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ероприятия" sheetId="1" r:id="rId1"/>
    <sheet name="Свод" sheetId="4" r:id="rId2"/>
    <sheet name="Источник" sheetId="5" r:id="rId3"/>
  </sheets>
  <definedNames>
    <definedName name="_xlnm.Print_Area" localSheetId="2">Источник!$A$1:$M$17</definedName>
    <definedName name="_xlnm.Print_Area" localSheetId="0">Мероприятия!$A$1:$L$162</definedName>
    <definedName name="_xlnm.Print_Area" localSheetId="1">Свод!$A$1:$I$16</definedName>
  </definedNames>
  <calcPr calcId="152511"/>
</workbook>
</file>

<file path=xl/calcChain.xml><?xml version="1.0" encoding="utf-8"?>
<calcChain xmlns="http://schemas.openxmlformats.org/spreadsheetml/2006/main">
  <c r="E96" i="1" l="1"/>
  <c r="E95" i="1"/>
  <c r="M14" i="5" l="1"/>
  <c r="M13" i="5"/>
  <c r="M12" i="5"/>
  <c r="M11" i="5"/>
  <c r="M9" i="5"/>
  <c r="G116" i="1" l="1"/>
  <c r="H116" i="1"/>
  <c r="I116" i="1"/>
  <c r="F116" i="1"/>
  <c r="G117" i="1"/>
  <c r="H117" i="1"/>
  <c r="I117" i="1"/>
  <c r="F117" i="1"/>
  <c r="G96" i="1"/>
  <c r="F89" i="1"/>
  <c r="G89" i="1"/>
  <c r="H89" i="1"/>
  <c r="I89" i="1"/>
  <c r="F75" i="1"/>
  <c r="I61" i="1"/>
  <c r="I53" i="1"/>
  <c r="H53" i="1"/>
  <c r="H40" i="1" l="1"/>
  <c r="J23" i="1" l="1"/>
  <c r="J22" i="1"/>
  <c r="J21" i="1"/>
  <c r="J20" i="1"/>
  <c r="I19" i="1"/>
  <c r="H19" i="1"/>
  <c r="G19" i="1"/>
  <c r="E19" i="1"/>
  <c r="D19" i="1"/>
  <c r="J17" i="1"/>
  <c r="J14" i="1"/>
  <c r="I12" i="1"/>
  <c r="I11" i="1" s="1"/>
  <c r="H12" i="1"/>
  <c r="G12" i="1"/>
  <c r="G11" i="1" s="1"/>
  <c r="F12" i="1"/>
  <c r="F11" i="1" s="1"/>
  <c r="E12" i="1"/>
  <c r="D12" i="1"/>
  <c r="D11" i="1" s="1"/>
  <c r="H24" i="1" l="1"/>
  <c r="H27" i="1" s="1"/>
  <c r="H11" i="1"/>
  <c r="G24" i="1"/>
  <c r="G27" i="1" s="1"/>
  <c r="J12" i="1"/>
  <c r="J11" i="1" s="1"/>
  <c r="E24" i="1"/>
  <c r="E27" i="1" s="1"/>
  <c r="D24" i="1"/>
  <c r="D27" i="1" s="1"/>
  <c r="I24" i="1"/>
  <c r="I27" i="1" s="1"/>
  <c r="F24" i="1"/>
  <c r="F27" i="1" s="1"/>
  <c r="J19" i="1"/>
  <c r="E11" i="1"/>
  <c r="J24" i="1" l="1"/>
  <c r="J27" i="1"/>
  <c r="J82" i="1" l="1"/>
  <c r="J84" i="1"/>
  <c r="G40" i="1" l="1"/>
  <c r="F40" i="1"/>
  <c r="E40" i="1"/>
  <c r="G138" i="1" l="1"/>
  <c r="G137" i="1" s="1"/>
  <c r="F138" i="1"/>
  <c r="F137" i="1" s="1"/>
  <c r="E138" i="1"/>
  <c r="E54" i="1" l="1"/>
  <c r="E47" i="1"/>
  <c r="E46" i="1" s="1"/>
  <c r="J46" i="1" s="1"/>
  <c r="H75" i="1" l="1"/>
  <c r="G54" i="1" l="1"/>
  <c r="H54" i="1"/>
  <c r="I54" i="1"/>
  <c r="I75" i="1"/>
  <c r="F110" i="1" l="1"/>
  <c r="F109" i="1" s="1"/>
  <c r="G110" i="1"/>
  <c r="G109" i="1" s="1"/>
  <c r="I110" i="1"/>
  <c r="I109" i="1" s="1"/>
  <c r="H110" i="1"/>
  <c r="H109" i="1" s="1"/>
  <c r="H103" i="1"/>
  <c r="H102" i="1" s="1"/>
  <c r="H47" i="1"/>
  <c r="I15" i="5" l="1"/>
  <c r="J15" i="5"/>
  <c r="K15" i="5"/>
  <c r="L15" i="5"/>
  <c r="M15" i="5"/>
  <c r="H15" i="5"/>
  <c r="J128" i="1" l="1"/>
  <c r="J127" i="1"/>
  <c r="J126" i="1"/>
  <c r="J125" i="1"/>
  <c r="J124" i="1"/>
  <c r="J122" i="1"/>
  <c r="J123" i="1" l="1"/>
  <c r="F54" i="1"/>
  <c r="E89" i="1" l="1"/>
  <c r="J56" i="1" l="1"/>
  <c r="J58" i="1"/>
  <c r="J57" i="1"/>
  <c r="J55" i="1"/>
  <c r="J52" i="1"/>
  <c r="J40" i="1"/>
  <c r="J54" i="1" l="1"/>
  <c r="J53" i="1" s="1"/>
  <c r="J119" i="1"/>
  <c r="J112" i="1"/>
  <c r="J108" i="1"/>
  <c r="J105" i="1"/>
  <c r="J98" i="1"/>
  <c r="J91" i="1"/>
  <c r="J77" i="1"/>
  <c r="J73" i="1"/>
  <c r="J70" i="1"/>
  <c r="J49" i="1"/>
  <c r="J42" i="1"/>
  <c r="J87" i="1"/>
  <c r="J94" i="1" l="1"/>
  <c r="I96" i="1"/>
  <c r="I95" i="1" s="1"/>
  <c r="H96" i="1"/>
  <c r="H95" i="1" s="1"/>
  <c r="J101" i="1"/>
  <c r="I103" i="1"/>
  <c r="I102" i="1" s="1"/>
  <c r="J140" i="1"/>
  <c r="J136" i="1"/>
  <c r="I138" i="1"/>
  <c r="I137" i="1" s="1"/>
  <c r="H138" i="1"/>
  <c r="H137" i="1" s="1"/>
  <c r="J115" i="1"/>
  <c r="H143" i="1" l="1"/>
  <c r="I143" i="1"/>
  <c r="J66" i="1"/>
  <c r="I68" i="1"/>
  <c r="H68" i="1"/>
  <c r="J63" i="1"/>
  <c r="J59" i="1"/>
  <c r="H61" i="1"/>
  <c r="J48" i="1"/>
  <c r="J50" i="1"/>
  <c r="J51" i="1"/>
  <c r="J45" i="1"/>
  <c r="J41" i="1"/>
  <c r="J43" i="1"/>
  <c r="J44" i="1"/>
  <c r="J38" i="1"/>
  <c r="J35" i="1"/>
  <c r="I33" i="1"/>
  <c r="I32" i="1" s="1"/>
  <c r="H33" i="1"/>
  <c r="I80" i="1" l="1"/>
  <c r="H80" i="1"/>
  <c r="H129" i="1"/>
  <c r="H132" i="1" s="1"/>
  <c r="H147" i="1"/>
  <c r="I147" i="1"/>
  <c r="H67" i="1"/>
  <c r="I67" i="1"/>
  <c r="H32" i="1"/>
  <c r="J160" i="1"/>
  <c r="J161" i="1"/>
  <c r="J158" i="1"/>
  <c r="J155" i="1"/>
  <c r="J154" i="1"/>
  <c r="J152" i="1"/>
  <c r="J148" i="1"/>
  <c r="J149" i="1"/>
  <c r="J146" i="1"/>
  <c r="J139" i="1"/>
  <c r="J141" i="1"/>
  <c r="J142" i="1"/>
  <c r="J133" i="1"/>
  <c r="J134" i="1"/>
  <c r="J131" i="1"/>
  <c r="J118" i="1"/>
  <c r="J120" i="1"/>
  <c r="J121" i="1"/>
  <c r="J111" i="1"/>
  <c r="J113" i="1"/>
  <c r="J114" i="1"/>
  <c r="J104" i="1"/>
  <c r="J106" i="1"/>
  <c r="J107" i="1"/>
  <c r="J97" i="1"/>
  <c r="J99" i="1"/>
  <c r="J100" i="1"/>
  <c r="J90" i="1"/>
  <c r="J92" i="1"/>
  <c r="J93" i="1"/>
  <c r="J85" i="1"/>
  <c r="J79" i="1"/>
  <c r="J76" i="1"/>
  <c r="J78" i="1"/>
  <c r="J69" i="1"/>
  <c r="J71" i="1"/>
  <c r="J72" i="1"/>
  <c r="J62" i="1"/>
  <c r="J64" i="1"/>
  <c r="J65" i="1"/>
  <c r="H150" i="1" l="1"/>
  <c r="H156" i="1" s="1"/>
  <c r="H159" i="1" s="1"/>
  <c r="H83" i="1"/>
  <c r="I83" i="1"/>
  <c r="B16" i="4"/>
  <c r="B13" i="4"/>
  <c r="G11" i="4" l="1"/>
  <c r="G14" i="4" s="1"/>
  <c r="H153" i="1"/>
  <c r="D117" i="1"/>
  <c r="E110" i="1"/>
  <c r="E109" i="1" s="1"/>
  <c r="D110" i="1"/>
  <c r="D89" i="1"/>
  <c r="E75" i="1"/>
  <c r="G68" i="1"/>
  <c r="F68" i="1"/>
  <c r="E68" i="1"/>
  <c r="E67" i="1" s="1"/>
  <c r="G61" i="1"/>
  <c r="F61" i="1"/>
  <c r="E61" i="1"/>
  <c r="E60" i="1" s="1"/>
  <c r="J47" i="1"/>
  <c r="G33" i="1"/>
  <c r="F33" i="1"/>
  <c r="E33" i="1"/>
  <c r="D33" i="1"/>
  <c r="D80" i="1" s="1"/>
  <c r="E80" i="1" l="1"/>
  <c r="E83" i="1" s="1"/>
  <c r="G80" i="1"/>
  <c r="G83" i="1" s="1"/>
  <c r="F80" i="1"/>
  <c r="F83" i="1" s="1"/>
  <c r="D83" i="1"/>
  <c r="D129" i="1"/>
  <c r="E129" i="1"/>
  <c r="G129" i="1"/>
  <c r="F129" i="1"/>
  <c r="J61" i="1"/>
  <c r="J60" i="1" s="1"/>
  <c r="J110" i="1"/>
  <c r="J96" i="1"/>
  <c r="J95" i="1" s="1"/>
  <c r="J68" i="1"/>
  <c r="J103" i="1"/>
  <c r="J117" i="1"/>
  <c r="G32" i="1"/>
  <c r="F32" i="1"/>
  <c r="J33" i="1"/>
  <c r="E32" i="1"/>
  <c r="D109" i="1"/>
  <c r="J109" i="1" s="1"/>
  <c r="D32" i="1"/>
  <c r="D116" i="1"/>
  <c r="J67" i="1" l="1"/>
  <c r="J80" i="1"/>
  <c r="J83" i="1"/>
  <c r="G132" i="1"/>
  <c r="J116" i="1"/>
  <c r="J32" i="1"/>
  <c r="F132" i="1"/>
  <c r="D132" i="1"/>
  <c r="G143" i="1"/>
  <c r="G150" i="1" s="1"/>
  <c r="G156" i="1" l="1"/>
  <c r="G147" i="1"/>
  <c r="F11" i="4" l="1"/>
  <c r="G159" i="1"/>
  <c r="G153" i="1"/>
  <c r="F14" i="4" l="1"/>
  <c r="D138" i="1"/>
  <c r="F143" i="1"/>
  <c r="F150" i="1" s="1"/>
  <c r="E143" i="1"/>
  <c r="E150" i="1" s="1"/>
  <c r="E132" i="1" l="1"/>
  <c r="J138" i="1"/>
  <c r="D137" i="1"/>
  <c r="D143" i="1"/>
  <c r="D150" i="1" s="1"/>
  <c r="E147" i="1"/>
  <c r="F147" i="1"/>
  <c r="D153" i="1" l="1"/>
  <c r="J143" i="1"/>
  <c r="E156" i="1"/>
  <c r="F156" i="1"/>
  <c r="D147" i="1"/>
  <c r="J147" i="1" s="1"/>
  <c r="D156" i="1" l="1"/>
  <c r="C11" i="4" s="1"/>
  <c r="C14" i="4" s="1"/>
  <c r="E153" i="1"/>
  <c r="E11" i="4"/>
  <c r="D11" i="4"/>
  <c r="D14" i="4" s="1"/>
  <c r="F159" i="1"/>
  <c r="F153" i="1"/>
  <c r="E159" i="1"/>
  <c r="E14" i="4" l="1"/>
  <c r="D159" i="1" l="1"/>
  <c r="J89" i="1"/>
  <c r="I88" i="1"/>
  <c r="I129" i="1"/>
  <c r="I132" i="1" s="1"/>
  <c r="J132" i="1" s="1"/>
  <c r="J129" i="1" l="1"/>
  <c r="J150" i="1" s="1"/>
  <c r="I150" i="1"/>
  <c r="I156" i="1" l="1"/>
  <c r="I153" i="1"/>
  <c r="J153" i="1" s="1"/>
  <c r="J156" i="1" l="1"/>
  <c r="H11" i="4"/>
  <c r="I159" i="1"/>
  <c r="J159" i="1" s="1"/>
  <c r="H14" i="4" l="1"/>
  <c r="B14" i="4" s="1"/>
  <c r="B11" i="4"/>
</calcChain>
</file>

<file path=xl/sharedStrings.xml><?xml version="1.0" encoding="utf-8"?>
<sst xmlns="http://schemas.openxmlformats.org/spreadsheetml/2006/main" count="442" uniqueCount="134">
  <si>
    <t>Наименование мероприятия</t>
  </si>
  <si>
    <t>Наименование показателя</t>
  </si>
  <si>
    <t>Ответственный исполнитель</t>
  </si>
  <si>
    <t>Стоимость единицы</t>
  </si>
  <si>
    <t>Сумма затрат, в том числе</t>
  </si>
  <si>
    <t>областной бюджет</t>
  </si>
  <si>
    <t>внебюджетные источники</t>
  </si>
  <si>
    <t xml:space="preserve">федеральный бюджет </t>
  </si>
  <si>
    <t>Государственный архив Новосибирской области</t>
  </si>
  <si>
    <t>Увеличение количества выездных выставок, направленных на привлечение пользователей архивной информации и популяризацию документального исторического наследия региона</t>
  </si>
  <si>
    <t>Создание безопасности зданий, противопожарного состояния помещений Государственного архива Новосибирской области, оптимальных (нормативных) режимов и условий, обеспечивающих постоянное (вечное) и долговременное хранение документов Архивного фонда Новосибирской области, в том числе уникальных и особо ценных, а также других архивных документов и их прием на постоянное хранение</t>
  </si>
  <si>
    <t>2019 год</t>
  </si>
  <si>
    <t>2018 год</t>
  </si>
  <si>
    <t>Увеличение количества опубликованных печатных изданий (сборников документов, краеведческих альманахов и другой печатной продукции) на основе архивных документов, подготовленных совместно с научным и экспертным сообществом</t>
  </si>
  <si>
    <t>Увеличение количества работников Государственного архива Новосибирской области, повысивших свою квалификацию, прошедших профессиональную подготовку, переподготовку</t>
  </si>
  <si>
    <t>ед.</t>
  </si>
  <si>
    <t>тыс. руб.</t>
  </si>
  <si>
    <t>в том числе:</t>
  </si>
  <si>
    <t>Значение показателя, в том числе по годам реализации</t>
  </si>
  <si>
    <t>2017 год</t>
  </si>
  <si>
    <t>2020 год</t>
  </si>
  <si>
    <t>Итого затрат на решение задачи 2</t>
  </si>
  <si>
    <t>шт.</t>
  </si>
  <si>
    <t>Итого затрат по программе</t>
  </si>
  <si>
    <t>Итого затрат на достижение цели 1</t>
  </si>
  <si>
    <t>Ожидаемый результат</t>
  </si>
  <si>
    <t>Источники и объемы расходов по программе</t>
  </si>
  <si>
    <t>Всего финансовых затрат,</t>
  </si>
  <si>
    <t>в том числе из:</t>
  </si>
  <si>
    <t>Финансовые затраты (в ценах 2017 г.)</t>
  </si>
  <si>
    <t>в том числе по годам реализации программы</t>
  </si>
  <si>
    <t>всего</t>
  </si>
  <si>
    <t>Примечание</t>
  </si>
  <si>
    <t xml:space="preserve">федерального бюджета </t>
  </si>
  <si>
    <t>областного бюджета</t>
  </si>
  <si>
    <t>внебюджетных источников</t>
  </si>
  <si>
    <t>МЕРОПРИЯТИЯ</t>
  </si>
  <si>
    <t>Единица измерения</t>
  </si>
  <si>
    <t>Увеличение количества наиболее востребованных архивных документов, переведенных в электронный вид  и дальнейшее наполнение ГИС «Электронный архив Новосибирской области» электронными образами архивных документов и оцифрованным научно-справочным аппаратом (за счет высвобождения времени сотрудников учреждения на проведение работ по оцифровке)</t>
  </si>
  <si>
    <t>местных бюджетов</t>
  </si>
  <si>
    <t>итого</t>
  </si>
  <si>
    <t>Наименование расходного обязательства</t>
  </si>
  <si>
    <t>ГРБС</t>
  </si>
  <si>
    <t>РЗ</t>
  </si>
  <si>
    <t>ПР</t>
  </si>
  <si>
    <t>ЦСР</t>
  </si>
  <si>
    <t>КВР</t>
  </si>
  <si>
    <t>Период реализации программы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</si>
  <si>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</si>
  <si>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046</t>
  </si>
  <si>
    <t>01</t>
  </si>
  <si>
    <t>13</t>
  </si>
  <si>
    <t>100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</si>
  <si>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</si>
  <si>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</si>
  <si>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</si>
  <si>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</si>
  <si>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ИТОГО</t>
  </si>
  <si>
    <t xml:space="preserve">местные бюджеты </t>
  </si>
  <si>
    <t xml:space="preserve">местные бюджеты  </t>
  </si>
  <si>
    <t>Таблица 2</t>
  </si>
  <si>
    <t>(тыс.руб.)</t>
  </si>
  <si>
    <t>Таблица 1</t>
  </si>
  <si>
    <t>(тыс. рублей)</t>
  </si>
  <si>
    <t>Управление государственной архивной службы Новосибирской области, Государственный архив Новосибирской области</t>
  </si>
  <si>
    <t>2021 год</t>
  </si>
  <si>
    <t>2022 год</t>
  </si>
  <si>
    <t>Количество сотрудников</t>
  </si>
  <si>
    <t xml:space="preserve">Позволит обеспечить соблюдение охранного режима в учреждении </t>
  </si>
  <si>
    <t>Задача 1. Реализация государственной политики и исполнительно-распорядительной деятельности в сфере архивного дела и осуществление регионального государственного контроля за соблюдением законодательства Российской Федерации, законов и иных нормативных правовых актов Новосибирской области об архивном деле в Новосибирской области</t>
  </si>
  <si>
    <t>Задача 2. Обеспечение оптимальных условий хранения документов Архивного фонда Новосибирской области и других архивных документов</t>
  </si>
  <si>
    <t>Количество электрощитовых</t>
  </si>
  <si>
    <t>Задача 3. Повышение качества и доступности услуг в сфере архивного дела</t>
  </si>
  <si>
    <t>Количество учреждений</t>
  </si>
  <si>
    <t>Количество архивных коробок</t>
  </si>
  <si>
    <t xml:space="preserve">Количество оборудования </t>
  </si>
  <si>
    <t>Количество месяцев оказания услуги</t>
  </si>
  <si>
    <t>Количество тыс. скан-образов</t>
  </si>
  <si>
    <t>Пополнение Архивного фонда Новосибирской области документами, отражающими специфическую (отраслевую) деятельность организаций, фото, фоно и видео документами, в том числе на электронных носителях, исторически значимыми для региона документами (посредством приобретения в частных коллекциях). Увеличение количества электронных документов, связанных с историей Новосибирской области. Внедрение технологии приема электронных документов</t>
  </si>
  <si>
    <t>Количество документов</t>
  </si>
  <si>
    <t>ед.уч.</t>
  </si>
  <si>
    <t>Позволит обеспечить создание страхового фонда на особо ценные документы Архивного фонда Новосибирской области</t>
  </si>
  <si>
    <t>Позволит обеспечить выполнение работ по улучшению физического состояния документов, осуществлять оперативный контроль и регулировку температурно-влажностного режима хранения документов в архивохранилищах</t>
  </si>
  <si>
    <t>Количество изданий</t>
  </si>
  <si>
    <t xml:space="preserve">2.1. Обеспечение деятельности Государственного архива Новосибирской области
</t>
  </si>
  <si>
    <t xml:space="preserve">2.2. Приобретение первичных средств хранения архивных документов (архивных коробок)
</t>
  </si>
  <si>
    <t>ведомственной целевой программы Новосибирской области «Развитие архивного дела в Новосибирской области на 2017–2022 годы»</t>
  </si>
  <si>
    <t>Позволит повысить уровень сохранности документов Архивного фонда Новосибирской области и других архивных документов и общий уровень электробезопасности в зданиях Государственного архива Новосибирской области</t>
  </si>
  <si>
    <t>ИСТОЧНИКИ ФИНАНСИРОВАНИЯ
ведомственной целевой программы Новосибирской области «Развитие архивного дела в Новосибирской области на 2017–2022 годы» в разрезе реестра расходных обязательств и ведомственной структуры расходов областного бюджета</t>
  </si>
  <si>
    <t>Итого затрат на решение задачи 3</t>
  </si>
  <si>
    <t>Количество мероприятий</t>
  </si>
  <si>
    <t>Цель. Обеспечение эффективной организации хранения, комплектования, учета и использования документов Архивного фонда Новосибирской области и других архивных документов в соответствии с законодательством Российской Федерации в интересах граждан, общества и государства</t>
  </si>
  <si>
    <t>2.5. Обеспечение охраны зданий и прилегающей территории Государственного архива Новосибирской области (с привлечением сторонних организаций)</t>
  </si>
  <si>
    <t>3.2. Проведение работ по оцифровке архивных документов (с привлечением сторонних организаций)</t>
  </si>
  <si>
    <t xml:space="preserve">3.3. Пополнение Архивного фонда Новосибирской области ценными историческими документами, в том числе электронными документами
</t>
  </si>
  <si>
    <t>3.4. Приобретение выставочного оборудования</t>
  </si>
  <si>
    <t xml:space="preserve">3.5. Осуществление публикационной деятельности
</t>
  </si>
  <si>
    <t xml:space="preserve">3.6. Проведение информационных мероприятий
</t>
  </si>
  <si>
    <t>Государственный архив Новосибирской области, исполнители, отобранные в соответствии с 44-ФЗ</t>
  </si>
  <si>
    <t xml:space="preserve">4.1. Повышение квалификации и профессиональная подготовка, переподготовка работников Государственного архива Новосибирской области
</t>
  </si>
  <si>
    <t>Задача 4. Повышение профессионального уровня специалистов Государственного архива Новосибирской области.</t>
  </si>
  <si>
    <t>Итого затрат на решение задачи 4</t>
  </si>
  <si>
    <t>9900082110</t>
  </si>
  <si>
    <t>9900082190</t>
  </si>
  <si>
    <t>9900082590</t>
  </si>
  <si>
    <t>»</t>
  </si>
  <si>
    <t>Ежегодное проведение не менее 40 информационных мероприятий (экскурсий, школьных уроков, творческих встреч, презентаций и других), направленных на популяризацию документального наследия. Осуществляется в рамках финансирования текущей деятельности Государственного архива Новосибирской области (мероприятие  2.1. программы)</t>
  </si>
  <si>
    <t>Приведение к нормативным требованиям хранение архивных документов в закартонированном виде (100% архивных документов будут размещены в архивные коробки)</t>
  </si>
  <si>
    <t>2.7. Реконструкция электрощитовых в зданиях Государственного архива Новосибирской области (разработка проекта)</t>
  </si>
  <si>
    <t>1.1. Исполнение функций управления ГАС НСО</t>
  </si>
  <si>
    <t xml:space="preserve">Количество органов исполнительной власти </t>
  </si>
  <si>
    <t>Управление государственной архивной службы Новосибирской области</t>
  </si>
  <si>
    <t>Повышение эффективности государственного управления архивным делом в Новосибирской области, в том числе увеличение количества юридических лиц, охваченных плановыми проверками по соблюдению законодательства Российской Федерации, Новосибирской области об архивном деле, своевременное и качественное информационное обеспечение юридических и физических лиц на основе документов Архивного фонда Новосибирской области и других архивных документов</t>
  </si>
  <si>
    <t>Сумма затрат, в том числе:</t>
  </si>
  <si>
    <t>1.2. Приобретение информационного сенсорного киоска</t>
  </si>
  <si>
    <t>Количество  киосков</t>
  </si>
  <si>
    <t>Увеличение количества обращений пользователей к ГИС «Электронный архив НСО» до 50 000 к 2022 году, уровня информированности населения об услугах, предоставляемых управлением ГАС НСО, государственным и муниципальными архивами</t>
  </si>
  <si>
    <t xml:space="preserve">Итого затрат на решение задачи 1 </t>
  </si>
  <si>
    <t xml:space="preserve">2.3. Приобретение оборудования для страхового копирования особо ценных документов  Архивного фонда Новосибирской области </t>
  </si>
  <si>
    <t xml:space="preserve">2.4. Приобретение оборудования для реставрации документов  Архивного фонда Новосибирской области и системы контроля за температурно-влажностным режимом </t>
  </si>
  <si>
    <t>2.6. Обеспечение по комплексному обслуживанию инженерных
инфраструктур и ежедневной комплексной уборки 
 служебных помещений и прилегающей территории Государственного архива Новосибирской области (с привлечением сторонних организаций)</t>
  </si>
  <si>
    <t>Позволит обеспечить соблюдение температурно-влажностного и гигиенического режимов хранения архивных документов в учреждении</t>
  </si>
  <si>
    <t xml:space="preserve">3.1. Приобретение оборудования для перевода архивных документов в электронную форму и дальнейшую их обработку </t>
  </si>
  <si>
    <t xml:space="preserve">Увеличение количества наиболее востребованных архивных документов, переведенных в электронный вид и интегрированных в общероссийское информационное пространство, путем создания электронного фонда пользования (не менее 8 100 000 скан-образов), перевод в электронный вид 100% имеющегося научно-справочного аппарата (описей) к архивным документам, находящимся на хранении в Государственном архиве Новосибирской области, и обеспечение к нему прямого доступа (в режиме онлайн) </t>
  </si>
  <si>
    <t>ПРИЛОЖЕНИЕ № 2
к приказу управления государственной архивной службы Новосибирской области 
от ___________ № ______
«ПРИЛОЖЕНИЕ № 3
к ведомственной целевой программе Новосибирской области «Развитие архивного дела в Новосибирской области на 2017–2022 годы»</t>
  </si>
  <si>
    <t>СВОДНЫЕ ФИНАНСОВЫЕ ЗАТРАТЫ                                                                                                                                                                                                                                                   ведомственной целевой программы Новосибирской области «Развитие архивного дела в Новосибирской области на 2017–2022 годы»</t>
  </si>
  <si>
    <t>ПРИЛОЖЕНИЕ № 1
к приказу управления государственной архивной службы Новосибирской области 
от ___________ № ______
«ПРИЛОЖЕНИЕ № 2
к ведомственной целевой программе Новосибирской области «Развитие архивного дела в Новосибирской области на 2017–2022 годы»</t>
  </si>
  <si>
    <t>№
п/п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</si>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</sst>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2" borderId="1" xfId="0" applyFont="1" applyFill="1" applyBorder="1"/>
    <xf numFmtId="0" fontId="4" fillId="2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4" fontId="1" fillId="0" borderId="0" xfId="0" applyNumberFormat="1" applyFont="1" applyFill="1"/>
    <xf numFmtId="0" fontId="1" fillId="2" borderId="0" xfId="0" applyFont="1" applyFill="1" applyAlignment="1">
      <alignment horizontal="right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4" fontId="5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abSelected="1" view="pageBreakPreview" zoomScaleNormal="100" zoomScaleSheetLayoutView="100" workbookViewId="0">
      <selection activeCell="E1" sqref="E1:E1048576"/>
    </sheetView>
  </sheetViews>
  <sheetFormatPr defaultColWidth="8.85546875" defaultRowHeight="15" x14ac:dyDescent="0.25"/>
  <cols>
    <col min="1" max="1" width="26.5703125" style="7" customWidth="1"/>
    <col min="2" max="2" width="24.28515625" style="7" customWidth="1"/>
    <col min="3" max="3" width="11.5703125" style="7" customWidth="1"/>
    <col min="4" max="4" width="10.7109375" style="7" customWidth="1"/>
    <col min="5" max="7" width="10.7109375" style="1" customWidth="1"/>
    <col min="8" max="8" width="13.42578125" style="1" customWidth="1"/>
    <col min="9" max="9" width="10.7109375" style="1" customWidth="1"/>
    <col min="10" max="10" width="13.140625" style="7" customWidth="1"/>
    <col min="11" max="11" width="18.28515625" style="7" customWidth="1"/>
    <col min="12" max="12" width="39.140625" style="7" customWidth="1"/>
    <col min="13" max="13" width="8.85546875" style="7"/>
    <col min="14" max="18" width="11.28515625" style="7" customWidth="1"/>
    <col min="19" max="16384" width="8.85546875" style="7"/>
  </cols>
  <sheetData>
    <row r="1" spans="1:12" ht="147" customHeight="1" x14ac:dyDescent="0.25">
      <c r="A1" s="6"/>
      <c r="B1" s="42"/>
      <c r="C1" s="42"/>
      <c r="D1" s="42"/>
      <c r="E1" s="71"/>
      <c r="F1" s="49"/>
      <c r="G1" s="49"/>
      <c r="H1" s="49"/>
      <c r="I1" s="49"/>
      <c r="J1" s="42"/>
      <c r="K1" s="104" t="s">
        <v>126</v>
      </c>
      <c r="L1" s="105"/>
    </row>
    <row r="2" spans="1:12" ht="15.75" x14ac:dyDescent="0.25">
      <c r="A2" s="106" t="s">
        <v>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5.75" x14ac:dyDescent="0.25">
      <c r="A3" s="106" t="s">
        <v>86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8.75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ht="15.6" customHeight="1" x14ac:dyDescent="0.25">
      <c r="A5" s="77" t="s">
        <v>0</v>
      </c>
      <c r="B5" s="77" t="s">
        <v>1</v>
      </c>
      <c r="C5" s="74" t="s">
        <v>37</v>
      </c>
      <c r="D5" s="91" t="s">
        <v>18</v>
      </c>
      <c r="E5" s="92"/>
      <c r="F5" s="92"/>
      <c r="G5" s="92"/>
      <c r="H5" s="92"/>
      <c r="I5" s="92"/>
      <c r="J5" s="93"/>
      <c r="K5" s="77" t="s">
        <v>2</v>
      </c>
      <c r="L5" s="77" t="s">
        <v>25</v>
      </c>
    </row>
    <row r="6" spans="1:12" ht="15" customHeight="1" x14ac:dyDescent="0.25">
      <c r="A6" s="77"/>
      <c r="B6" s="77"/>
      <c r="C6" s="75"/>
      <c r="D6" s="41" t="s">
        <v>19</v>
      </c>
      <c r="E6" s="69" t="s">
        <v>12</v>
      </c>
      <c r="F6" s="48" t="s">
        <v>11</v>
      </c>
      <c r="G6" s="48" t="s">
        <v>20</v>
      </c>
      <c r="H6" s="48" t="s">
        <v>65</v>
      </c>
      <c r="I6" s="48" t="s">
        <v>66</v>
      </c>
      <c r="J6" s="41" t="s">
        <v>40</v>
      </c>
      <c r="K6" s="77"/>
      <c r="L6" s="77"/>
    </row>
    <row r="7" spans="1:12" x14ac:dyDescent="0.25">
      <c r="A7" s="41">
        <v>1</v>
      </c>
      <c r="B7" s="41">
        <v>2</v>
      </c>
      <c r="C7" s="41">
        <v>3</v>
      </c>
      <c r="D7" s="41">
        <v>4</v>
      </c>
      <c r="E7" s="69">
        <v>5</v>
      </c>
      <c r="F7" s="48">
        <v>6</v>
      </c>
      <c r="G7" s="48">
        <v>7</v>
      </c>
      <c r="H7" s="48">
        <v>8</v>
      </c>
      <c r="I7" s="48">
        <v>9</v>
      </c>
      <c r="J7" s="41">
        <v>10</v>
      </c>
      <c r="K7" s="18">
        <v>11</v>
      </c>
      <c r="L7" s="18">
        <v>12</v>
      </c>
    </row>
    <row r="8" spans="1:12" s="8" customFormat="1" ht="38.25" customHeight="1" x14ac:dyDescent="0.25">
      <c r="A8" s="77" t="s">
        <v>91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2" s="8" customFormat="1" ht="32.25" customHeight="1" x14ac:dyDescent="0.25">
      <c r="A9" s="77" t="s">
        <v>69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36" customHeight="1" x14ac:dyDescent="0.25">
      <c r="A10" s="74" t="s">
        <v>109</v>
      </c>
      <c r="B10" s="14" t="s">
        <v>110</v>
      </c>
      <c r="C10" s="43" t="s">
        <v>15</v>
      </c>
      <c r="D10" s="15">
        <v>1</v>
      </c>
      <c r="E10" s="45">
        <v>1</v>
      </c>
      <c r="F10" s="45">
        <v>1</v>
      </c>
      <c r="G10" s="45">
        <v>1</v>
      </c>
      <c r="H10" s="45">
        <v>1</v>
      </c>
      <c r="I10" s="45">
        <v>1</v>
      </c>
      <c r="J10" s="15">
        <v>1</v>
      </c>
      <c r="K10" s="77" t="s">
        <v>111</v>
      </c>
      <c r="L10" s="73" t="s">
        <v>112</v>
      </c>
    </row>
    <row r="11" spans="1:12" ht="24" customHeight="1" x14ac:dyDescent="0.25">
      <c r="A11" s="75"/>
      <c r="B11" s="14" t="s">
        <v>3</v>
      </c>
      <c r="C11" s="43" t="s">
        <v>16</v>
      </c>
      <c r="D11" s="16">
        <f t="shared" ref="D11:J11" si="0">D12/D10</f>
        <v>14033.4</v>
      </c>
      <c r="E11" s="12">
        <f t="shared" si="0"/>
        <v>16088.3</v>
      </c>
      <c r="F11" s="12">
        <f t="shared" si="0"/>
        <v>16294.3</v>
      </c>
      <c r="G11" s="12">
        <f t="shared" si="0"/>
        <v>16871.599999999999</v>
      </c>
      <c r="H11" s="12">
        <f t="shared" si="0"/>
        <v>17468.3</v>
      </c>
      <c r="I11" s="12">
        <f t="shared" si="0"/>
        <v>17468.3</v>
      </c>
      <c r="J11" s="16">
        <f t="shared" si="0"/>
        <v>98224.2</v>
      </c>
      <c r="K11" s="77"/>
      <c r="L11" s="73"/>
    </row>
    <row r="12" spans="1:12" ht="27" customHeight="1" x14ac:dyDescent="0.25">
      <c r="A12" s="75"/>
      <c r="B12" s="14" t="s">
        <v>113</v>
      </c>
      <c r="C12" s="43" t="s">
        <v>16</v>
      </c>
      <c r="D12" s="16">
        <f t="shared" ref="D12:I12" si="1">D14</f>
        <v>14033.4</v>
      </c>
      <c r="E12" s="12">
        <f t="shared" si="1"/>
        <v>16088.3</v>
      </c>
      <c r="F12" s="12">
        <f t="shared" si="1"/>
        <v>16294.3</v>
      </c>
      <c r="G12" s="12">
        <f t="shared" si="1"/>
        <v>16871.599999999999</v>
      </c>
      <c r="H12" s="12">
        <f t="shared" si="1"/>
        <v>17468.3</v>
      </c>
      <c r="I12" s="12">
        <f t="shared" si="1"/>
        <v>17468.3</v>
      </c>
      <c r="J12" s="16">
        <f>SUM(D12:I12)</f>
        <v>98224.2</v>
      </c>
      <c r="K12" s="77"/>
      <c r="L12" s="73"/>
    </row>
    <row r="13" spans="1:12" ht="18.75" customHeight="1" x14ac:dyDescent="0.25">
      <c r="A13" s="75"/>
      <c r="B13" s="14" t="s">
        <v>7</v>
      </c>
      <c r="C13" s="43" t="s">
        <v>16</v>
      </c>
      <c r="D13" s="16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6">
        <v>0</v>
      </c>
      <c r="K13" s="77"/>
      <c r="L13" s="73"/>
    </row>
    <row r="14" spans="1:12" ht="18.75" customHeight="1" x14ac:dyDescent="0.25">
      <c r="A14" s="75"/>
      <c r="B14" s="14" t="s">
        <v>5</v>
      </c>
      <c r="C14" s="43" t="s">
        <v>16</v>
      </c>
      <c r="D14" s="16">
        <v>14033.4</v>
      </c>
      <c r="E14" s="12">
        <v>16088.3</v>
      </c>
      <c r="F14" s="12">
        <v>16294.3</v>
      </c>
      <c r="G14" s="12">
        <v>16871.599999999999</v>
      </c>
      <c r="H14" s="12">
        <v>17468.3</v>
      </c>
      <c r="I14" s="12">
        <v>17468.3</v>
      </c>
      <c r="J14" s="12">
        <f>SUM(D14:I14)</f>
        <v>98224.2</v>
      </c>
      <c r="K14" s="77"/>
      <c r="L14" s="73"/>
    </row>
    <row r="15" spans="1:12" ht="19.5" customHeight="1" x14ac:dyDescent="0.25">
      <c r="A15" s="75"/>
      <c r="B15" s="7" t="s">
        <v>58</v>
      </c>
      <c r="C15" s="43" t="s">
        <v>16</v>
      </c>
      <c r="D15" s="16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77"/>
      <c r="L15" s="73"/>
    </row>
    <row r="16" spans="1:12" ht="37.5" customHeight="1" x14ac:dyDescent="0.25">
      <c r="A16" s="76"/>
      <c r="B16" s="14" t="s">
        <v>6</v>
      </c>
      <c r="C16" s="43" t="s">
        <v>16</v>
      </c>
      <c r="D16" s="16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77"/>
      <c r="L16" s="73"/>
    </row>
    <row r="17" spans="1:12" ht="15" customHeight="1" x14ac:dyDescent="0.25">
      <c r="A17" s="97" t="s">
        <v>114</v>
      </c>
      <c r="B17" s="34" t="s">
        <v>115</v>
      </c>
      <c r="C17" s="44" t="s">
        <v>22</v>
      </c>
      <c r="D17" s="45">
        <v>0</v>
      </c>
      <c r="E17" s="45">
        <v>0</v>
      </c>
      <c r="F17" s="45">
        <v>0</v>
      </c>
      <c r="G17" s="45">
        <v>0</v>
      </c>
      <c r="H17" s="45">
        <v>1</v>
      </c>
      <c r="I17" s="45">
        <v>0</v>
      </c>
      <c r="J17" s="12">
        <f>SUM(D17:I17)</f>
        <v>1</v>
      </c>
      <c r="K17" s="97" t="s">
        <v>111</v>
      </c>
      <c r="L17" s="100" t="s">
        <v>116</v>
      </c>
    </row>
    <row r="18" spans="1:12" ht="11.25" customHeight="1" x14ac:dyDescent="0.25">
      <c r="A18" s="98"/>
      <c r="B18" s="34" t="s">
        <v>3</v>
      </c>
      <c r="C18" s="44" t="s">
        <v>16</v>
      </c>
      <c r="D18" s="12">
        <v>0</v>
      </c>
      <c r="E18" s="12">
        <v>0</v>
      </c>
      <c r="F18" s="12">
        <v>0</v>
      </c>
      <c r="G18" s="12">
        <v>0</v>
      </c>
      <c r="H18" s="12">
        <v>300</v>
      </c>
      <c r="I18" s="12">
        <v>0</v>
      </c>
      <c r="J18" s="46">
        <v>300</v>
      </c>
      <c r="K18" s="98"/>
      <c r="L18" s="100"/>
    </row>
    <row r="19" spans="1:12" ht="15" customHeight="1" x14ac:dyDescent="0.25">
      <c r="A19" s="98"/>
      <c r="B19" s="34" t="s">
        <v>4</v>
      </c>
      <c r="C19" s="44" t="s">
        <v>16</v>
      </c>
      <c r="D19" s="12">
        <f t="shared" ref="D19:I19" si="2">D21</f>
        <v>0</v>
      </c>
      <c r="E19" s="12">
        <f t="shared" si="2"/>
        <v>0</v>
      </c>
      <c r="F19" s="12">
        <v>0</v>
      </c>
      <c r="G19" s="12">
        <f t="shared" si="2"/>
        <v>0</v>
      </c>
      <c r="H19" s="12">
        <f t="shared" si="2"/>
        <v>300</v>
      </c>
      <c r="I19" s="12">
        <f t="shared" si="2"/>
        <v>0</v>
      </c>
      <c r="J19" s="12">
        <f>SUM(D19:I19)</f>
        <v>300</v>
      </c>
      <c r="K19" s="98"/>
      <c r="L19" s="100"/>
    </row>
    <row r="20" spans="1:12" ht="15" customHeight="1" x14ac:dyDescent="0.25">
      <c r="A20" s="98"/>
      <c r="B20" s="34" t="s">
        <v>7</v>
      </c>
      <c r="C20" s="44" t="s">
        <v>16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f>SUM(D20:G20)</f>
        <v>0</v>
      </c>
      <c r="K20" s="98"/>
      <c r="L20" s="100"/>
    </row>
    <row r="21" spans="1:12" ht="15" customHeight="1" x14ac:dyDescent="0.25">
      <c r="A21" s="98"/>
      <c r="B21" s="34" t="s">
        <v>5</v>
      </c>
      <c r="C21" s="44" t="s">
        <v>16</v>
      </c>
      <c r="D21" s="12">
        <v>0</v>
      </c>
      <c r="E21" s="12">
        <v>0</v>
      </c>
      <c r="F21" s="12">
        <v>0</v>
      </c>
      <c r="G21" s="12">
        <v>0</v>
      </c>
      <c r="H21" s="12">
        <v>300</v>
      </c>
      <c r="I21" s="12">
        <v>0</v>
      </c>
      <c r="J21" s="12">
        <f>SUM(D21:I21)</f>
        <v>300</v>
      </c>
      <c r="K21" s="98"/>
      <c r="L21" s="100"/>
    </row>
    <row r="22" spans="1:12" ht="15" customHeight="1" x14ac:dyDescent="0.25">
      <c r="A22" s="98"/>
      <c r="B22" s="34" t="s">
        <v>59</v>
      </c>
      <c r="C22" s="44" t="s">
        <v>16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SUM(D22:G22)</f>
        <v>0</v>
      </c>
      <c r="K22" s="98"/>
      <c r="L22" s="100"/>
    </row>
    <row r="23" spans="1:12" ht="42" customHeight="1" x14ac:dyDescent="0.25">
      <c r="A23" s="99"/>
      <c r="B23" s="34" t="s">
        <v>6</v>
      </c>
      <c r="C23" s="44" t="s">
        <v>16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f>SUM(D23:G23)</f>
        <v>0</v>
      </c>
      <c r="K23" s="99"/>
      <c r="L23" s="100"/>
    </row>
    <row r="24" spans="1:12" ht="11.25" customHeight="1" x14ac:dyDescent="0.25">
      <c r="A24" s="101" t="s">
        <v>117</v>
      </c>
      <c r="B24" s="102"/>
      <c r="C24" s="44" t="s">
        <v>16</v>
      </c>
      <c r="D24" s="11">
        <f t="shared" ref="D24:J24" si="3">D12+D19</f>
        <v>14033.4</v>
      </c>
      <c r="E24" s="11">
        <f t="shared" si="3"/>
        <v>16088.3</v>
      </c>
      <c r="F24" s="11">
        <f t="shared" si="3"/>
        <v>16294.3</v>
      </c>
      <c r="G24" s="11">
        <f t="shared" si="3"/>
        <v>16871.599999999999</v>
      </c>
      <c r="H24" s="11">
        <f t="shared" si="3"/>
        <v>17768.3</v>
      </c>
      <c r="I24" s="11">
        <f t="shared" si="3"/>
        <v>17468.3</v>
      </c>
      <c r="J24" s="11">
        <f t="shared" si="3"/>
        <v>98524.2</v>
      </c>
      <c r="K24" s="97"/>
      <c r="L24" s="97"/>
    </row>
    <row r="25" spans="1:12" ht="11.25" customHeight="1" x14ac:dyDescent="0.25">
      <c r="A25" s="103" t="s">
        <v>17</v>
      </c>
      <c r="B25" s="102"/>
      <c r="C25" s="34"/>
      <c r="D25" s="4"/>
      <c r="E25" s="4"/>
      <c r="F25" s="4"/>
      <c r="G25" s="11"/>
      <c r="H25" s="11"/>
      <c r="I25" s="11"/>
      <c r="J25" s="11"/>
      <c r="K25" s="98"/>
      <c r="L25" s="98"/>
    </row>
    <row r="26" spans="1:12" ht="11.25" customHeight="1" x14ac:dyDescent="0.25">
      <c r="A26" s="101" t="s">
        <v>7</v>
      </c>
      <c r="B26" s="102"/>
      <c r="C26" s="44" t="s">
        <v>16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98"/>
      <c r="L26" s="98"/>
    </row>
    <row r="27" spans="1:12" ht="11.25" customHeight="1" x14ac:dyDescent="0.25">
      <c r="A27" s="101" t="s">
        <v>5</v>
      </c>
      <c r="B27" s="102"/>
      <c r="C27" s="44" t="s">
        <v>16</v>
      </c>
      <c r="D27" s="11">
        <f>D24</f>
        <v>14033.4</v>
      </c>
      <c r="E27" s="11">
        <f t="shared" ref="E27:I27" si="4">E24</f>
        <v>16088.3</v>
      </c>
      <c r="F27" s="11">
        <f t="shared" si="4"/>
        <v>16294.3</v>
      </c>
      <c r="G27" s="11">
        <f t="shared" si="4"/>
        <v>16871.599999999999</v>
      </c>
      <c r="H27" s="11">
        <f t="shared" si="4"/>
        <v>17768.3</v>
      </c>
      <c r="I27" s="11">
        <f t="shared" si="4"/>
        <v>17468.3</v>
      </c>
      <c r="J27" s="11">
        <f>SUM(D27:I27)</f>
        <v>98524.2</v>
      </c>
      <c r="K27" s="98"/>
      <c r="L27" s="98"/>
    </row>
    <row r="28" spans="1:12" ht="11.25" customHeight="1" x14ac:dyDescent="0.25">
      <c r="A28" s="101" t="s">
        <v>58</v>
      </c>
      <c r="B28" s="102"/>
      <c r="C28" s="44" t="s">
        <v>16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98"/>
      <c r="L28" s="98"/>
    </row>
    <row r="29" spans="1:12" ht="11.25" customHeight="1" x14ac:dyDescent="0.25">
      <c r="A29" s="101" t="s">
        <v>6</v>
      </c>
      <c r="B29" s="102"/>
      <c r="C29" s="44" t="s">
        <v>16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99"/>
      <c r="L29" s="99"/>
    </row>
    <row r="30" spans="1:12" ht="15" customHeight="1" x14ac:dyDescent="0.25">
      <c r="A30" s="87" t="s">
        <v>70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ht="23.25" customHeight="1" x14ac:dyDescent="0.25">
      <c r="A31" s="77" t="s">
        <v>84</v>
      </c>
      <c r="B31" s="14" t="s">
        <v>73</v>
      </c>
      <c r="C31" s="47" t="s">
        <v>15</v>
      </c>
      <c r="D31" s="54">
        <v>1</v>
      </c>
      <c r="E31" s="45">
        <v>1</v>
      </c>
      <c r="F31" s="45">
        <v>1</v>
      </c>
      <c r="G31" s="45">
        <v>1</v>
      </c>
      <c r="H31" s="45">
        <v>1</v>
      </c>
      <c r="I31" s="45">
        <v>1</v>
      </c>
      <c r="J31" s="15">
        <v>1</v>
      </c>
      <c r="K31" s="77" t="s">
        <v>8</v>
      </c>
      <c r="L31" s="73" t="s">
        <v>10</v>
      </c>
    </row>
    <row r="32" spans="1:12" ht="21" customHeight="1" x14ac:dyDescent="0.25">
      <c r="A32" s="87"/>
      <c r="B32" s="14" t="s">
        <v>3</v>
      </c>
      <c r="C32" s="47" t="s">
        <v>16</v>
      </c>
      <c r="D32" s="16">
        <f>D33/D31</f>
        <v>35634.699999999997</v>
      </c>
      <c r="E32" s="12">
        <f t="shared" ref="E32:I32" si="5">E33</f>
        <v>57583.43</v>
      </c>
      <c r="F32" s="12">
        <f t="shared" si="5"/>
        <v>63558.9</v>
      </c>
      <c r="G32" s="12">
        <f t="shared" si="5"/>
        <v>64229.2</v>
      </c>
      <c r="H32" s="12">
        <f t="shared" si="5"/>
        <v>65254.7</v>
      </c>
      <c r="I32" s="12">
        <f t="shared" si="5"/>
        <v>65814.7</v>
      </c>
      <c r="J32" s="16">
        <f>J33/J31</f>
        <v>352075.63</v>
      </c>
      <c r="K32" s="77"/>
      <c r="L32" s="73"/>
    </row>
    <row r="33" spans="1:19" ht="30" customHeight="1" x14ac:dyDescent="0.25">
      <c r="A33" s="87"/>
      <c r="B33" s="14" t="s">
        <v>4</v>
      </c>
      <c r="C33" s="47" t="s">
        <v>16</v>
      </c>
      <c r="D33" s="16">
        <f t="shared" ref="D33:I33" si="6">D35</f>
        <v>35634.699999999997</v>
      </c>
      <c r="E33" s="12">
        <f t="shared" si="6"/>
        <v>57583.43</v>
      </c>
      <c r="F33" s="12">
        <f t="shared" si="6"/>
        <v>63558.9</v>
      </c>
      <c r="G33" s="12">
        <f t="shared" si="6"/>
        <v>64229.2</v>
      </c>
      <c r="H33" s="12">
        <f t="shared" si="6"/>
        <v>65254.7</v>
      </c>
      <c r="I33" s="12">
        <f t="shared" si="6"/>
        <v>65814.7</v>
      </c>
      <c r="J33" s="16">
        <f>SUM(D33:I33)</f>
        <v>352075.63</v>
      </c>
      <c r="K33" s="77"/>
      <c r="L33" s="73"/>
    </row>
    <row r="34" spans="1:19" ht="15.75" customHeight="1" x14ac:dyDescent="0.25">
      <c r="A34" s="87"/>
      <c r="B34" s="14" t="s">
        <v>7</v>
      </c>
      <c r="C34" s="47" t="s">
        <v>16</v>
      </c>
      <c r="D34" s="16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16">
        <v>0</v>
      </c>
      <c r="K34" s="77"/>
      <c r="L34" s="73"/>
    </row>
    <row r="35" spans="1:19" ht="19.5" customHeight="1" x14ac:dyDescent="0.25">
      <c r="A35" s="87"/>
      <c r="B35" s="14" t="s">
        <v>5</v>
      </c>
      <c r="C35" s="47" t="s">
        <v>16</v>
      </c>
      <c r="D35" s="16">
        <v>35634.699999999997</v>
      </c>
      <c r="E35" s="12">
        <v>57583.43</v>
      </c>
      <c r="F35" s="12">
        <v>63558.9</v>
      </c>
      <c r="G35" s="12">
        <v>64229.2</v>
      </c>
      <c r="H35" s="12">
        <v>65254.7</v>
      </c>
      <c r="I35" s="12">
        <v>65814.7</v>
      </c>
      <c r="J35" s="16">
        <f>SUM(D35:I35)</f>
        <v>352075.63</v>
      </c>
      <c r="K35" s="77"/>
      <c r="L35" s="73"/>
      <c r="M35" s="9"/>
      <c r="N35" s="9"/>
      <c r="O35" s="9"/>
      <c r="P35" s="9"/>
      <c r="Q35" s="9"/>
      <c r="R35" s="9"/>
      <c r="S35" s="9"/>
    </row>
    <row r="36" spans="1:19" ht="14.25" customHeight="1" x14ac:dyDescent="0.25">
      <c r="A36" s="87"/>
      <c r="B36" s="14" t="s">
        <v>58</v>
      </c>
      <c r="C36" s="47" t="s">
        <v>16</v>
      </c>
      <c r="D36" s="16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16">
        <v>0</v>
      </c>
      <c r="K36" s="77"/>
      <c r="L36" s="73"/>
    </row>
    <row r="37" spans="1:19" ht="21.75" customHeight="1" x14ac:dyDescent="0.25">
      <c r="A37" s="87"/>
      <c r="B37" s="14" t="s">
        <v>6</v>
      </c>
      <c r="C37" s="47" t="s">
        <v>16</v>
      </c>
      <c r="D37" s="16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16">
        <v>0</v>
      </c>
      <c r="K37" s="77"/>
      <c r="L37" s="73"/>
    </row>
    <row r="38" spans="1:19" ht="30.75" customHeight="1" x14ac:dyDescent="0.25">
      <c r="A38" s="77" t="s">
        <v>85</v>
      </c>
      <c r="B38" s="14" t="s">
        <v>74</v>
      </c>
      <c r="C38" s="47" t="s">
        <v>22</v>
      </c>
      <c r="D38" s="15">
        <v>0</v>
      </c>
      <c r="E38" s="66">
        <v>5000</v>
      </c>
      <c r="F38" s="66">
        <v>5000</v>
      </c>
      <c r="G38" s="66">
        <v>2000</v>
      </c>
      <c r="H38" s="66">
        <v>2500</v>
      </c>
      <c r="I38" s="66">
        <v>0</v>
      </c>
      <c r="J38" s="16">
        <f>SUM(D38:I38)</f>
        <v>14500</v>
      </c>
      <c r="K38" s="77" t="s">
        <v>8</v>
      </c>
      <c r="L38" s="73" t="s">
        <v>107</v>
      </c>
    </row>
    <row r="39" spans="1:19" ht="15" customHeight="1" x14ac:dyDescent="0.25">
      <c r="A39" s="87"/>
      <c r="B39" s="14" t="s">
        <v>3</v>
      </c>
      <c r="C39" s="47" t="s">
        <v>16</v>
      </c>
      <c r="D39" s="16">
        <v>0</v>
      </c>
      <c r="E39" s="12">
        <v>0.2</v>
      </c>
      <c r="F39" s="12">
        <v>0.2</v>
      </c>
      <c r="G39" s="12">
        <v>0.2</v>
      </c>
      <c r="H39" s="67">
        <v>0.19600000000000001</v>
      </c>
      <c r="I39" s="67">
        <v>0</v>
      </c>
      <c r="J39" s="56">
        <v>0.1993</v>
      </c>
      <c r="K39" s="77"/>
      <c r="L39" s="73"/>
    </row>
    <row r="40" spans="1:19" ht="15" customHeight="1" x14ac:dyDescent="0.25">
      <c r="A40" s="87"/>
      <c r="B40" s="14" t="s">
        <v>4</v>
      </c>
      <c r="C40" s="47" t="s">
        <v>16</v>
      </c>
      <c r="D40" s="16">
        <v>0</v>
      </c>
      <c r="E40" s="12">
        <f>E42</f>
        <v>1000</v>
      </c>
      <c r="F40" s="12">
        <f>F42</f>
        <v>1000</v>
      </c>
      <c r="G40" s="12">
        <f>G42</f>
        <v>400</v>
      </c>
      <c r="H40" s="12">
        <f>H42</f>
        <v>490</v>
      </c>
      <c r="I40" s="12">
        <v>0</v>
      </c>
      <c r="J40" s="16">
        <f>SUM(D40:I40)</f>
        <v>2890</v>
      </c>
      <c r="K40" s="77"/>
      <c r="L40" s="73"/>
    </row>
    <row r="41" spans="1:19" ht="14.25" customHeight="1" x14ac:dyDescent="0.25">
      <c r="A41" s="87"/>
      <c r="B41" s="14" t="s">
        <v>7</v>
      </c>
      <c r="C41" s="47" t="s">
        <v>16</v>
      </c>
      <c r="D41" s="55">
        <v>0</v>
      </c>
      <c r="E41" s="12">
        <v>0</v>
      </c>
      <c r="F41" s="65">
        <v>0</v>
      </c>
      <c r="G41" s="65">
        <v>0</v>
      </c>
      <c r="H41" s="65">
        <v>0</v>
      </c>
      <c r="I41" s="65">
        <v>0</v>
      </c>
      <c r="J41" s="16">
        <f t="shared" ref="J41:J44" si="7">SUM(D41:I41)</f>
        <v>0</v>
      </c>
      <c r="K41" s="77"/>
      <c r="L41" s="73"/>
      <c r="N41" s="9"/>
      <c r="O41" s="9"/>
      <c r="P41" s="9"/>
    </row>
    <row r="42" spans="1:19" ht="14.25" customHeight="1" x14ac:dyDescent="0.25">
      <c r="A42" s="87"/>
      <c r="B42" s="14" t="s">
        <v>5</v>
      </c>
      <c r="C42" s="47" t="s">
        <v>16</v>
      </c>
      <c r="D42" s="16">
        <v>0</v>
      </c>
      <c r="E42" s="12">
        <v>1000</v>
      </c>
      <c r="F42" s="12">
        <v>1000</v>
      </c>
      <c r="G42" s="12">
        <v>400</v>
      </c>
      <c r="H42" s="12">
        <v>490</v>
      </c>
      <c r="I42" s="12">
        <v>0</v>
      </c>
      <c r="J42" s="16">
        <f>SUM(D42:I42)</f>
        <v>2890</v>
      </c>
      <c r="K42" s="77"/>
      <c r="L42" s="73"/>
    </row>
    <row r="43" spans="1:19" ht="12.75" customHeight="1" x14ac:dyDescent="0.25">
      <c r="A43" s="87"/>
      <c r="B43" s="14" t="s">
        <v>58</v>
      </c>
      <c r="C43" s="47" t="s">
        <v>16</v>
      </c>
      <c r="D43" s="55">
        <v>0</v>
      </c>
      <c r="E43" s="12">
        <v>0</v>
      </c>
      <c r="F43" s="65">
        <v>0</v>
      </c>
      <c r="G43" s="65">
        <v>0</v>
      </c>
      <c r="H43" s="65">
        <v>0</v>
      </c>
      <c r="I43" s="65">
        <v>0</v>
      </c>
      <c r="J43" s="16">
        <f t="shared" si="7"/>
        <v>0</v>
      </c>
      <c r="K43" s="77"/>
      <c r="L43" s="73"/>
    </row>
    <row r="44" spans="1:19" ht="13.5" customHeight="1" x14ac:dyDescent="0.25">
      <c r="A44" s="87"/>
      <c r="B44" s="14" t="s">
        <v>6</v>
      </c>
      <c r="C44" s="47" t="s">
        <v>16</v>
      </c>
      <c r="D44" s="55">
        <v>0</v>
      </c>
      <c r="E44" s="12">
        <v>0</v>
      </c>
      <c r="F44" s="65">
        <v>0</v>
      </c>
      <c r="G44" s="65">
        <v>0</v>
      </c>
      <c r="H44" s="65">
        <v>0</v>
      </c>
      <c r="I44" s="65">
        <v>0</v>
      </c>
      <c r="J44" s="16">
        <f t="shared" si="7"/>
        <v>0</v>
      </c>
      <c r="K44" s="77"/>
      <c r="L44" s="73"/>
    </row>
    <row r="45" spans="1:19" ht="19.5" customHeight="1" x14ac:dyDescent="0.25">
      <c r="A45" s="77" t="s">
        <v>118</v>
      </c>
      <c r="B45" s="14" t="s">
        <v>75</v>
      </c>
      <c r="C45" s="47" t="s">
        <v>22</v>
      </c>
      <c r="D45" s="54">
        <v>0</v>
      </c>
      <c r="E45" s="45">
        <v>1</v>
      </c>
      <c r="F45" s="45">
        <v>0</v>
      </c>
      <c r="G45" s="45">
        <v>0</v>
      </c>
      <c r="H45" s="45">
        <v>0</v>
      </c>
      <c r="I45" s="45">
        <v>0</v>
      </c>
      <c r="J45" s="16">
        <f>SUM(D45:I45)</f>
        <v>1</v>
      </c>
      <c r="K45" s="77" t="s">
        <v>8</v>
      </c>
      <c r="L45" s="73" t="s">
        <v>81</v>
      </c>
    </row>
    <row r="46" spans="1:19" ht="19.5" customHeight="1" x14ac:dyDescent="0.25">
      <c r="A46" s="87"/>
      <c r="B46" s="14" t="s">
        <v>3</v>
      </c>
      <c r="C46" s="47" t="s">
        <v>16</v>
      </c>
      <c r="D46" s="16">
        <v>0</v>
      </c>
      <c r="E46" s="12">
        <f>E47/E45</f>
        <v>8131.2</v>
      </c>
      <c r="F46" s="12">
        <v>0</v>
      </c>
      <c r="G46" s="12">
        <v>0</v>
      </c>
      <c r="H46" s="12">
        <v>0</v>
      </c>
      <c r="I46" s="12">
        <v>0</v>
      </c>
      <c r="J46" s="16">
        <f>E46</f>
        <v>8131.2</v>
      </c>
      <c r="K46" s="77"/>
      <c r="L46" s="73"/>
    </row>
    <row r="47" spans="1:19" ht="27.75" customHeight="1" x14ac:dyDescent="0.25">
      <c r="A47" s="87"/>
      <c r="B47" s="14" t="s">
        <v>4</v>
      </c>
      <c r="C47" s="47" t="s">
        <v>16</v>
      </c>
      <c r="D47" s="16">
        <v>0</v>
      </c>
      <c r="E47" s="12">
        <f>E49</f>
        <v>8131.2</v>
      </c>
      <c r="F47" s="12">
        <v>0</v>
      </c>
      <c r="G47" s="12">
        <v>0</v>
      </c>
      <c r="H47" s="12">
        <f>H49</f>
        <v>0</v>
      </c>
      <c r="I47" s="12">
        <v>0</v>
      </c>
      <c r="J47" s="16">
        <f>SUM(D47:I47)</f>
        <v>8131.2</v>
      </c>
      <c r="K47" s="77"/>
      <c r="L47" s="73"/>
    </row>
    <row r="48" spans="1:19" ht="14.25" customHeight="1" x14ac:dyDescent="0.25">
      <c r="A48" s="87"/>
      <c r="B48" s="14" t="s">
        <v>7</v>
      </c>
      <c r="C48" s="47" t="s">
        <v>16</v>
      </c>
      <c r="D48" s="16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16">
        <f t="shared" ref="J48:J51" si="8">SUM(D48:I48)</f>
        <v>0</v>
      </c>
      <c r="K48" s="77"/>
      <c r="L48" s="73"/>
    </row>
    <row r="49" spans="1:12" ht="14.25" customHeight="1" x14ac:dyDescent="0.25">
      <c r="A49" s="87"/>
      <c r="B49" s="14" t="s">
        <v>5</v>
      </c>
      <c r="C49" s="47" t="s">
        <v>16</v>
      </c>
      <c r="D49" s="16">
        <v>0</v>
      </c>
      <c r="E49" s="12">
        <v>8131.2</v>
      </c>
      <c r="F49" s="12">
        <v>0</v>
      </c>
      <c r="G49" s="12">
        <v>0</v>
      </c>
      <c r="H49" s="12"/>
      <c r="I49" s="12">
        <v>0</v>
      </c>
      <c r="J49" s="16">
        <f>SUM(D49:I49)</f>
        <v>8131.2</v>
      </c>
      <c r="K49" s="77"/>
      <c r="L49" s="73"/>
    </row>
    <row r="50" spans="1:12" ht="18" customHeight="1" x14ac:dyDescent="0.25">
      <c r="A50" s="87"/>
      <c r="B50" s="14" t="s">
        <v>58</v>
      </c>
      <c r="C50" s="47" t="s">
        <v>16</v>
      </c>
      <c r="D50" s="16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16">
        <f t="shared" si="8"/>
        <v>0</v>
      </c>
      <c r="K50" s="77"/>
      <c r="L50" s="73"/>
    </row>
    <row r="51" spans="1:12" ht="21.75" customHeight="1" x14ac:dyDescent="0.25">
      <c r="A51" s="87"/>
      <c r="B51" s="14" t="s">
        <v>6</v>
      </c>
      <c r="C51" s="47" t="s">
        <v>16</v>
      </c>
      <c r="D51" s="16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16">
        <f t="shared" si="8"/>
        <v>0</v>
      </c>
      <c r="K51" s="77"/>
      <c r="L51" s="73"/>
    </row>
    <row r="52" spans="1:12" ht="21.75" customHeight="1" x14ac:dyDescent="0.25">
      <c r="A52" s="77" t="s">
        <v>119</v>
      </c>
      <c r="B52" s="14" t="s">
        <v>75</v>
      </c>
      <c r="C52" s="47" t="s">
        <v>22</v>
      </c>
      <c r="D52" s="54">
        <v>0</v>
      </c>
      <c r="E52" s="45">
        <v>2</v>
      </c>
      <c r="F52" s="45">
        <v>0</v>
      </c>
      <c r="G52" s="45">
        <v>0</v>
      </c>
      <c r="H52" s="45">
        <v>0</v>
      </c>
      <c r="I52" s="45">
        <v>0</v>
      </c>
      <c r="J52" s="16">
        <f>SUM(D52:I52)</f>
        <v>2</v>
      </c>
      <c r="K52" s="77" t="s">
        <v>8</v>
      </c>
      <c r="L52" s="73" t="s">
        <v>82</v>
      </c>
    </row>
    <row r="53" spans="1:12" ht="21.75" customHeight="1" x14ac:dyDescent="0.25">
      <c r="A53" s="87"/>
      <c r="B53" s="14" t="s">
        <v>3</v>
      </c>
      <c r="C53" s="47" t="s">
        <v>16</v>
      </c>
      <c r="D53" s="16">
        <v>0</v>
      </c>
      <c r="E53" s="12">
        <v>2125</v>
      </c>
      <c r="F53" s="12">
        <v>0</v>
      </c>
      <c r="G53" s="12">
        <v>0</v>
      </c>
      <c r="H53" s="12">
        <f>H52</f>
        <v>0</v>
      </c>
      <c r="I53" s="12">
        <f>I52</f>
        <v>0</v>
      </c>
      <c r="J53" s="16">
        <f>J54/J52</f>
        <v>2125</v>
      </c>
      <c r="K53" s="77"/>
      <c r="L53" s="73"/>
    </row>
    <row r="54" spans="1:12" ht="26.25" customHeight="1" x14ac:dyDescent="0.25">
      <c r="A54" s="87"/>
      <c r="B54" s="14" t="s">
        <v>4</v>
      </c>
      <c r="C54" s="47" t="s">
        <v>16</v>
      </c>
      <c r="D54" s="16">
        <v>0</v>
      </c>
      <c r="E54" s="12">
        <f>E56</f>
        <v>4250</v>
      </c>
      <c r="F54" s="12">
        <f t="shared" ref="F54:G54" si="9">F56</f>
        <v>0</v>
      </c>
      <c r="G54" s="12">
        <f t="shared" si="9"/>
        <v>0</v>
      </c>
      <c r="H54" s="12">
        <f t="shared" ref="H54" si="10">H56</f>
        <v>0</v>
      </c>
      <c r="I54" s="12">
        <f>I56</f>
        <v>0</v>
      </c>
      <c r="J54" s="16">
        <f>SUM(D54:I54)</f>
        <v>4250</v>
      </c>
      <c r="K54" s="77"/>
      <c r="L54" s="73"/>
    </row>
    <row r="55" spans="1:12" ht="21.75" customHeight="1" x14ac:dyDescent="0.25">
      <c r="A55" s="87"/>
      <c r="B55" s="14" t="s">
        <v>7</v>
      </c>
      <c r="C55" s="47" t="s">
        <v>16</v>
      </c>
      <c r="D55" s="16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16">
        <f t="shared" ref="J55" si="11">SUM(D55:I55)</f>
        <v>0</v>
      </c>
      <c r="K55" s="77"/>
      <c r="L55" s="73"/>
    </row>
    <row r="56" spans="1:12" ht="21.75" customHeight="1" x14ac:dyDescent="0.25">
      <c r="A56" s="87"/>
      <c r="B56" s="14" t="s">
        <v>5</v>
      </c>
      <c r="C56" s="47" t="s">
        <v>16</v>
      </c>
      <c r="D56" s="16">
        <v>0</v>
      </c>
      <c r="E56" s="12">
        <v>4250</v>
      </c>
      <c r="F56" s="12">
        <v>0</v>
      </c>
      <c r="G56" s="12">
        <v>0</v>
      </c>
      <c r="H56" s="12">
        <v>0</v>
      </c>
      <c r="I56" s="12">
        <v>0</v>
      </c>
      <c r="J56" s="16">
        <f>SUM(D56:I56)</f>
        <v>4250</v>
      </c>
      <c r="K56" s="77"/>
      <c r="L56" s="73"/>
    </row>
    <row r="57" spans="1:12" ht="21.75" customHeight="1" x14ac:dyDescent="0.25">
      <c r="A57" s="87"/>
      <c r="B57" s="14" t="s">
        <v>58</v>
      </c>
      <c r="C57" s="47" t="s">
        <v>16</v>
      </c>
      <c r="D57" s="16">
        <v>0</v>
      </c>
      <c r="E57" s="65">
        <v>0</v>
      </c>
      <c r="F57" s="65">
        <v>0</v>
      </c>
      <c r="G57" s="65">
        <v>0</v>
      </c>
      <c r="H57" s="12">
        <v>0</v>
      </c>
      <c r="I57" s="12">
        <v>0</v>
      </c>
      <c r="J57" s="16">
        <f t="shared" ref="J57:J58" si="12">SUM(D57:I57)</f>
        <v>0</v>
      </c>
      <c r="K57" s="77"/>
      <c r="L57" s="73"/>
    </row>
    <row r="58" spans="1:12" ht="21.75" customHeight="1" x14ac:dyDescent="0.25">
      <c r="A58" s="87"/>
      <c r="B58" s="14" t="s">
        <v>6</v>
      </c>
      <c r="C58" s="47" t="s">
        <v>16</v>
      </c>
      <c r="D58" s="16">
        <v>0</v>
      </c>
      <c r="E58" s="65">
        <v>0</v>
      </c>
      <c r="F58" s="65">
        <v>0</v>
      </c>
      <c r="G58" s="65">
        <v>0</v>
      </c>
      <c r="H58" s="12">
        <v>0</v>
      </c>
      <c r="I58" s="12">
        <v>0</v>
      </c>
      <c r="J58" s="16">
        <f t="shared" si="12"/>
        <v>0</v>
      </c>
      <c r="K58" s="77"/>
      <c r="L58" s="73"/>
    </row>
    <row r="59" spans="1:12" ht="27.75" customHeight="1" x14ac:dyDescent="0.25">
      <c r="A59" s="77" t="s">
        <v>92</v>
      </c>
      <c r="B59" s="14" t="s">
        <v>76</v>
      </c>
      <c r="C59" s="47" t="s">
        <v>22</v>
      </c>
      <c r="D59" s="54">
        <v>0</v>
      </c>
      <c r="E59" s="45">
        <v>3</v>
      </c>
      <c r="F59" s="45">
        <v>12</v>
      </c>
      <c r="G59" s="45">
        <v>12</v>
      </c>
      <c r="H59" s="45">
        <v>12</v>
      </c>
      <c r="I59" s="45">
        <v>12</v>
      </c>
      <c r="J59" s="16">
        <f>SUM(D59:I59)</f>
        <v>51</v>
      </c>
      <c r="K59" s="77" t="s">
        <v>98</v>
      </c>
      <c r="L59" s="73" t="s">
        <v>68</v>
      </c>
    </row>
    <row r="60" spans="1:12" ht="15" customHeight="1" x14ac:dyDescent="0.25">
      <c r="A60" s="87"/>
      <c r="B60" s="14" t="s">
        <v>3</v>
      </c>
      <c r="C60" s="47" t="s">
        <v>16</v>
      </c>
      <c r="D60" s="16">
        <v>0</v>
      </c>
      <c r="E60" s="12">
        <f t="shared" ref="E60" si="13">E61/E59</f>
        <v>77.97</v>
      </c>
      <c r="F60" s="12">
        <v>175.2</v>
      </c>
      <c r="G60" s="12">
        <v>175.2</v>
      </c>
      <c r="H60" s="12">
        <v>175.2</v>
      </c>
      <c r="I60" s="12">
        <v>175.2</v>
      </c>
      <c r="J60" s="16">
        <f t="shared" ref="J60" si="14">J61/J59</f>
        <v>169.48058823529414</v>
      </c>
      <c r="K60" s="77"/>
      <c r="L60" s="73"/>
    </row>
    <row r="61" spans="1:12" ht="27" customHeight="1" x14ac:dyDescent="0.25">
      <c r="A61" s="87"/>
      <c r="B61" s="14" t="s">
        <v>4</v>
      </c>
      <c r="C61" s="47" t="s">
        <v>16</v>
      </c>
      <c r="D61" s="16">
        <v>0</v>
      </c>
      <c r="E61" s="12">
        <f t="shared" ref="E61:G61" si="15">E63</f>
        <v>233.91</v>
      </c>
      <c r="F61" s="12">
        <f t="shared" si="15"/>
        <v>2102.4</v>
      </c>
      <c r="G61" s="12">
        <f t="shared" si="15"/>
        <v>2102.4</v>
      </c>
      <c r="H61" s="12">
        <f t="shared" ref="H61:I61" si="16">H63</f>
        <v>2102.4</v>
      </c>
      <c r="I61" s="12">
        <f t="shared" si="16"/>
        <v>2102.4</v>
      </c>
      <c r="J61" s="16">
        <f>SUM(D61:I61)</f>
        <v>8643.51</v>
      </c>
      <c r="K61" s="77"/>
      <c r="L61" s="73"/>
    </row>
    <row r="62" spans="1:12" ht="21.75" customHeight="1" x14ac:dyDescent="0.25">
      <c r="A62" s="87"/>
      <c r="B62" s="14" t="s">
        <v>7</v>
      </c>
      <c r="C62" s="47" t="s">
        <v>16</v>
      </c>
      <c r="D62" s="16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16">
        <f t="shared" ref="J62:J79" si="17">SUM(D62:G62)</f>
        <v>0</v>
      </c>
      <c r="K62" s="77"/>
      <c r="L62" s="73"/>
    </row>
    <row r="63" spans="1:12" ht="21.75" customHeight="1" x14ac:dyDescent="0.25">
      <c r="A63" s="87"/>
      <c r="B63" s="14" t="s">
        <v>5</v>
      </c>
      <c r="C63" s="47" t="s">
        <v>16</v>
      </c>
      <c r="D63" s="16">
        <v>0</v>
      </c>
      <c r="E63" s="12">
        <v>233.91</v>
      </c>
      <c r="F63" s="12">
        <v>2102.4</v>
      </c>
      <c r="G63" s="12">
        <v>2102.4</v>
      </c>
      <c r="H63" s="12">
        <v>2102.4</v>
      </c>
      <c r="I63" s="12">
        <v>2102.4</v>
      </c>
      <c r="J63" s="16">
        <f>SUM(D63:I63)</f>
        <v>8643.51</v>
      </c>
      <c r="K63" s="77"/>
      <c r="L63" s="73"/>
    </row>
    <row r="64" spans="1:12" ht="17.25" customHeight="1" x14ac:dyDescent="0.25">
      <c r="A64" s="87"/>
      <c r="B64" s="14" t="s">
        <v>58</v>
      </c>
      <c r="C64" s="47" t="s">
        <v>16</v>
      </c>
      <c r="D64" s="16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16">
        <f t="shared" si="17"/>
        <v>0</v>
      </c>
      <c r="K64" s="77"/>
      <c r="L64" s="73"/>
    </row>
    <row r="65" spans="1:12" ht="16.5" customHeight="1" x14ac:dyDescent="0.25">
      <c r="A65" s="87"/>
      <c r="B65" s="14" t="s">
        <v>6</v>
      </c>
      <c r="C65" s="47" t="s">
        <v>16</v>
      </c>
      <c r="D65" s="16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16">
        <f t="shared" si="17"/>
        <v>0</v>
      </c>
      <c r="K65" s="77"/>
      <c r="L65" s="73"/>
    </row>
    <row r="66" spans="1:12" ht="35.25" customHeight="1" x14ac:dyDescent="0.25">
      <c r="A66" s="74" t="s">
        <v>120</v>
      </c>
      <c r="B66" s="14" t="s">
        <v>76</v>
      </c>
      <c r="C66" s="47" t="s">
        <v>22</v>
      </c>
      <c r="D66" s="54">
        <v>0</v>
      </c>
      <c r="E66" s="45">
        <v>3</v>
      </c>
      <c r="F66" s="45">
        <v>12</v>
      </c>
      <c r="G66" s="45">
        <v>12</v>
      </c>
      <c r="H66" s="45">
        <v>12</v>
      </c>
      <c r="I66" s="45">
        <v>12</v>
      </c>
      <c r="J66" s="16">
        <f>SUM(D66:I66)</f>
        <v>51</v>
      </c>
      <c r="K66" s="77" t="s">
        <v>98</v>
      </c>
      <c r="L66" s="73" t="s">
        <v>121</v>
      </c>
    </row>
    <row r="67" spans="1:12" ht="15" customHeight="1" x14ac:dyDescent="0.25">
      <c r="A67" s="75"/>
      <c r="B67" s="14" t="s">
        <v>3</v>
      </c>
      <c r="C67" s="47" t="s">
        <v>16</v>
      </c>
      <c r="D67" s="16">
        <v>0</v>
      </c>
      <c r="E67" s="12">
        <f t="shared" ref="E67" si="18">E68/E66</f>
        <v>150.62</v>
      </c>
      <c r="F67" s="12">
        <v>175</v>
      </c>
      <c r="G67" s="12">
        <v>175</v>
      </c>
      <c r="H67" s="12">
        <f t="shared" ref="H67:J67" si="19">H68/H66</f>
        <v>175</v>
      </c>
      <c r="I67" s="12">
        <f t="shared" si="19"/>
        <v>175</v>
      </c>
      <c r="J67" s="16">
        <f t="shared" si="19"/>
        <v>173.5658823529412</v>
      </c>
      <c r="K67" s="77"/>
      <c r="L67" s="73"/>
    </row>
    <row r="68" spans="1:12" ht="15" customHeight="1" x14ac:dyDescent="0.25">
      <c r="A68" s="75"/>
      <c r="B68" s="14" t="s">
        <v>4</v>
      </c>
      <c r="C68" s="47" t="s">
        <v>16</v>
      </c>
      <c r="D68" s="16">
        <v>0</v>
      </c>
      <c r="E68" s="12">
        <f t="shared" ref="E68:G68" si="20">E70</f>
        <v>451.86</v>
      </c>
      <c r="F68" s="12">
        <f t="shared" si="20"/>
        <v>2100</v>
      </c>
      <c r="G68" s="12">
        <f t="shared" si="20"/>
        <v>2100</v>
      </c>
      <c r="H68" s="12">
        <f t="shared" ref="H68:I68" si="21">H70</f>
        <v>2100</v>
      </c>
      <c r="I68" s="12">
        <f t="shared" si="21"/>
        <v>2100</v>
      </c>
      <c r="J68" s="16">
        <f>SUM(D68:I68)</f>
        <v>8851.86</v>
      </c>
      <c r="K68" s="77"/>
      <c r="L68" s="73"/>
    </row>
    <row r="69" spans="1:12" ht="15" customHeight="1" x14ac:dyDescent="0.25">
      <c r="A69" s="75"/>
      <c r="B69" s="14" t="s">
        <v>7</v>
      </c>
      <c r="C69" s="47" t="s">
        <v>16</v>
      </c>
      <c r="D69" s="16">
        <v>0</v>
      </c>
      <c r="E69" s="65">
        <v>0</v>
      </c>
      <c r="F69" s="65">
        <v>0</v>
      </c>
      <c r="G69" s="65">
        <v>0</v>
      </c>
      <c r="H69" s="65">
        <v>0</v>
      </c>
      <c r="I69" s="65">
        <v>0</v>
      </c>
      <c r="J69" s="16">
        <f t="shared" si="17"/>
        <v>0</v>
      </c>
      <c r="K69" s="77"/>
      <c r="L69" s="73"/>
    </row>
    <row r="70" spans="1:12" ht="27" customHeight="1" x14ac:dyDescent="0.25">
      <c r="A70" s="75"/>
      <c r="B70" s="14" t="s">
        <v>5</v>
      </c>
      <c r="C70" s="47" t="s">
        <v>16</v>
      </c>
      <c r="D70" s="16">
        <v>0</v>
      </c>
      <c r="E70" s="12">
        <v>451.86</v>
      </c>
      <c r="F70" s="12">
        <v>2100</v>
      </c>
      <c r="G70" s="12">
        <v>2100</v>
      </c>
      <c r="H70" s="12">
        <v>2100</v>
      </c>
      <c r="I70" s="12">
        <v>2100</v>
      </c>
      <c r="J70" s="16">
        <f>SUM(D70:I70)</f>
        <v>8851.86</v>
      </c>
      <c r="K70" s="77"/>
      <c r="L70" s="73"/>
    </row>
    <row r="71" spans="1:12" ht="24.75" customHeight="1" x14ac:dyDescent="0.25">
      <c r="A71" s="75"/>
      <c r="B71" s="14" t="s">
        <v>58</v>
      </c>
      <c r="C71" s="47" t="s">
        <v>16</v>
      </c>
      <c r="D71" s="16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16">
        <f t="shared" si="17"/>
        <v>0</v>
      </c>
      <c r="K71" s="77"/>
      <c r="L71" s="73"/>
    </row>
    <row r="72" spans="1:12" ht="45.75" customHeight="1" x14ac:dyDescent="0.25">
      <c r="A72" s="76"/>
      <c r="B72" s="14" t="s">
        <v>6</v>
      </c>
      <c r="C72" s="47" t="s">
        <v>16</v>
      </c>
      <c r="D72" s="16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16">
        <f t="shared" si="17"/>
        <v>0</v>
      </c>
      <c r="K72" s="77"/>
      <c r="L72" s="73"/>
    </row>
    <row r="73" spans="1:12" ht="30" customHeight="1" x14ac:dyDescent="0.25">
      <c r="A73" s="77" t="s">
        <v>108</v>
      </c>
      <c r="B73" s="14" t="s">
        <v>71</v>
      </c>
      <c r="C73" s="47" t="s">
        <v>22</v>
      </c>
      <c r="D73" s="54">
        <v>0</v>
      </c>
      <c r="E73" s="45">
        <v>1</v>
      </c>
      <c r="F73" s="45">
        <v>2</v>
      </c>
      <c r="G73" s="45">
        <v>0</v>
      </c>
      <c r="H73" s="45">
        <v>0</v>
      </c>
      <c r="I73" s="45">
        <v>0</v>
      </c>
      <c r="J73" s="16">
        <f>SUM(D73:I73)</f>
        <v>3</v>
      </c>
      <c r="K73" s="77" t="s">
        <v>8</v>
      </c>
      <c r="L73" s="73" t="s">
        <v>87</v>
      </c>
    </row>
    <row r="74" spans="1:12" ht="15" customHeight="1" x14ac:dyDescent="0.25">
      <c r="A74" s="87"/>
      <c r="B74" s="14" t="s">
        <v>3</v>
      </c>
      <c r="C74" s="47" t="s">
        <v>16</v>
      </c>
      <c r="D74" s="16">
        <v>0</v>
      </c>
      <c r="E74" s="12">
        <v>200</v>
      </c>
      <c r="F74" s="12">
        <v>1000</v>
      </c>
      <c r="G74" s="12">
        <v>0</v>
      </c>
      <c r="H74" s="12">
        <v>0</v>
      </c>
      <c r="I74" s="12">
        <v>0</v>
      </c>
      <c r="J74" s="16">
        <v>1000</v>
      </c>
      <c r="K74" s="77"/>
      <c r="L74" s="73"/>
    </row>
    <row r="75" spans="1:12" ht="15" customHeight="1" x14ac:dyDescent="0.25">
      <c r="A75" s="87"/>
      <c r="B75" s="14" t="s">
        <v>4</v>
      </c>
      <c r="C75" s="47" t="s">
        <v>16</v>
      </c>
      <c r="D75" s="16">
        <v>0</v>
      </c>
      <c r="E75" s="12">
        <f t="shared" ref="E75" si="22">E77</f>
        <v>200</v>
      </c>
      <c r="F75" s="12">
        <f>F77</f>
        <v>2000</v>
      </c>
      <c r="G75" s="12">
        <v>0</v>
      </c>
      <c r="H75" s="12">
        <f t="shared" ref="H75:I75" si="23">H77</f>
        <v>0</v>
      </c>
      <c r="I75" s="12">
        <f t="shared" si="23"/>
        <v>0</v>
      </c>
      <c r="J75" s="16">
        <v>2000</v>
      </c>
      <c r="K75" s="77"/>
      <c r="L75" s="73"/>
    </row>
    <row r="76" spans="1:12" ht="15" customHeight="1" x14ac:dyDescent="0.25">
      <c r="A76" s="87"/>
      <c r="B76" s="14" t="s">
        <v>7</v>
      </c>
      <c r="C76" s="47" t="s">
        <v>16</v>
      </c>
      <c r="D76" s="16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16">
        <f t="shared" si="17"/>
        <v>0</v>
      </c>
      <c r="K76" s="77"/>
      <c r="L76" s="73"/>
    </row>
    <row r="77" spans="1:12" ht="14.25" customHeight="1" x14ac:dyDescent="0.25">
      <c r="A77" s="87"/>
      <c r="B77" s="14" t="s">
        <v>5</v>
      </c>
      <c r="C77" s="47" t="s">
        <v>16</v>
      </c>
      <c r="D77" s="16">
        <v>0</v>
      </c>
      <c r="E77" s="12">
        <v>200</v>
      </c>
      <c r="F77" s="12">
        <v>2000</v>
      </c>
      <c r="G77" s="12">
        <v>0</v>
      </c>
      <c r="H77" s="12">
        <v>0</v>
      </c>
      <c r="I77" s="12">
        <v>0</v>
      </c>
      <c r="J77" s="16">
        <f>SUM(D77:I77)</f>
        <v>2200</v>
      </c>
      <c r="K77" s="77"/>
      <c r="L77" s="73"/>
    </row>
    <row r="78" spans="1:12" ht="15.75" customHeight="1" x14ac:dyDescent="0.25">
      <c r="A78" s="87"/>
      <c r="B78" s="14" t="s">
        <v>58</v>
      </c>
      <c r="C78" s="47" t="s">
        <v>16</v>
      </c>
      <c r="D78" s="16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16">
        <f t="shared" si="17"/>
        <v>0</v>
      </c>
      <c r="K78" s="77"/>
      <c r="L78" s="73"/>
    </row>
    <row r="79" spans="1:12" ht="15.75" customHeight="1" x14ac:dyDescent="0.25">
      <c r="A79" s="87"/>
      <c r="B79" s="14" t="s">
        <v>6</v>
      </c>
      <c r="C79" s="47" t="s">
        <v>16</v>
      </c>
      <c r="D79" s="16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16">
        <f t="shared" si="17"/>
        <v>0</v>
      </c>
      <c r="K79" s="77"/>
      <c r="L79" s="73"/>
    </row>
    <row r="80" spans="1:12" ht="11.25" customHeight="1" x14ac:dyDescent="0.25">
      <c r="A80" s="78" t="s">
        <v>21</v>
      </c>
      <c r="B80" s="79"/>
      <c r="C80" s="47" t="s">
        <v>16</v>
      </c>
      <c r="D80" s="57">
        <f t="shared" ref="D80:J80" si="24">D75+D68+D61+D47+D40+D33+D54</f>
        <v>35634.699999999997</v>
      </c>
      <c r="E80" s="11">
        <f t="shared" si="24"/>
        <v>71850.399999999994</v>
      </c>
      <c r="F80" s="11">
        <f t="shared" si="24"/>
        <v>70761.3</v>
      </c>
      <c r="G80" s="11">
        <f t="shared" si="24"/>
        <v>68831.599999999991</v>
      </c>
      <c r="H80" s="11">
        <f t="shared" si="24"/>
        <v>69947.099999999991</v>
      </c>
      <c r="I80" s="11">
        <f t="shared" si="24"/>
        <v>70017.099999999991</v>
      </c>
      <c r="J80" s="57">
        <f t="shared" si="24"/>
        <v>386842.2</v>
      </c>
      <c r="K80" s="74"/>
      <c r="L80" s="74"/>
    </row>
    <row r="81" spans="1:12" ht="11.25" customHeight="1" x14ac:dyDescent="0.25">
      <c r="A81" s="80" t="s">
        <v>17</v>
      </c>
      <c r="B81" s="79"/>
      <c r="C81" s="14"/>
      <c r="D81" s="58"/>
      <c r="E81" s="4"/>
      <c r="F81" s="4"/>
      <c r="G81" s="11"/>
      <c r="H81" s="68"/>
      <c r="I81" s="68"/>
      <c r="J81" s="59"/>
      <c r="K81" s="75"/>
      <c r="L81" s="75"/>
    </row>
    <row r="82" spans="1:12" ht="11.25" customHeight="1" x14ac:dyDescent="0.25">
      <c r="A82" s="78" t="s">
        <v>7</v>
      </c>
      <c r="B82" s="79"/>
      <c r="C82" s="47" t="s">
        <v>16</v>
      </c>
      <c r="D82" s="16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6">
        <f t="shared" ref="J82:J134" si="25">SUM(D82:G82)</f>
        <v>0</v>
      </c>
      <c r="K82" s="75"/>
      <c r="L82" s="75"/>
    </row>
    <row r="83" spans="1:12" ht="11.25" customHeight="1" x14ac:dyDescent="0.25">
      <c r="A83" s="78" t="s">
        <v>5</v>
      </c>
      <c r="B83" s="79"/>
      <c r="C83" s="47" t="s">
        <v>16</v>
      </c>
      <c r="D83" s="57">
        <f>D80</f>
        <v>35634.699999999997</v>
      </c>
      <c r="E83" s="11">
        <f t="shared" ref="E83:I83" si="26">E80</f>
        <v>71850.399999999994</v>
      </c>
      <c r="F83" s="11">
        <f t="shared" si="26"/>
        <v>70761.3</v>
      </c>
      <c r="G83" s="11">
        <f t="shared" si="26"/>
        <v>68831.599999999991</v>
      </c>
      <c r="H83" s="11">
        <f t="shared" si="26"/>
        <v>69947.099999999991</v>
      </c>
      <c r="I83" s="11">
        <f t="shared" si="26"/>
        <v>70017.099999999991</v>
      </c>
      <c r="J83" s="57">
        <f>SUM(D83:I83)</f>
        <v>387042.19999999995</v>
      </c>
      <c r="K83" s="75"/>
      <c r="L83" s="75"/>
    </row>
    <row r="84" spans="1:12" ht="11.25" customHeight="1" x14ac:dyDescent="0.25">
      <c r="A84" s="60" t="s">
        <v>58</v>
      </c>
      <c r="B84" s="61"/>
      <c r="C84" s="47" t="s">
        <v>16</v>
      </c>
      <c r="D84" s="16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6">
        <f t="shared" si="25"/>
        <v>0</v>
      </c>
      <c r="K84" s="75"/>
      <c r="L84" s="75"/>
    </row>
    <row r="85" spans="1:12" ht="11.25" customHeight="1" x14ac:dyDescent="0.25">
      <c r="A85" s="78" t="s">
        <v>6</v>
      </c>
      <c r="B85" s="79"/>
      <c r="C85" s="47" t="s">
        <v>16</v>
      </c>
      <c r="D85" s="16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6">
        <f t="shared" si="25"/>
        <v>0</v>
      </c>
      <c r="K85" s="76"/>
      <c r="L85" s="76"/>
    </row>
    <row r="86" spans="1:12" ht="31.5" customHeight="1" x14ac:dyDescent="0.25">
      <c r="A86" s="87" t="s">
        <v>72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</row>
    <row r="87" spans="1:12" ht="33" customHeight="1" x14ac:dyDescent="0.25">
      <c r="A87" s="77" t="s">
        <v>122</v>
      </c>
      <c r="B87" s="14" t="s">
        <v>75</v>
      </c>
      <c r="C87" s="47" t="s">
        <v>22</v>
      </c>
      <c r="D87" s="16">
        <v>0</v>
      </c>
      <c r="E87" s="12">
        <v>11</v>
      </c>
      <c r="F87" s="45">
        <v>11</v>
      </c>
      <c r="G87" s="45">
        <v>11</v>
      </c>
      <c r="H87" s="45">
        <v>11</v>
      </c>
      <c r="I87" s="45">
        <v>1</v>
      </c>
      <c r="J87" s="16">
        <f>SUM(D87:I87)</f>
        <v>45</v>
      </c>
      <c r="K87" s="77" t="s">
        <v>8</v>
      </c>
      <c r="L87" s="73" t="s">
        <v>123</v>
      </c>
    </row>
    <row r="88" spans="1:12" ht="21.75" customHeight="1" x14ac:dyDescent="0.25">
      <c r="A88" s="77"/>
      <c r="B88" s="14" t="s">
        <v>3</v>
      </c>
      <c r="C88" s="47" t="s">
        <v>16</v>
      </c>
      <c r="D88" s="16">
        <v>0</v>
      </c>
      <c r="E88" s="12">
        <v>127.27</v>
      </c>
      <c r="F88" s="12">
        <v>232.64</v>
      </c>
      <c r="G88" s="12">
        <v>236.77</v>
      </c>
      <c r="H88" s="12">
        <v>245.45</v>
      </c>
      <c r="I88" s="12">
        <f t="shared" ref="I88" si="27">I89/I87</f>
        <v>3500</v>
      </c>
      <c r="J88" s="64">
        <v>283.63299999999998</v>
      </c>
      <c r="K88" s="77"/>
      <c r="L88" s="73"/>
    </row>
    <row r="89" spans="1:12" ht="27" customHeight="1" x14ac:dyDescent="0.25">
      <c r="A89" s="77"/>
      <c r="B89" s="14" t="s">
        <v>4</v>
      </c>
      <c r="C89" s="47" t="s">
        <v>16</v>
      </c>
      <c r="D89" s="16">
        <f t="shared" ref="D89" si="28">D91</f>
        <v>0</v>
      </c>
      <c r="E89" s="12">
        <f t="shared" ref="E89:I89" si="29">E91</f>
        <v>1400</v>
      </c>
      <c r="F89" s="12">
        <f t="shared" si="29"/>
        <v>2559</v>
      </c>
      <c r="G89" s="12">
        <f t="shared" si="29"/>
        <v>2604.5</v>
      </c>
      <c r="H89" s="12">
        <f t="shared" si="29"/>
        <v>2700</v>
      </c>
      <c r="I89" s="12">
        <f t="shared" si="29"/>
        <v>3500</v>
      </c>
      <c r="J89" s="16">
        <f>SUM(D89:I89)</f>
        <v>12763.5</v>
      </c>
      <c r="K89" s="77"/>
      <c r="L89" s="73"/>
    </row>
    <row r="90" spans="1:12" ht="24.75" customHeight="1" x14ac:dyDescent="0.25">
      <c r="A90" s="77"/>
      <c r="B90" s="14" t="s">
        <v>7</v>
      </c>
      <c r="C90" s="47" t="s">
        <v>16</v>
      </c>
      <c r="D90" s="16">
        <v>0</v>
      </c>
      <c r="E90" s="12">
        <v>0</v>
      </c>
      <c r="F90" s="65">
        <v>0</v>
      </c>
      <c r="G90" s="65">
        <v>0</v>
      </c>
      <c r="H90" s="12">
        <v>0</v>
      </c>
      <c r="I90" s="65">
        <v>0</v>
      </c>
      <c r="J90" s="16">
        <f t="shared" si="25"/>
        <v>0</v>
      </c>
      <c r="K90" s="77"/>
      <c r="L90" s="73"/>
    </row>
    <row r="91" spans="1:12" ht="30.75" customHeight="1" x14ac:dyDescent="0.25">
      <c r="A91" s="77"/>
      <c r="B91" s="14" t="s">
        <v>5</v>
      </c>
      <c r="C91" s="47" t="s">
        <v>16</v>
      </c>
      <c r="D91" s="16">
        <v>0</v>
      </c>
      <c r="E91" s="12">
        <v>1400</v>
      </c>
      <c r="F91" s="12">
        <v>2559</v>
      </c>
      <c r="G91" s="12">
        <v>2604.5</v>
      </c>
      <c r="H91" s="12">
        <v>2700</v>
      </c>
      <c r="I91" s="12">
        <v>3500</v>
      </c>
      <c r="J91" s="16">
        <f>SUM(D91:I91)</f>
        <v>12763.5</v>
      </c>
      <c r="K91" s="77"/>
      <c r="L91" s="73"/>
    </row>
    <row r="92" spans="1:12" ht="26.25" customHeight="1" x14ac:dyDescent="0.25">
      <c r="A92" s="77"/>
      <c r="B92" s="14" t="s">
        <v>59</v>
      </c>
      <c r="C92" s="47" t="s">
        <v>16</v>
      </c>
      <c r="D92" s="16">
        <v>0</v>
      </c>
      <c r="E92" s="12">
        <v>0</v>
      </c>
      <c r="F92" s="65">
        <v>0</v>
      </c>
      <c r="G92" s="65">
        <v>0</v>
      </c>
      <c r="H92" s="12">
        <v>0</v>
      </c>
      <c r="I92" s="12">
        <v>0</v>
      </c>
      <c r="J92" s="16">
        <f t="shared" si="25"/>
        <v>0</v>
      </c>
      <c r="K92" s="77"/>
      <c r="L92" s="73"/>
    </row>
    <row r="93" spans="1:12" ht="29.25" customHeight="1" x14ac:dyDescent="0.25">
      <c r="A93" s="77"/>
      <c r="B93" s="14" t="s">
        <v>6</v>
      </c>
      <c r="C93" s="47" t="s">
        <v>16</v>
      </c>
      <c r="D93" s="16">
        <v>0</v>
      </c>
      <c r="E93" s="12">
        <v>0</v>
      </c>
      <c r="F93" s="65">
        <v>0</v>
      </c>
      <c r="G93" s="65">
        <v>0</v>
      </c>
      <c r="H93" s="12">
        <v>0</v>
      </c>
      <c r="I93" s="12">
        <v>0</v>
      </c>
      <c r="J93" s="16">
        <f t="shared" si="25"/>
        <v>0</v>
      </c>
      <c r="K93" s="77"/>
      <c r="L93" s="73"/>
    </row>
    <row r="94" spans="1:12" ht="27" customHeight="1" x14ac:dyDescent="0.25">
      <c r="A94" s="77" t="s">
        <v>93</v>
      </c>
      <c r="B94" s="14" t="s">
        <v>77</v>
      </c>
      <c r="C94" s="47" t="s">
        <v>22</v>
      </c>
      <c r="D94" s="54">
        <v>0</v>
      </c>
      <c r="E94" s="66">
        <v>100</v>
      </c>
      <c r="F94" s="66">
        <v>0</v>
      </c>
      <c r="G94" s="66">
        <v>900</v>
      </c>
      <c r="H94" s="45">
        <v>900</v>
      </c>
      <c r="I94" s="45">
        <v>900</v>
      </c>
      <c r="J94" s="16">
        <f>SUM(D94:I94)</f>
        <v>2800</v>
      </c>
      <c r="K94" s="77" t="s">
        <v>98</v>
      </c>
      <c r="L94" s="73" t="s">
        <v>38</v>
      </c>
    </row>
    <row r="95" spans="1:12" ht="15.75" customHeight="1" x14ac:dyDescent="0.25">
      <c r="A95" s="77"/>
      <c r="B95" s="14" t="s">
        <v>3</v>
      </c>
      <c r="C95" s="47" t="s">
        <v>16</v>
      </c>
      <c r="D95" s="16">
        <v>0</v>
      </c>
      <c r="E95" s="12">
        <f>E98/E94</f>
        <v>4</v>
      </c>
      <c r="F95" s="12">
        <v>0</v>
      </c>
      <c r="G95" s="12">
        <v>4</v>
      </c>
      <c r="H95" s="12">
        <f t="shared" ref="H95:J95" si="30">H96/H94</f>
        <v>4</v>
      </c>
      <c r="I95" s="12">
        <f t="shared" si="30"/>
        <v>4</v>
      </c>
      <c r="J95" s="16">
        <f t="shared" si="30"/>
        <v>4</v>
      </c>
      <c r="K95" s="77"/>
      <c r="L95" s="73"/>
    </row>
    <row r="96" spans="1:12" ht="27" customHeight="1" x14ac:dyDescent="0.25">
      <c r="A96" s="77"/>
      <c r="B96" s="14" t="s">
        <v>4</v>
      </c>
      <c r="C96" s="47" t="s">
        <v>16</v>
      </c>
      <c r="D96" s="16">
        <v>0</v>
      </c>
      <c r="E96" s="12">
        <f>E98</f>
        <v>400</v>
      </c>
      <c r="F96" s="12">
        <v>0</v>
      </c>
      <c r="G96" s="12">
        <f>G98</f>
        <v>3600</v>
      </c>
      <c r="H96" s="12">
        <f t="shared" ref="H96:I96" si="31">H98</f>
        <v>3600</v>
      </c>
      <c r="I96" s="12">
        <f t="shared" si="31"/>
        <v>3600</v>
      </c>
      <c r="J96" s="16">
        <f>SUM(D96:I96)</f>
        <v>11200</v>
      </c>
      <c r="K96" s="77"/>
      <c r="L96" s="73"/>
    </row>
    <row r="97" spans="1:12" ht="16.5" customHeight="1" x14ac:dyDescent="0.25">
      <c r="A97" s="77"/>
      <c r="B97" s="14" t="s">
        <v>7</v>
      </c>
      <c r="C97" s="47" t="s">
        <v>16</v>
      </c>
      <c r="D97" s="16">
        <v>0</v>
      </c>
      <c r="E97" s="12">
        <v>0</v>
      </c>
      <c r="F97" s="12">
        <v>0</v>
      </c>
      <c r="G97" s="12">
        <v>0</v>
      </c>
      <c r="H97" s="65">
        <v>0</v>
      </c>
      <c r="I97" s="65">
        <v>0</v>
      </c>
      <c r="J97" s="16">
        <f t="shared" si="25"/>
        <v>0</v>
      </c>
      <c r="K97" s="77"/>
      <c r="L97" s="73"/>
    </row>
    <row r="98" spans="1:12" ht="16.5" customHeight="1" x14ac:dyDescent="0.25">
      <c r="A98" s="77"/>
      <c r="B98" s="14" t="s">
        <v>5</v>
      </c>
      <c r="C98" s="47" t="s">
        <v>16</v>
      </c>
      <c r="D98" s="16">
        <v>0</v>
      </c>
      <c r="E98" s="12">
        <v>400</v>
      </c>
      <c r="F98" s="12">
        <v>0</v>
      </c>
      <c r="G98" s="12">
        <v>3600</v>
      </c>
      <c r="H98" s="12">
        <v>3600</v>
      </c>
      <c r="I98" s="12">
        <v>3600</v>
      </c>
      <c r="J98" s="16">
        <f>SUM(D98:I98)</f>
        <v>11200</v>
      </c>
      <c r="K98" s="77"/>
      <c r="L98" s="73"/>
    </row>
    <row r="99" spans="1:12" ht="15" customHeight="1" x14ac:dyDescent="0.25">
      <c r="A99" s="77"/>
      <c r="B99" s="14" t="s">
        <v>59</v>
      </c>
      <c r="C99" s="47" t="s">
        <v>16</v>
      </c>
      <c r="D99" s="16">
        <v>0</v>
      </c>
      <c r="E99" s="65">
        <v>0</v>
      </c>
      <c r="F99" s="65">
        <v>0</v>
      </c>
      <c r="G99" s="65">
        <v>0</v>
      </c>
      <c r="H99" s="65">
        <v>0</v>
      </c>
      <c r="I99" s="65">
        <v>0</v>
      </c>
      <c r="J99" s="16">
        <f t="shared" si="25"/>
        <v>0</v>
      </c>
      <c r="K99" s="77"/>
      <c r="L99" s="73"/>
    </row>
    <row r="100" spans="1:12" ht="19.5" customHeight="1" x14ac:dyDescent="0.25">
      <c r="A100" s="77"/>
      <c r="B100" s="14" t="s">
        <v>6</v>
      </c>
      <c r="C100" s="47" t="s">
        <v>16</v>
      </c>
      <c r="D100" s="16">
        <v>0</v>
      </c>
      <c r="E100" s="65">
        <v>0</v>
      </c>
      <c r="F100" s="65">
        <v>0</v>
      </c>
      <c r="G100" s="65">
        <v>0</v>
      </c>
      <c r="H100" s="65">
        <v>0</v>
      </c>
      <c r="I100" s="65">
        <v>0</v>
      </c>
      <c r="J100" s="16">
        <f t="shared" si="25"/>
        <v>0</v>
      </c>
      <c r="K100" s="77"/>
      <c r="L100" s="73"/>
    </row>
    <row r="101" spans="1:12" ht="16.5" customHeight="1" x14ac:dyDescent="0.25">
      <c r="A101" s="74" t="s">
        <v>94</v>
      </c>
      <c r="B101" s="14" t="s">
        <v>79</v>
      </c>
      <c r="C101" s="47" t="s">
        <v>80</v>
      </c>
      <c r="D101" s="54">
        <v>0</v>
      </c>
      <c r="E101" s="66">
        <v>0</v>
      </c>
      <c r="F101" s="66">
        <v>0</v>
      </c>
      <c r="G101" s="66">
        <v>0</v>
      </c>
      <c r="H101" s="45">
        <v>2000</v>
      </c>
      <c r="I101" s="45">
        <v>2000</v>
      </c>
      <c r="J101" s="16">
        <f>SUM(D101:I101)</f>
        <v>4000</v>
      </c>
      <c r="K101" s="77" t="s">
        <v>8</v>
      </c>
      <c r="L101" s="73" t="s">
        <v>78</v>
      </c>
    </row>
    <row r="102" spans="1:12" ht="15" customHeight="1" x14ac:dyDescent="0.25">
      <c r="A102" s="75"/>
      <c r="B102" s="14" t="s">
        <v>3</v>
      </c>
      <c r="C102" s="47" t="s">
        <v>16</v>
      </c>
      <c r="D102" s="16">
        <v>0</v>
      </c>
      <c r="E102" s="12">
        <v>0</v>
      </c>
      <c r="F102" s="12">
        <v>0</v>
      </c>
      <c r="G102" s="12">
        <v>0</v>
      </c>
      <c r="H102" s="12">
        <f>H103/H101</f>
        <v>0.05</v>
      </c>
      <c r="I102" s="12">
        <f>I103/I101</f>
        <v>0.05</v>
      </c>
      <c r="J102" s="16">
        <v>0.05</v>
      </c>
      <c r="K102" s="77"/>
      <c r="L102" s="73"/>
    </row>
    <row r="103" spans="1:12" ht="15" customHeight="1" x14ac:dyDescent="0.25">
      <c r="A103" s="75"/>
      <c r="B103" s="14" t="s">
        <v>4</v>
      </c>
      <c r="C103" s="47" t="s">
        <v>16</v>
      </c>
      <c r="D103" s="16">
        <v>0</v>
      </c>
      <c r="E103" s="12">
        <v>0</v>
      </c>
      <c r="F103" s="12">
        <v>0</v>
      </c>
      <c r="G103" s="12">
        <v>0</v>
      </c>
      <c r="H103" s="12">
        <f t="shared" ref="H103" si="32">H105</f>
        <v>100</v>
      </c>
      <c r="I103" s="12">
        <f t="shared" ref="I103" si="33">I105</f>
        <v>100</v>
      </c>
      <c r="J103" s="16">
        <f>SUM(D103:I103)</f>
        <v>200</v>
      </c>
      <c r="K103" s="77"/>
      <c r="L103" s="73"/>
    </row>
    <row r="104" spans="1:12" ht="15" customHeight="1" x14ac:dyDescent="0.25">
      <c r="A104" s="75"/>
      <c r="B104" s="14" t="s">
        <v>7</v>
      </c>
      <c r="C104" s="47" t="s">
        <v>16</v>
      </c>
      <c r="D104" s="16">
        <v>0</v>
      </c>
      <c r="E104" s="12">
        <v>0</v>
      </c>
      <c r="F104" s="12">
        <v>0</v>
      </c>
      <c r="G104" s="12">
        <v>0</v>
      </c>
      <c r="H104" s="65">
        <v>0</v>
      </c>
      <c r="I104" s="65">
        <v>0</v>
      </c>
      <c r="J104" s="16">
        <f t="shared" si="25"/>
        <v>0</v>
      </c>
      <c r="K104" s="77"/>
      <c r="L104" s="73"/>
    </row>
    <row r="105" spans="1:12" ht="15" customHeight="1" x14ac:dyDescent="0.25">
      <c r="A105" s="75"/>
      <c r="B105" s="14" t="s">
        <v>5</v>
      </c>
      <c r="C105" s="47" t="s">
        <v>16</v>
      </c>
      <c r="D105" s="16">
        <v>0</v>
      </c>
      <c r="E105" s="12">
        <v>0</v>
      </c>
      <c r="F105" s="12">
        <v>0</v>
      </c>
      <c r="G105" s="12">
        <v>0</v>
      </c>
      <c r="H105" s="12">
        <v>100</v>
      </c>
      <c r="I105" s="12">
        <v>100</v>
      </c>
      <c r="J105" s="16">
        <f>SUM(D105:I105)</f>
        <v>200</v>
      </c>
      <c r="K105" s="77"/>
      <c r="L105" s="73"/>
    </row>
    <row r="106" spans="1:12" ht="15" customHeight="1" x14ac:dyDescent="0.25">
      <c r="A106" s="75"/>
      <c r="B106" s="14" t="s">
        <v>59</v>
      </c>
      <c r="C106" s="47" t="s">
        <v>16</v>
      </c>
      <c r="D106" s="16">
        <v>0</v>
      </c>
      <c r="E106" s="12">
        <v>0</v>
      </c>
      <c r="F106" s="12">
        <v>0</v>
      </c>
      <c r="G106" s="12">
        <v>0</v>
      </c>
      <c r="H106" s="65">
        <v>0</v>
      </c>
      <c r="I106" s="65">
        <v>0</v>
      </c>
      <c r="J106" s="16">
        <f t="shared" si="25"/>
        <v>0</v>
      </c>
      <c r="K106" s="77"/>
      <c r="L106" s="73"/>
    </row>
    <row r="107" spans="1:12" ht="60.75" customHeight="1" x14ac:dyDescent="0.25">
      <c r="A107" s="76"/>
      <c r="B107" s="14" t="s">
        <v>6</v>
      </c>
      <c r="C107" s="47" t="s">
        <v>16</v>
      </c>
      <c r="D107" s="16">
        <v>0</v>
      </c>
      <c r="E107" s="65">
        <v>0</v>
      </c>
      <c r="F107" s="65">
        <v>0</v>
      </c>
      <c r="G107" s="65">
        <v>0</v>
      </c>
      <c r="H107" s="65">
        <v>0</v>
      </c>
      <c r="I107" s="65">
        <v>0</v>
      </c>
      <c r="J107" s="16">
        <f t="shared" si="25"/>
        <v>0</v>
      </c>
      <c r="K107" s="77"/>
      <c r="L107" s="73"/>
    </row>
    <row r="108" spans="1:12" ht="33.75" customHeight="1" x14ac:dyDescent="0.25">
      <c r="A108" s="77" t="s">
        <v>95</v>
      </c>
      <c r="B108" s="14" t="s">
        <v>75</v>
      </c>
      <c r="C108" s="47" t="s">
        <v>22</v>
      </c>
      <c r="D108" s="15">
        <v>0</v>
      </c>
      <c r="E108" s="45">
        <v>0</v>
      </c>
      <c r="F108" s="45">
        <v>0</v>
      </c>
      <c r="G108" s="45">
        <v>0</v>
      </c>
      <c r="H108" s="45">
        <v>2</v>
      </c>
      <c r="I108" s="45">
        <v>0</v>
      </c>
      <c r="J108" s="16">
        <f>SUM(D108:I108)</f>
        <v>2</v>
      </c>
      <c r="K108" s="77" t="s">
        <v>8</v>
      </c>
      <c r="L108" s="73" t="s">
        <v>9</v>
      </c>
    </row>
    <row r="109" spans="1:12" ht="13.5" customHeight="1" x14ac:dyDescent="0.25">
      <c r="A109" s="77"/>
      <c r="B109" s="14" t="s">
        <v>3</v>
      </c>
      <c r="C109" s="47" t="s">
        <v>16</v>
      </c>
      <c r="D109" s="16">
        <f t="shared" ref="D109:I109" si="34">D110</f>
        <v>0</v>
      </c>
      <c r="E109" s="12">
        <f t="shared" si="34"/>
        <v>0</v>
      </c>
      <c r="F109" s="12">
        <f t="shared" si="34"/>
        <v>0</v>
      </c>
      <c r="G109" s="12">
        <f t="shared" si="34"/>
        <v>0</v>
      </c>
      <c r="H109" s="12">
        <f>H110/H108</f>
        <v>325</v>
      </c>
      <c r="I109" s="12">
        <f t="shared" si="34"/>
        <v>0</v>
      </c>
      <c r="J109" s="16">
        <f t="shared" si="25"/>
        <v>0</v>
      </c>
      <c r="K109" s="77"/>
      <c r="L109" s="73"/>
    </row>
    <row r="110" spans="1:12" ht="13.5" customHeight="1" x14ac:dyDescent="0.25">
      <c r="A110" s="77"/>
      <c r="B110" s="14" t="s">
        <v>4</v>
      </c>
      <c r="C110" s="47" t="s">
        <v>16</v>
      </c>
      <c r="D110" s="16">
        <f t="shared" ref="D110:E110" si="35">D112</f>
        <v>0</v>
      </c>
      <c r="E110" s="12">
        <f t="shared" si="35"/>
        <v>0</v>
      </c>
      <c r="F110" s="12">
        <f t="shared" ref="F110:G110" si="36">F112</f>
        <v>0</v>
      </c>
      <c r="G110" s="12">
        <f t="shared" si="36"/>
        <v>0</v>
      </c>
      <c r="H110" s="12">
        <f t="shared" ref="H110:I110" si="37">H112</f>
        <v>650</v>
      </c>
      <c r="I110" s="12">
        <f t="shared" si="37"/>
        <v>0</v>
      </c>
      <c r="J110" s="16">
        <f>SUM(D110:I110)</f>
        <v>650</v>
      </c>
      <c r="K110" s="77"/>
      <c r="L110" s="73"/>
    </row>
    <row r="111" spans="1:12" ht="13.5" customHeight="1" x14ac:dyDescent="0.25">
      <c r="A111" s="77"/>
      <c r="B111" s="14" t="s">
        <v>7</v>
      </c>
      <c r="C111" s="47" t="s">
        <v>16</v>
      </c>
      <c r="D111" s="16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16">
        <f t="shared" si="25"/>
        <v>0</v>
      </c>
      <c r="K111" s="77"/>
      <c r="L111" s="73"/>
    </row>
    <row r="112" spans="1:12" ht="13.5" customHeight="1" x14ac:dyDescent="0.25">
      <c r="A112" s="77"/>
      <c r="B112" s="14" t="s">
        <v>5</v>
      </c>
      <c r="C112" s="47" t="s">
        <v>16</v>
      </c>
      <c r="D112" s="16">
        <v>0</v>
      </c>
      <c r="E112" s="12">
        <v>0</v>
      </c>
      <c r="F112" s="12">
        <v>0</v>
      </c>
      <c r="G112" s="12">
        <v>0</v>
      </c>
      <c r="H112" s="12">
        <v>650</v>
      </c>
      <c r="I112" s="12">
        <v>0</v>
      </c>
      <c r="J112" s="16">
        <f>SUM(D112:I112)</f>
        <v>650</v>
      </c>
      <c r="K112" s="77"/>
      <c r="L112" s="73"/>
    </row>
    <row r="113" spans="1:12" ht="13.5" customHeight="1" x14ac:dyDescent="0.25">
      <c r="A113" s="77"/>
      <c r="B113" s="14" t="s">
        <v>59</v>
      </c>
      <c r="C113" s="47" t="s">
        <v>16</v>
      </c>
      <c r="D113" s="16">
        <v>0</v>
      </c>
      <c r="E113" s="65">
        <v>0</v>
      </c>
      <c r="F113" s="65">
        <v>0</v>
      </c>
      <c r="G113" s="65">
        <v>0</v>
      </c>
      <c r="H113" s="65">
        <v>0</v>
      </c>
      <c r="I113" s="65">
        <v>0</v>
      </c>
      <c r="J113" s="16">
        <f t="shared" si="25"/>
        <v>0</v>
      </c>
      <c r="K113" s="77"/>
      <c r="L113" s="73"/>
    </row>
    <row r="114" spans="1:12" ht="20.25" customHeight="1" x14ac:dyDescent="0.25">
      <c r="A114" s="77"/>
      <c r="B114" s="14" t="s">
        <v>6</v>
      </c>
      <c r="C114" s="47" t="s">
        <v>16</v>
      </c>
      <c r="D114" s="16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16">
        <f t="shared" si="25"/>
        <v>0</v>
      </c>
      <c r="K114" s="77"/>
      <c r="L114" s="73"/>
    </row>
    <row r="115" spans="1:12" ht="23.25" customHeight="1" x14ac:dyDescent="0.25">
      <c r="A115" s="74" t="s">
        <v>96</v>
      </c>
      <c r="B115" s="14" t="s">
        <v>83</v>
      </c>
      <c r="C115" s="47" t="s">
        <v>22</v>
      </c>
      <c r="D115" s="16">
        <v>3</v>
      </c>
      <c r="E115" s="65">
        <v>4</v>
      </c>
      <c r="F115" s="65">
        <v>3</v>
      </c>
      <c r="G115" s="65">
        <v>3</v>
      </c>
      <c r="H115" s="65">
        <v>3</v>
      </c>
      <c r="I115" s="65">
        <v>5</v>
      </c>
      <c r="J115" s="16">
        <f>SUM(D115:I115)</f>
        <v>21</v>
      </c>
      <c r="K115" s="74" t="s">
        <v>8</v>
      </c>
      <c r="L115" s="94" t="s">
        <v>13</v>
      </c>
    </row>
    <row r="116" spans="1:12" ht="21" customHeight="1" x14ac:dyDescent="0.25">
      <c r="A116" s="75"/>
      <c r="B116" s="14" t="s">
        <v>3</v>
      </c>
      <c r="C116" s="47" t="s">
        <v>16</v>
      </c>
      <c r="D116" s="16">
        <f t="shared" ref="D116:J116" si="38">D117/D115</f>
        <v>743.33333333333337</v>
      </c>
      <c r="E116" s="65">
        <v>50</v>
      </c>
      <c r="F116" s="65">
        <f>F117/F115</f>
        <v>373.33333333333331</v>
      </c>
      <c r="G116" s="65">
        <f t="shared" ref="G116:I116" si="39">G117/G115</f>
        <v>373.33333333333331</v>
      </c>
      <c r="H116" s="65">
        <f t="shared" si="39"/>
        <v>373.33333333333331</v>
      </c>
      <c r="I116" s="65">
        <f t="shared" si="39"/>
        <v>180</v>
      </c>
      <c r="J116" s="16">
        <f t="shared" si="38"/>
        <v>318.57142857142856</v>
      </c>
      <c r="K116" s="75"/>
      <c r="L116" s="95"/>
    </row>
    <row r="117" spans="1:12" ht="23.25" customHeight="1" x14ac:dyDescent="0.25">
      <c r="A117" s="75"/>
      <c r="B117" s="14" t="s">
        <v>4</v>
      </c>
      <c r="C117" s="47" t="s">
        <v>16</v>
      </c>
      <c r="D117" s="16">
        <f t="shared" ref="D117" si="40">D119</f>
        <v>2230</v>
      </c>
      <c r="E117" s="65">
        <v>200</v>
      </c>
      <c r="F117" s="65">
        <f>F119</f>
        <v>1120</v>
      </c>
      <c r="G117" s="65">
        <f t="shared" ref="G117:I117" si="41">G119</f>
        <v>1120</v>
      </c>
      <c r="H117" s="65">
        <f t="shared" si="41"/>
        <v>1120</v>
      </c>
      <c r="I117" s="65">
        <f t="shared" si="41"/>
        <v>900</v>
      </c>
      <c r="J117" s="16">
        <f>SUM(D117:I117)</f>
        <v>6690</v>
      </c>
      <c r="K117" s="75"/>
      <c r="L117" s="95"/>
    </row>
    <row r="118" spans="1:12" ht="20.25" customHeight="1" x14ac:dyDescent="0.25">
      <c r="A118" s="75"/>
      <c r="B118" s="14" t="s">
        <v>7</v>
      </c>
      <c r="C118" s="47" t="s">
        <v>16</v>
      </c>
      <c r="D118" s="16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16">
        <f t="shared" si="25"/>
        <v>0</v>
      </c>
      <c r="K118" s="75"/>
      <c r="L118" s="95"/>
    </row>
    <row r="119" spans="1:12" ht="14.25" customHeight="1" x14ac:dyDescent="0.25">
      <c r="A119" s="75"/>
      <c r="B119" s="14" t="s">
        <v>5</v>
      </c>
      <c r="C119" s="47" t="s">
        <v>16</v>
      </c>
      <c r="D119" s="16">
        <v>2230</v>
      </c>
      <c r="E119" s="65">
        <v>200</v>
      </c>
      <c r="F119" s="65">
        <v>1120</v>
      </c>
      <c r="G119" s="65">
        <v>1120</v>
      </c>
      <c r="H119" s="12">
        <v>1120</v>
      </c>
      <c r="I119" s="12">
        <v>900</v>
      </c>
      <c r="J119" s="16">
        <f>SUM(D119:I119)</f>
        <v>6690</v>
      </c>
      <c r="K119" s="75"/>
      <c r="L119" s="95"/>
    </row>
    <row r="120" spans="1:12" ht="16.5" customHeight="1" x14ac:dyDescent="0.25">
      <c r="A120" s="75"/>
      <c r="B120" s="14" t="s">
        <v>59</v>
      </c>
      <c r="C120" s="47" t="s">
        <v>16</v>
      </c>
      <c r="D120" s="16">
        <v>0</v>
      </c>
      <c r="E120" s="65">
        <v>0</v>
      </c>
      <c r="F120" s="65">
        <v>0</v>
      </c>
      <c r="G120" s="65">
        <v>0</v>
      </c>
      <c r="H120" s="65">
        <v>0</v>
      </c>
      <c r="I120" s="65">
        <v>0</v>
      </c>
      <c r="J120" s="16">
        <f t="shared" si="25"/>
        <v>0</v>
      </c>
      <c r="K120" s="75"/>
      <c r="L120" s="95"/>
    </row>
    <row r="121" spans="1:12" ht="16.5" customHeight="1" x14ac:dyDescent="0.25">
      <c r="A121" s="76"/>
      <c r="B121" s="14" t="s">
        <v>6</v>
      </c>
      <c r="C121" s="47" t="s">
        <v>16</v>
      </c>
      <c r="D121" s="16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16">
        <f t="shared" si="25"/>
        <v>0</v>
      </c>
      <c r="K121" s="76"/>
      <c r="L121" s="96"/>
    </row>
    <row r="122" spans="1:12" ht="23.25" customHeight="1" x14ac:dyDescent="0.25">
      <c r="A122" s="74" t="s">
        <v>97</v>
      </c>
      <c r="B122" s="14" t="s">
        <v>90</v>
      </c>
      <c r="C122" s="47" t="s">
        <v>22</v>
      </c>
      <c r="D122" s="16">
        <v>40</v>
      </c>
      <c r="E122" s="65">
        <v>40</v>
      </c>
      <c r="F122" s="65">
        <v>40</v>
      </c>
      <c r="G122" s="65">
        <v>40</v>
      </c>
      <c r="H122" s="65">
        <v>40</v>
      </c>
      <c r="I122" s="65">
        <v>40</v>
      </c>
      <c r="J122" s="16">
        <f>SUM(D122:I122)</f>
        <v>240</v>
      </c>
      <c r="K122" s="74" t="s">
        <v>64</v>
      </c>
      <c r="L122" s="94" t="s">
        <v>106</v>
      </c>
    </row>
    <row r="123" spans="1:12" ht="21" customHeight="1" x14ac:dyDescent="0.25">
      <c r="A123" s="75"/>
      <c r="B123" s="14" t="s">
        <v>3</v>
      </c>
      <c r="C123" s="47" t="s">
        <v>16</v>
      </c>
      <c r="D123" s="16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6">
        <f t="shared" ref="J123" si="42">J124/J122</f>
        <v>0</v>
      </c>
      <c r="K123" s="75"/>
      <c r="L123" s="95"/>
    </row>
    <row r="124" spans="1:12" ht="23.25" customHeight="1" x14ac:dyDescent="0.25">
      <c r="A124" s="75"/>
      <c r="B124" s="14" t="s">
        <v>4</v>
      </c>
      <c r="C124" s="47" t="s">
        <v>16</v>
      </c>
      <c r="D124" s="16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6">
        <f>SUM(D124:I124)</f>
        <v>0</v>
      </c>
      <c r="K124" s="75"/>
      <c r="L124" s="95"/>
    </row>
    <row r="125" spans="1:12" ht="20.25" customHeight="1" x14ac:dyDescent="0.25">
      <c r="A125" s="75"/>
      <c r="B125" s="14" t="s">
        <v>7</v>
      </c>
      <c r="C125" s="47" t="s">
        <v>16</v>
      </c>
      <c r="D125" s="16">
        <v>0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16">
        <f t="shared" ref="J125" si="43">SUM(D125:G125)</f>
        <v>0</v>
      </c>
      <c r="K125" s="75"/>
      <c r="L125" s="95"/>
    </row>
    <row r="126" spans="1:12" ht="14.25" customHeight="1" x14ac:dyDescent="0.25">
      <c r="A126" s="75"/>
      <c r="B126" s="14" t="s">
        <v>5</v>
      </c>
      <c r="C126" s="47" t="s">
        <v>16</v>
      </c>
      <c r="D126" s="16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6">
        <f>SUM(D126:I126)</f>
        <v>0</v>
      </c>
      <c r="K126" s="75"/>
      <c r="L126" s="95"/>
    </row>
    <row r="127" spans="1:12" ht="16.5" customHeight="1" x14ac:dyDescent="0.25">
      <c r="A127" s="75"/>
      <c r="B127" s="14" t="s">
        <v>59</v>
      </c>
      <c r="C127" s="47" t="s">
        <v>16</v>
      </c>
      <c r="D127" s="16">
        <v>0</v>
      </c>
      <c r="E127" s="65">
        <v>0</v>
      </c>
      <c r="F127" s="65">
        <v>0</v>
      </c>
      <c r="G127" s="65">
        <v>0</v>
      </c>
      <c r="H127" s="65">
        <v>0</v>
      </c>
      <c r="I127" s="65">
        <v>0</v>
      </c>
      <c r="J127" s="16">
        <f t="shared" ref="J127:J128" si="44">SUM(D127:G127)</f>
        <v>0</v>
      </c>
      <c r="K127" s="75"/>
      <c r="L127" s="95"/>
    </row>
    <row r="128" spans="1:12" ht="16.5" customHeight="1" x14ac:dyDescent="0.25">
      <c r="A128" s="76"/>
      <c r="B128" s="14" t="s">
        <v>6</v>
      </c>
      <c r="C128" s="47" t="s">
        <v>16</v>
      </c>
      <c r="D128" s="16">
        <v>0</v>
      </c>
      <c r="E128" s="65">
        <v>0</v>
      </c>
      <c r="F128" s="65">
        <v>0</v>
      </c>
      <c r="G128" s="65">
        <v>0</v>
      </c>
      <c r="H128" s="65">
        <v>0</v>
      </c>
      <c r="I128" s="65">
        <v>0</v>
      </c>
      <c r="J128" s="16">
        <f t="shared" si="44"/>
        <v>0</v>
      </c>
      <c r="K128" s="76"/>
      <c r="L128" s="96"/>
    </row>
    <row r="129" spans="1:12" ht="11.25" customHeight="1" x14ac:dyDescent="0.25">
      <c r="A129" s="78" t="s">
        <v>89</v>
      </c>
      <c r="B129" s="79"/>
      <c r="C129" s="47" t="s">
        <v>16</v>
      </c>
      <c r="D129" s="57">
        <f t="shared" ref="D129:J129" si="45">D117+D110+D103+D96+D89</f>
        <v>2230</v>
      </c>
      <c r="E129" s="11">
        <f t="shared" si="45"/>
        <v>2000</v>
      </c>
      <c r="F129" s="11">
        <f t="shared" si="45"/>
        <v>3679</v>
      </c>
      <c r="G129" s="11">
        <f t="shared" si="45"/>
        <v>7324.5</v>
      </c>
      <c r="H129" s="11">
        <f t="shared" si="45"/>
        <v>8170</v>
      </c>
      <c r="I129" s="11">
        <f t="shared" si="45"/>
        <v>8100</v>
      </c>
      <c r="J129" s="57">
        <f t="shared" si="45"/>
        <v>31503.5</v>
      </c>
      <c r="K129" s="81"/>
      <c r="L129" s="74"/>
    </row>
    <row r="130" spans="1:12" ht="11.25" customHeight="1" x14ac:dyDescent="0.25">
      <c r="A130" s="80" t="s">
        <v>17</v>
      </c>
      <c r="B130" s="79"/>
      <c r="C130" s="14"/>
      <c r="D130" s="58"/>
      <c r="E130" s="4"/>
      <c r="F130" s="4"/>
      <c r="G130" s="11"/>
      <c r="H130" s="11"/>
      <c r="I130" s="11"/>
      <c r="J130" s="59"/>
      <c r="K130" s="82"/>
      <c r="L130" s="75"/>
    </row>
    <row r="131" spans="1:12" ht="11.25" customHeight="1" x14ac:dyDescent="0.25">
      <c r="A131" s="78" t="s">
        <v>7</v>
      </c>
      <c r="B131" s="79"/>
      <c r="C131" s="47" t="s">
        <v>16</v>
      </c>
      <c r="D131" s="16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6">
        <f t="shared" si="25"/>
        <v>0</v>
      </c>
      <c r="K131" s="82"/>
      <c r="L131" s="75"/>
    </row>
    <row r="132" spans="1:12" ht="11.25" customHeight="1" x14ac:dyDescent="0.25">
      <c r="A132" s="78" t="s">
        <v>5</v>
      </c>
      <c r="B132" s="79"/>
      <c r="C132" s="47" t="s">
        <v>16</v>
      </c>
      <c r="D132" s="57">
        <f>D129</f>
        <v>2230</v>
      </c>
      <c r="E132" s="11">
        <f t="shared" ref="E132:G132" si="46">E129</f>
        <v>2000</v>
      </c>
      <c r="F132" s="11">
        <f t="shared" si="46"/>
        <v>3679</v>
      </c>
      <c r="G132" s="11">
        <f t="shared" si="46"/>
        <v>7324.5</v>
      </c>
      <c r="H132" s="11">
        <f t="shared" ref="H132:I132" si="47">H129</f>
        <v>8170</v>
      </c>
      <c r="I132" s="11">
        <f t="shared" si="47"/>
        <v>8100</v>
      </c>
      <c r="J132" s="57">
        <f>SUM(D132:I132)</f>
        <v>31503.5</v>
      </c>
      <c r="K132" s="82"/>
      <c r="L132" s="75"/>
    </row>
    <row r="133" spans="1:12" ht="11.25" customHeight="1" x14ac:dyDescent="0.25">
      <c r="A133" s="60" t="s">
        <v>59</v>
      </c>
      <c r="B133" s="61"/>
      <c r="C133" s="47" t="s">
        <v>16</v>
      </c>
      <c r="D133" s="16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6">
        <f t="shared" ref="J133" si="48">SUM(D133:G133)</f>
        <v>0</v>
      </c>
      <c r="K133" s="82"/>
      <c r="L133" s="75"/>
    </row>
    <row r="134" spans="1:12" ht="11.25" customHeight="1" x14ac:dyDescent="0.25">
      <c r="A134" s="78" t="s">
        <v>6</v>
      </c>
      <c r="B134" s="79"/>
      <c r="C134" s="47" t="s">
        <v>16</v>
      </c>
      <c r="D134" s="16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6">
        <f t="shared" si="25"/>
        <v>0</v>
      </c>
      <c r="K134" s="83"/>
      <c r="L134" s="76"/>
    </row>
    <row r="135" spans="1:12" ht="18" customHeight="1" x14ac:dyDescent="0.25">
      <c r="A135" s="91" t="s">
        <v>100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3"/>
    </row>
    <row r="136" spans="1:12" ht="19.5" customHeight="1" x14ac:dyDescent="0.25">
      <c r="A136" s="74" t="s">
        <v>99</v>
      </c>
      <c r="B136" s="14" t="s">
        <v>67</v>
      </c>
      <c r="C136" s="47" t="s">
        <v>15</v>
      </c>
      <c r="D136" s="15">
        <v>8</v>
      </c>
      <c r="E136" s="45">
        <v>12</v>
      </c>
      <c r="F136" s="45">
        <v>8</v>
      </c>
      <c r="G136" s="45">
        <v>8</v>
      </c>
      <c r="H136" s="45">
        <v>8</v>
      </c>
      <c r="I136" s="45">
        <v>8</v>
      </c>
      <c r="J136" s="15">
        <f>SUM(D136:I136)</f>
        <v>52</v>
      </c>
      <c r="K136" s="77" t="s">
        <v>8</v>
      </c>
      <c r="L136" s="73" t="s">
        <v>14</v>
      </c>
    </row>
    <row r="137" spans="1:12" ht="18.75" customHeight="1" x14ac:dyDescent="0.25">
      <c r="A137" s="75"/>
      <c r="B137" s="14" t="s">
        <v>3</v>
      </c>
      <c r="C137" s="47" t="s">
        <v>16</v>
      </c>
      <c r="D137" s="16">
        <f>D138/D136</f>
        <v>13.5</v>
      </c>
      <c r="E137" s="12">
        <v>18.899999999999999</v>
      </c>
      <c r="F137" s="12">
        <f t="shared" ref="F137:G137" si="49">F138/F136</f>
        <v>14.75</v>
      </c>
      <c r="G137" s="12">
        <f t="shared" si="49"/>
        <v>37.5</v>
      </c>
      <c r="H137" s="12">
        <f t="shared" ref="H137:I137" si="50">H138/H136</f>
        <v>37.5</v>
      </c>
      <c r="I137" s="12">
        <f t="shared" si="50"/>
        <v>37.5</v>
      </c>
      <c r="J137" s="64">
        <v>26.015000000000001</v>
      </c>
      <c r="K137" s="77"/>
      <c r="L137" s="73"/>
    </row>
    <row r="138" spans="1:12" ht="26.25" customHeight="1" x14ac:dyDescent="0.25">
      <c r="A138" s="75"/>
      <c r="B138" s="14" t="s">
        <v>4</v>
      </c>
      <c r="C138" s="47" t="s">
        <v>16</v>
      </c>
      <c r="D138" s="16">
        <f t="shared" ref="D138:E138" si="51">D140</f>
        <v>108</v>
      </c>
      <c r="E138" s="12">
        <f t="shared" si="51"/>
        <v>226.8</v>
      </c>
      <c r="F138" s="12">
        <f t="shared" ref="F138:G138" si="52">F140</f>
        <v>118</v>
      </c>
      <c r="G138" s="12">
        <f t="shared" si="52"/>
        <v>300</v>
      </c>
      <c r="H138" s="12">
        <f t="shared" ref="H138:I138" si="53">H140</f>
        <v>300</v>
      </c>
      <c r="I138" s="12">
        <f t="shared" si="53"/>
        <v>300</v>
      </c>
      <c r="J138" s="16">
        <f>SUM(D138:I138)</f>
        <v>1352.8</v>
      </c>
      <c r="K138" s="77"/>
      <c r="L138" s="73"/>
    </row>
    <row r="139" spans="1:12" ht="15" customHeight="1" x14ac:dyDescent="0.25">
      <c r="A139" s="75"/>
      <c r="B139" s="14" t="s">
        <v>7</v>
      </c>
      <c r="C139" s="47" t="s">
        <v>16</v>
      </c>
      <c r="D139" s="16">
        <v>0</v>
      </c>
      <c r="E139" s="12">
        <v>0</v>
      </c>
      <c r="F139" s="12">
        <v>0</v>
      </c>
      <c r="G139" s="12">
        <v>0</v>
      </c>
      <c r="H139" s="65">
        <v>0</v>
      </c>
      <c r="I139" s="65">
        <v>0</v>
      </c>
      <c r="J139" s="16">
        <f t="shared" ref="J139:J155" si="54">SUM(D139:G139)</f>
        <v>0</v>
      </c>
      <c r="K139" s="77"/>
      <c r="L139" s="73"/>
    </row>
    <row r="140" spans="1:12" ht="14.25" customHeight="1" x14ac:dyDescent="0.25">
      <c r="A140" s="75"/>
      <c r="B140" s="14" t="s">
        <v>5</v>
      </c>
      <c r="C140" s="47" t="s">
        <v>16</v>
      </c>
      <c r="D140" s="16">
        <v>108</v>
      </c>
      <c r="E140" s="12">
        <v>226.8</v>
      </c>
      <c r="F140" s="12">
        <v>118</v>
      </c>
      <c r="G140" s="12">
        <v>300</v>
      </c>
      <c r="H140" s="12">
        <v>300</v>
      </c>
      <c r="I140" s="12">
        <v>300</v>
      </c>
      <c r="J140" s="16">
        <f>SUM(D140:I140)</f>
        <v>1352.8</v>
      </c>
      <c r="K140" s="77"/>
      <c r="L140" s="73"/>
    </row>
    <row r="141" spans="1:12" ht="13.5" customHeight="1" x14ac:dyDescent="0.25">
      <c r="A141" s="75"/>
      <c r="B141" s="14" t="s">
        <v>59</v>
      </c>
      <c r="C141" s="47" t="s">
        <v>16</v>
      </c>
      <c r="D141" s="16">
        <v>0</v>
      </c>
      <c r="E141" s="65">
        <v>0</v>
      </c>
      <c r="F141" s="65">
        <v>0</v>
      </c>
      <c r="G141" s="65">
        <v>0</v>
      </c>
      <c r="H141" s="65">
        <v>0</v>
      </c>
      <c r="I141" s="65">
        <v>0</v>
      </c>
      <c r="J141" s="16">
        <f t="shared" si="54"/>
        <v>0</v>
      </c>
      <c r="K141" s="77"/>
      <c r="L141" s="73"/>
    </row>
    <row r="142" spans="1:12" ht="30.75" customHeight="1" x14ac:dyDescent="0.25">
      <c r="A142" s="76"/>
      <c r="B142" s="14" t="s">
        <v>6</v>
      </c>
      <c r="C142" s="47" t="s">
        <v>16</v>
      </c>
      <c r="D142" s="16">
        <v>0</v>
      </c>
      <c r="E142" s="65">
        <v>0</v>
      </c>
      <c r="F142" s="65">
        <v>0</v>
      </c>
      <c r="G142" s="65">
        <v>0</v>
      </c>
      <c r="H142" s="65">
        <v>0</v>
      </c>
      <c r="I142" s="65">
        <v>0</v>
      </c>
      <c r="J142" s="16">
        <f t="shared" si="54"/>
        <v>0</v>
      </c>
      <c r="K142" s="77"/>
      <c r="L142" s="73"/>
    </row>
    <row r="143" spans="1:12" ht="16.5" customHeight="1" x14ac:dyDescent="0.25">
      <c r="A143" s="78" t="s">
        <v>101</v>
      </c>
      <c r="B143" s="79"/>
      <c r="C143" s="47" t="s">
        <v>16</v>
      </c>
      <c r="D143" s="57">
        <f t="shared" ref="D143:I143" si="55">D138</f>
        <v>108</v>
      </c>
      <c r="E143" s="11">
        <f t="shared" si="55"/>
        <v>226.8</v>
      </c>
      <c r="F143" s="11">
        <f t="shared" si="55"/>
        <v>118</v>
      </c>
      <c r="G143" s="11">
        <f t="shared" si="55"/>
        <v>300</v>
      </c>
      <c r="H143" s="11">
        <f t="shared" si="55"/>
        <v>300</v>
      </c>
      <c r="I143" s="11">
        <f t="shared" si="55"/>
        <v>300</v>
      </c>
      <c r="J143" s="57">
        <f>SUM(D143:I143)</f>
        <v>1352.8</v>
      </c>
      <c r="K143" s="81"/>
      <c r="L143" s="84"/>
    </row>
    <row r="144" spans="1:12" ht="16.5" customHeight="1" x14ac:dyDescent="0.25">
      <c r="A144" s="62"/>
      <c r="B144" s="61"/>
      <c r="C144" s="47"/>
      <c r="D144" s="57"/>
      <c r="E144" s="11"/>
      <c r="F144" s="11"/>
      <c r="G144" s="11"/>
      <c r="H144" s="11"/>
      <c r="I144" s="11"/>
      <c r="J144" s="57"/>
      <c r="K144" s="82"/>
      <c r="L144" s="85"/>
    </row>
    <row r="145" spans="1:12" ht="16.5" customHeight="1" x14ac:dyDescent="0.25">
      <c r="A145" s="80" t="s">
        <v>17</v>
      </c>
      <c r="B145" s="79"/>
      <c r="C145" s="14"/>
      <c r="D145" s="58"/>
      <c r="E145" s="4"/>
      <c r="F145" s="4"/>
      <c r="G145" s="11"/>
      <c r="H145" s="11"/>
      <c r="I145" s="11"/>
      <c r="J145" s="59"/>
      <c r="K145" s="82"/>
      <c r="L145" s="85"/>
    </row>
    <row r="146" spans="1:12" ht="16.5" customHeight="1" x14ac:dyDescent="0.25">
      <c r="A146" s="78" t="s">
        <v>7</v>
      </c>
      <c r="B146" s="79"/>
      <c r="C146" s="47" t="s">
        <v>16</v>
      </c>
      <c r="D146" s="16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6">
        <f t="shared" si="54"/>
        <v>0</v>
      </c>
      <c r="K146" s="82"/>
      <c r="L146" s="85"/>
    </row>
    <row r="147" spans="1:12" ht="16.5" customHeight="1" x14ac:dyDescent="0.25">
      <c r="A147" s="78" t="s">
        <v>5</v>
      </c>
      <c r="B147" s="79"/>
      <c r="C147" s="47" t="s">
        <v>16</v>
      </c>
      <c r="D147" s="57">
        <f t="shared" ref="D147:I147" si="56">D143</f>
        <v>108</v>
      </c>
      <c r="E147" s="11">
        <f t="shared" si="56"/>
        <v>226.8</v>
      </c>
      <c r="F147" s="11">
        <f t="shared" si="56"/>
        <v>118</v>
      </c>
      <c r="G147" s="11">
        <f t="shared" si="56"/>
        <v>300</v>
      </c>
      <c r="H147" s="11">
        <f t="shared" si="56"/>
        <v>300</v>
      </c>
      <c r="I147" s="11">
        <f t="shared" si="56"/>
        <v>300</v>
      </c>
      <c r="J147" s="57">
        <f>SUM(D147:I147)</f>
        <v>1352.8</v>
      </c>
      <c r="K147" s="82"/>
      <c r="L147" s="85"/>
    </row>
    <row r="148" spans="1:12" ht="16.5" customHeight="1" x14ac:dyDescent="0.25">
      <c r="A148" s="60" t="s">
        <v>59</v>
      </c>
      <c r="B148" s="61"/>
      <c r="C148" s="47" t="s">
        <v>16</v>
      </c>
      <c r="D148" s="16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6">
        <f t="shared" ref="J148" si="57">SUM(D148:G148)</f>
        <v>0</v>
      </c>
      <c r="K148" s="82"/>
      <c r="L148" s="85"/>
    </row>
    <row r="149" spans="1:12" ht="16.5" customHeight="1" x14ac:dyDescent="0.25">
      <c r="A149" s="78" t="s">
        <v>6</v>
      </c>
      <c r="B149" s="79"/>
      <c r="C149" s="47" t="s">
        <v>16</v>
      </c>
      <c r="D149" s="16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6">
        <f t="shared" si="54"/>
        <v>0</v>
      </c>
      <c r="K149" s="83"/>
      <c r="L149" s="86"/>
    </row>
    <row r="150" spans="1:12" ht="16.5" customHeight="1" x14ac:dyDescent="0.25">
      <c r="A150" s="78" t="s">
        <v>24</v>
      </c>
      <c r="B150" s="79"/>
      <c r="C150" s="47" t="s">
        <v>16</v>
      </c>
      <c r="D150" s="57">
        <f t="shared" ref="D150:I150" si="58">D80+D129+D143+D27</f>
        <v>52006.1</v>
      </c>
      <c r="E150" s="11">
        <f t="shared" si="58"/>
        <v>90165.5</v>
      </c>
      <c r="F150" s="11">
        <f t="shared" si="58"/>
        <v>90852.6</v>
      </c>
      <c r="G150" s="11">
        <f t="shared" si="58"/>
        <v>93327.699999999983</v>
      </c>
      <c r="H150" s="11">
        <f t="shared" si="58"/>
        <v>96185.4</v>
      </c>
      <c r="I150" s="11">
        <f t="shared" si="58"/>
        <v>95885.4</v>
      </c>
      <c r="J150" s="57">
        <f>J80+J129+J143+J24</f>
        <v>518222.7</v>
      </c>
      <c r="K150" s="88"/>
      <c r="L150" s="77"/>
    </row>
    <row r="151" spans="1:12" ht="16.5" customHeight="1" x14ac:dyDescent="0.25">
      <c r="A151" s="80" t="s">
        <v>17</v>
      </c>
      <c r="B151" s="79"/>
      <c r="C151" s="14"/>
      <c r="D151" s="58"/>
      <c r="E151" s="4"/>
      <c r="F151" s="4"/>
      <c r="G151" s="11"/>
      <c r="H151" s="11"/>
      <c r="I151" s="11"/>
      <c r="J151" s="63"/>
      <c r="K151" s="89"/>
      <c r="L151" s="77"/>
    </row>
    <row r="152" spans="1:12" ht="16.5" customHeight="1" x14ac:dyDescent="0.25">
      <c r="A152" s="78" t="s">
        <v>7</v>
      </c>
      <c r="B152" s="79"/>
      <c r="C152" s="47" t="s">
        <v>16</v>
      </c>
      <c r="D152" s="16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6">
        <f t="shared" si="54"/>
        <v>0</v>
      </c>
      <c r="K152" s="89"/>
      <c r="L152" s="77"/>
    </row>
    <row r="153" spans="1:12" ht="16.5" customHeight="1" x14ac:dyDescent="0.25">
      <c r="A153" s="78" t="s">
        <v>5</v>
      </c>
      <c r="B153" s="79"/>
      <c r="C153" s="47" t="s">
        <v>16</v>
      </c>
      <c r="D153" s="57">
        <f>D150</f>
        <v>52006.1</v>
      </c>
      <c r="E153" s="11">
        <f t="shared" ref="E153:G153" si="59">E150</f>
        <v>90165.5</v>
      </c>
      <c r="F153" s="11">
        <f t="shared" si="59"/>
        <v>90852.6</v>
      </c>
      <c r="G153" s="11">
        <f t="shared" si="59"/>
        <v>93327.699999999983</v>
      </c>
      <c r="H153" s="11">
        <f t="shared" ref="H153:I153" si="60">H150</f>
        <v>96185.4</v>
      </c>
      <c r="I153" s="11">
        <f t="shared" si="60"/>
        <v>95885.4</v>
      </c>
      <c r="J153" s="57">
        <f>SUM(D153:I153)</f>
        <v>518422.70000000007</v>
      </c>
      <c r="K153" s="89"/>
      <c r="L153" s="77"/>
    </row>
    <row r="154" spans="1:12" ht="16.5" customHeight="1" x14ac:dyDescent="0.25">
      <c r="A154" s="60" t="s">
        <v>59</v>
      </c>
      <c r="B154" s="61"/>
      <c r="C154" s="47" t="s">
        <v>16</v>
      </c>
      <c r="D154" s="16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6">
        <f t="shared" si="54"/>
        <v>0</v>
      </c>
      <c r="K154" s="89"/>
      <c r="L154" s="77"/>
    </row>
    <row r="155" spans="1:12" ht="16.5" customHeight="1" x14ac:dyDescent="0.25">
      <c r="A155" s="78" t="s">
        <v>6</v>
      </c>
      <c r="B155" s="79"/>
      <c r="C155" s="47" t="s">
        <v>16</v>
      </c>
      <c r="D155" s="16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6">
        <f t="shared" si="54"/>
        <v>0</v>
      </c>
      <c r="K155" s="90"/>
      <c r="L155" s="77"/>
    </row>
    <row r="156" spans="1:12" ht="16.5" customHeight="1" x14ac:dyDescent="0.25">
      <c r="A156" s="78" t="s">
        <v>23</v>
      </c>
      <c r="B156" s="79"/>
      <c r="C156" s="47" t="s">
        <v>16</v>
      </c>
      <c r="D156" s="57">
        <f t="shared" ref="D156:I156" si="61">D150</f>
        <v>52006.1</v>
      </c>
      <c r="E156" s="11">
        <f t="shared" si="61"/>
        <v>90165.5</v>
      </c>
      <c r="F156" s="11">
        <f t="shared" si="61"/>
        <v>90852.6</v>
      </c>
      <c r="G156" s="11">
        <f t="shared" si="61"/>
        <v>93327.699999999983</v>
      </c>
      <c r="H156" s="11">
        <f t="shared" si="61"/>
        <v>96185.4</v>
      </c>
      <c r="I156" s="11">
        <f t="shared" si="61"/>
        <v>95885.4</v>
      </c>
      <c r="J156" s="57">
        <f>SUM(D156:I156)</f>
        <v>518422.70000000007</v>
      </c>
      <c r="K156" s="88"/>
      <c r="L156" s="77"/>
    </row>
    <row r="157" spans="1:12" ht="16.5" customHeight="1" x14ac:dyDescent="0.25">
      <c r="A157" s="80" t="s">
        <v>17</v>
      </c>
      <c r="B157" s="79"/>
      <c r="C157" s="14"/>
      <c r="D157" s="58"/>
      <c r="E157" s="4"/>
      <c r="F157" s="4"/>
      <c r="G157" s="11"/>
      <c r="H157" s="11"/>
      <c r="I157" s="11"/>
      <c r="J157" s="63"/>
      <c r="K157" s="89"/>
      <c r="L157" s="77"/>
    </row>
    <row r="158" spans="1:12" ht="16.5" customHeight="1" x14ac:dyDescent="0.25">
      <c r="A158" s="78" t="s">
        <v>7</v>
      </c>
      <c r="B158" s="79"/>
      <c r="C158" s="47" t="s">
        <v>16</v>
      </c>
      <c r="D158" s="16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6">
        <f t="shared" ref="J158:J161" si="62">SUM(D158:G158)</f>
        <v>0</v>
      </c>
      <c r="K158" s="89"/>
      <c r="L158" s="77"/>
    </row>
    <row r="159" spans="1:12" ht="16.5" customHeight="1" x14ac:dyDescent="0.25">
      <c r="A159" s="78" t="s">
        <v>5</v>
      </c>
      <c r="B159" s="79"/>
      <c r="C159" s="47" t="s">
        <v>16</v>
      </c>
      <c r="D159" s="57">
        <f>D156</f>
        <v>52006.1</v>
      </c>
      <c r="E159" s="11">
        <f t="shared" ref="E159:G159" si="63">E156</f>
        <v>90165.5</v>
      </c>
      <c r="F159" s="11">
        <f t="shared" si="63"/>
        <v>90852.6</v>
      </c>
      <c r="G159" s="11">
        <f t="shared" si="63"/>
        <v>93327.699999999983</v>
      </c>
      <c r="H159" s="11">
        <f t="shared" ref="H159:I159" si="64">H156</f>
        <v>96185.4</v>
      </c>
      <c r="I159" s="11">
        <f t="shared" si="64"/>
        <v>95885.4</v>
      </c>
      <c r="J159" s="57">
        <f>SUM(D159:I159)</f>
        <v>518422.70000000007</v>
      </c>
      <c r="K159" s="89"/>
      <c r="L159" s="77"/>
    </row>
    <row r="160" spans="1:12" ht="16.5" customHeight="1" x14ac:dyDescent="0.25">
      <c r="A160" s="60" t="s">
        <v>59</v>
      </c>
      <c r="B160" s="61"/>
      <c r="C160" s="47" t="s">
        <v>16</v>
      </c>
      <c r="D160" s="16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6">
        <f t="shared" ref="J160" si="65">SUM(D160:G160)</f>
        <v>0</v>
      </c>
      <c r="K160" s="89"/>
      <c r="L160" s="77"/>
    </row>
    <row r="161" spans="1:12" ht="16.5" customHeight="1" x14ac:dyDescent="0.25">
      <c r="A161" s="78" t="s">
        <v>6</v>
      </c>
      <c r="B161" s="79"/>
      <c r="C161" s="47" t="s">
        <v>16</v>
      </c>
      <c r="D161" s="16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6">
        <f t="shared" si="62"/>
        <v>0</v>
      </c>
      <c r="K161" s="90"/>
      <c r="L161" s="77"/>
    </row>
    <row r="162" spans="1:12" x14ac:dyDescent="0.25">
      <c r="E162" s="3"/>
      <c r="F162" s="3"/>
      <c r="G162" s="3"/>
      <c r="H162" s="3"/>
      <c r="I162" s="3"/>
      <c r="L162" s="38" t="s">
        <v>105</v>
      </c>
    </row>
    <row r="163" spans="1:12" x14ac:dyDescent="0.25">
      <c r="D163" s="9"/>
      <c r="E163" s="3"/>
      <c r="F163" s="3"/>
      <c r="G163" s="3"/>
      <c r="H163" s="3"/>
      <c r="I163" s="3"/>
      <c r="J163" s="9"/>
    </row>
    <row r="164" spans="1:12" x14ac:dyDescent="0.25">
      <c r="D164" s="9"/>
      <c r="E164" s="3"/>
      <c r="F164" s="3"/>
      <c r="G164" s="3"/>
      <c r="H164" s="3"/>
      <c r="I164" s="3"/>
    </row>
    <row r="165" spans="1:12" x14ac:dyDescent="0.25">
      <c r="E165" s="3"/>
    </row>
    <row r="166" spans="1:12" x14ac:dyDescent="0.25">
      <c r="E166" s="3"/>
      <c r="G166" s="3"/>
    </row>
  </sheetData>
  <mergeCells count="106">
    <mergeCell ref="K1:L1"/>
    <mergeCell ref="A2:L2"/>
    <mergeCell ref="A3:L3"/>
    <mergeCell ref="A4:L4"/>
    <mergeCell ref="L5:L6"/>
    <mergeCell ref="A8:L8"/>
    <mergeCell ref="L31:L37"/>
    <mergeCell ref="L38:L44"/>
    <mergeCell ref="A10:A16"/>
    <mergeCell ref="K10:K16"/>
    <mergeCell ref="A5:A6"/>
    <mergeCell ref="B5:B6"/>
    <mergeCell ref="K5:K6"/>
    <mergeCell ref="A31:A37"/>
    <mergeCell ref="K31:K37"/>
    <mergeCell ref="A38:A44"/>
    <mergeCell ref="K38:K44"/>
    <mergeCell ref="C5:C6"/>
    <mergeCell ref="A9:L9"/>
    <mergeCell ref="D5:J5"/>
    <mergeCell ref="L45:L51"/>
    <mergeCell ref="A52:A58"/>
    <mergeCell ref="K52:K58"/>
    <mergeCell ref="L52:L58"/>
    <mergeCell ref="A30:L30"/>
    <mergeCell ref="L10:L16"/>
    <mergeCell ref="A17:A23"/>
    <mergeCell ref="K17:K23"/>
    <mergeCell ref="L17:L23"/>
    <mergeCell ref="A24:B24"/>
    <mergeCell ref="K24:K29"/>
    <mergeCell ref="L24:L29"/>
    <mergeCell ref="A25:B25"/>
    <mergeCell ref="A26:B26"/>
    <mergeCell ref="A27:B27"/>
    <mergeCell ref="A28:B28"/>
    <mergeCell ref="A29:B29"/>
    <mergeCell ref="L66:L72"/>
    <mergeCell ref="A73:A79"/>
    <mergeCell ref="L122:L128"/>
    <mergeCell ref="L73:L79"/>
    <mergeCell ref="L80:L85"/>
    <mergeCell ref="A66:A72"/>
    <mergeCell ref="K66:K72"/>
    <mergeCell ref="K80:K85"/>
    <mergeCell ref="A45:A51"/>
    <mergeCell ref="K45:K51"/>
    <mergeCell ref="A59:A65"/>
    <mergeCell ref="K59:K65"/>
    <mergeCell ref="K73:K79"/>
    <mergeCell ref="L59:L65"/>
    <mergeCell ref="A115:A121"/>
    <mergeCell ref="A108:A114"/>
    <mergeCell ref="K108:K114"/>
    <mergeCell ref="L108:L114"/>
    <mergeCell ref="L115:L121"/>
    <mergeCell ref="L87:L93"/>
    <mergeCell ref="A81:B81"/>
    <mergeCell ref="A82:B82"/>
    <mergeCell ref="A83:B83"/>
    <mergeCell ref="A85:B85"/>
    <mergeCell ref="A80:B80"/>
    <mergeCell ref="A86:L86"/>
    <mergeCell ref="A87:A93"/>
    <mergeCell ref="K87:K93"/>
    <mergeCell ref="A94:A100"/>
    <mergeCell ref="K94:K100"/>
    <mergeCell ref="L94:L100"/>
    <mergeCell ref="A156:B156"/>
    <mergeCell ref="K156:K161"/>
    <mergeCell ref="L156:L161"/>
    <mergeCell ref="A157:B157"/>
    <mergeCell ref="A158:B158"/>
    <mergeCell ref="A159:B159"/>
    <mergeCell ref="A161:B161"/>
    <mergeCell ref="A135:L135"/>
    <mergeCell ref="A132:B132"/>
    <mergeCell ref="A134:B134"/>
    <mergeCell ref="A149:B149"/>
    <mergeCell ref="A150:B150"/>
    <mergeCell ref="K150:K155"/>
    <mergeCell ref="L150:L155"/>
    <mergeCell ref="A151:B151"/>
    <mergeCell ref="A152:B152"/>
    <mergeCell ref="A153:B153"/>
    <mergeCell ref="A155:B155"/>
    <mergeCell ref="A143:B143"/>
    <mergeCell ref="K143:K149"/>
    <mergeCell ref="L143:L149"/>
    <mergeCell ref="A145:B145"/>
    <mergeCell ref="A129:B129"/>
    <mergeCell ref="K129:K134"/>
    <mergeCell ref="K115:K121"/>
    <mergeCell ref="A147:B147"/>
    <mergeCell ref="L101:L107"/>
    <mergeCell ref="A101:A107"/>
    <mergeCell ref="K101:K107"/>
    <mergeCell ref="A146:B146"/>
    <mergeCell ref="A136:A142"/>
    <mergeCell ref="K136:K142"/>
    <mergeCell ref="L136:L142"/>
    <mergeCell ref="L129:L134"/>
    <mergeCell ref="A130:B130"/>
    <mergeCell ref="A131:B131"/>
    <mergeCell ref="A122:A128"/>
    <mergeCell ref="K122:K128"/>
  </mergeCells>
  <pageMargins left="0.25" right="0.25" top="0.75" bottom="0.75" header="0.3" footer="0.3"/>
  <pageSetup paperSize="9" scale="51" fitToHeight="5" orientation="landscape" r:id="rId1"/>
  <rowBreaks count="3" manualBreakCount="3">
    <brk id="44" max="11" man="1"/>
    <brk id="85" max="11" man="1"/>
    <brk id="1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="110" zoomScaleNormal="100" zoomScaleSheetLayoutView="110" workbookViewId="0">
      <selection activeCell="D1" sqref="D1:D1048576"/>
    </sheetView>
  </sheetViews>
  <sheetFormatPr defaultColWidth="8.85546875" defaultRowHeight="15" x14ac:dyDescent="0.25"/>
  <cols>
    <col min="1" max="1" width="26.5703125" style="1" customWidth="1"/>
    <col min="2" max="8" width="14.7109375" style="1" customWidth="1"/>
    <col min="9" max="9" width="47" style="1" customWidth="1"/>
    <col min="10" max="16384" width="8.85546875" style="1"/>
  </cols>
  <sheetData>
    <row r="1" spans="1:14" ht="114.75" x14ac:dyDescent="0.25">
      <c r="A1" s="2"/>
      <c r="B1" s="28"/>
      <c r="C1" s="28"/>
      <c r="D1" s="71"/>
      <c r="E1" s="28"/>
      <c r="F1" s="28"/>
      <c r="G1" s="28"/>
      <c r="H1" s="28"/>
      <c r="I1" s="40" t="s">
        <v>124</v>
      </c>
    </row>
    <row r="2" spans="1:14" ht="18.75" x14ac:dyDescent="0.25">
      <c r="A2" s="2"/>
      <c r="B2" s="28"/>
      <c r="C2" s="28"/>
      <c r="D2" s="71"/>
      <c r="E2" s="28"/>
      <c r="F2" s="28"/>
      <c r="G2" s="28"/>
      <c r="H2" s="28"/>
      <c r="I2" s="5"/>
    </row>
    <row r="3" spans="1:14" ht="15.75" x14ac:dyDescent="0.25">
      <c r="A3" s="115" t="s">
        <v>62</v>
      </c>
      <c r="B3" s="116"/>
      <c r="C3" s="116"/>
      <c r="D3" s="116"/>
      <c r="E3" s="116"/>
      <c r="F3" s="116"/>
      <c r="G3" s="116"/>
      <c r="H3" s="116"/>
      <c r="I3" s="116"/>
    </row>
    <row r="4" spans="1:14" ht="48.75" customHeight="1" x14ac:dyDescent="0.25">
      <c r="A4" s="117" t="s">
        <v>125</v>
      </c>
      <c r="B4" s="118"/>
      <c r="C4" s="118"/>
      <c r="D4" s="118"/>
      <c r="E4" s="118"/>
      <c r="F4" s="118"/>
      <c r="G4" s="118"/>
      <c r="H4" s="118"/>
      <c r="I4" s="118"/>
    </row>
    <row r="5" spans="1:14" ht="18.75" customHeight="1" x14ac:dyDescent="0.25">
      <c r="A5" s="26"/>
      <c r="B5" s="27"/>
      <c r="C5" s="27"/>
      <c r="D5" s="70"/>
      <c r="E5" s="27"/>
      <c r="F5" s="27"/>
      <c r="G5" s="27"/>
      <c r="H5" s="27"/>
      <c r="I5" s="10" t="s">
        <v>63</v>
      </c>
    </row>
    <row r="6" spans="1:14" ht="7.5" customHeight="1" x14ac:dyDescent="0.25">
      <c r="A6" s="119"/>
      <c r="B6" s="120"/>
      <c r="C6" s="120"/>
      <c r="D6" s="120"/>
      <c r="E6" s="120"/>
      <c r="F6" s="120"/>
      <c r="G6" s="120"/>
      <c r="H6" s="120"/>
      <c r="I6" s="120"/>
    </row>
    <row r="7" spans="1:14" ht="16.5" customHeight="1" x14ac:dyDescent="0.25">
      <c r="A7" s="100" t="s">
        <v>26</v>
      </c>
      <c r="B7" s="111" t="s">
        <v>29</v>
      </c>
      <c r="C7" s="112"/>
      <c r="D7" s="112"/>
      <c r="E7" s="112"/>
      <c r="F7" s="112"/>
      <c r="G7" s="112"/>
      <c r="H7" s="113"/>
      <c r="I7" s="100" t="s">
        <v>32</v>
      </c>
    </row>
    <row r="8" spans="1:14" ht="16.5" customHeight="1" x14ac:dyDescent="0.25">
      <c r="A8" s="100"/>
      <c r="B8" s="97" t="s">
        <v>31</v>
      </c>
      <c r="C8" s="111" t="s">
        <v>30</v>
      </c>
      <c r="D8" s="112"/>
      <c r="E8" s="112"/>
      <c r="F8" s="112"/>
      <c r="G8" s="112"/>
      <c r="H8" s="113"/>
      <c r="I8" s="100"/>
    </row>
    <row r="9" spans="1:14" ht="16.5" customHeight="1" x14ac:dyDescent="0.25">
      <c r="A9" s="100"/>
      <c r="B9" s="99"/>
      <c r="C9" s="33" t="s">
        <v>19</v>
      </c>
      <c r="D9" s="69" t="s">
        <v>12</v>
      </c>
      <c r="E9" s="33" t="s">
        <v>11</v>
      </c>
      <c r="F9" s="33" t="s">
        <v>20</v>
      </c>
      <c r="G9" s="33" t="s">
        <v>65</v>
      </c>
      <c r="H9" s="33" t="s">
        <v>66</v>
      </c>
      <c r="I9" s="100"/>
      <c r="J9" s="114"/>
      <c r="K9" s="114"/>
      <c r="L9" s="114"/>
      <c r="M9" s="114"/>
      <c r="N9" s="114"/>
    </row>
    <row r="10" spans="1:14" x14ac:dyDescent="0.25">
      <c r="A10" s="25">
        <v>1</v>
      </c>
      <c r="B10" s="33">
        <v>2</v>
      </c>
      <c r="C10" s="33">
        <v>3</v>
      </c>
      <c r="D10" s="69">
        <v>4</v>
      </c>
      <c r="E10" s="33">
        <v>5</v>
      </c>
      <c r="F10" s="33">
        <v>6</v>
      </c>
      <c r="G10" s="33">
        <v>7</v>
      </c>
      <c r="H10" s="33">
        <v>8</v>
      </c>
      <c r="I10" s="25">
        <v>9</v>
      </c>
      <c r="J10" s="114"/>
      <c r="K10" s="114"/>
      <c r="L10" s="114"/>
      <c r="M10" s="114"/>
      <c r="N10" s="114"/>
    </row>
    <row r="11" spans="1:14" ht="18" customHeight="1" x14ac:dyDescent="0.25">
      <c r="A11" s="13" t="s">
        <v>27</v>
      </c>
      <c r="B11" s="11">
        <f>SUM(C11:H11)</f>
        <v>518422.70000000007</v>
      </c>
      <c r="C11" s="11">
        <f>Мероприятия!D156</f>
        <v>52006.1</v>
      </c>
      <c r="D11" s="11">
        <f>Мероприятия!E156</f>
        <v>90165.5</v>
      </c>
      <c r="E11" s="11">
        <f>Мероприятия!F156</f>
        <v>90852.6</v>
      </c>
      <c r="F11" s="11">
        <f>Мероприятия!G156</f>
        <v>93327.699999999983</v>
      </c>
      <c r="G11" s="11">
        <f>Мероприятия!H156</f>
        <v>96185.4</v>
      </c>
      <c r="H11" s="11">
        <f>Мероприятия!I156</f>
        <v>95885.4</v>
      </c>
      <c r="I11" s="100"/>
    </row>
    <row r="12" spans="1:14" ht="18" customHeight="1" x14ac:dyDescent="0.25">
      <c r="A12" s="13" t="s">
        <v>28</v>
      </c>
      <c r="B12" s="34"/>
      <c r="C12" s="4"/>
      <c r="D12" s="4"/>
      <c r="E12" s="4"/>
      <c r="F12" s="11"/>
      <c r="G12" s="4"/>
      <c r="H12" s="11"/>
      <c r="I12" s="100"/>
    </row>
    <row r="13" spans="1:14" ht="18" customHeight="1" x14ac:dyDescent="0.25">
      <c r="A13" s="13" t="s">
        <v>33</v>
      </c>
      <c r="B13" s="12">
        <f>SUM(C13:H13)</f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00"/>
      <c r="J13" s="3"/>
    </row>
    <row r="14" spans="1:14" ht="18" customHeight="1" x14ac:dyDescent="0.25">
      <c r="A14" s="13" t="s">
        <v>34</v>
      </c>
      <c r="B14" s="12">
        <f t="shared" ref="B14:B16" si="0">SUM(C14:H14)</f>
        <v>518422.70000000007</v>
      </c>
      <c r="C14" s="12">
        <f>C11</f>
        <v>52006.1</v>
      </c>
      <c r="D14" s="12">
        <f t="shared" ref="D14:H14" si="1">D11</f>
        <v>90165.5</v>
      </c>
      <c r="E14" s="12">
        <f t="shared" si="1"/>
        <v>90852.6</v>
      </c>
      <c r="F14" s="12">
        <f t="shared" si="1"/>
        <v>93327.699999999983</v>
      </c>
      <c r="G14" s="12">
        <f t="shared" si="1"/>
        <v>96185.4</v>
      </c>
      <c r="H14" s="12">
        <f t="shared" si="1"/>
        <v>95885.4</v>
      </c>
      <c r="I14" s="100"/>
    </row>
    <row r="15" spans="1:14" ht="18" customHeight="1" x14ac:dyDescent="0.25">
      <c r="A15" s="13" t="s">
        <v>39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00"/>
    </row>
    <row r="16" spans="1:14" ht="18" customHeight="1" x14ac:dyDescent="0.25">
      <c r="A16" s="13" t="s">
        <v>35</v>
      </c>
      <c r="B16" s="12">
        <f t="shared" si="0"/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00"/>
    </row>
  </sheetData>
  <mergeCells count="10">
    <mergeCell ref="C8:H8"/>
    <mergeCell ref="B8:B9"/>
    <mergeCell ref="I11:I16"/>
    <mergeCell ref="J9:N10"/>
    <mergeCell ref="A3:I3"/>
    <mergeCell ref="A4:I4"/>
    <mergeCell ref="A6:I6"/>
    <mergeCell ref="A7:A9"/>
    <mergeCell ref="I7:I9"/>
    <mergeCell ref="B7:H7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view="pageBreakPreview" zoomScaleNormal="100" zoomScaleSheetLayoutView="100" workbookViewId="0">
      <selection activeCell="I2" sqref="I1:I1048576"/>
    </sheetView>
  </sheetViews>
  <sheetFormatPr defaultColWidth="8.85546875" defaultRowHeight="15" x14ac:dyDescent="0.25"/>
  <cols>
    <col min="1" max="1" width="5.140625" style="1" customWidth="1"/>
    <col min="2" max="2" width="48.42578125" style="1" customWidth="1"/>
    <col min="3" max="3" width="6.140625" style="1" customWidth="1"/>
    <col min="4" max="5" width="4.5703125" style="1" customWidth="1"/>
    <col min="6" max="6" width="11.28515625" style="1" customWidth="1"/>
    <col min="7" max="7" width="4.85546875" style="1" customWidth="1"/>
    <col min="8" max="13" width="12.28515625" style="1" customWidth="1"/>
    <col min="14" max="14" width="8.85546875" style="1"/>
    <col min="15" max="15" width="10" style="1" bestFit="1" customWidth="1"/>
    <col min="16" max="16384" width="8.85546875" style="1"/>
  </cols>
  <sheetData>
    <row r="1" spans="1:16" ht="23.25" customHeight="1" x14ac:dyDescent="0.25">
      <c r="B1" s="6"/>
      <c r="C1" s="6"/>
      <c r="D1" s="6"/>
      <c r="E1" s="6"/>
      <c r="F1" s="6"/>
      <c r="G1" s="29"/>
      <c r="H1" s="122"/>
      <c r="I1" s="122"/>
      <c r="J1" s="122"/>
      <c r="K1" s="122"/>
      <c r="L1" s="7"/>
      <c r="M1" s="7" t="s">
        <v>60</v>
      </c>
    </row>
    <row r="2" spans="1:16" ht="12" customHeight="1" x14ac:dyDescent="0.25">
      <c r="B2" s="6"/>
      <c r="C2" s="6"/>
      <c r="D2" s="6"/>
      <c r="E2" s="6"/>
      <c r="F2" s="6"/>
      <c r="G2" s="29"/>
      <c r="H2" s="30"/>
      <c r="I2" s="10"/>
      <c r="J2" s="30"/>
      <c r="K2" s="30"/>
      <c r="L2" s="7"/>
      <c r="M2" s="7"/>
    </row>
    <row r="3" spans="1:16" ht="61.5" customHeight="1" x14ac:dyDescent="0.25">
      <c r="B3" s="123" t="s">
        <v>88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7"/>
    </row>
    <row r="4" spans="1:16" ht="22.5" customHeight="1" x14ac:dyDescent="0.25">
      <c r="B4" s="31"/>
      <c r="C4" s="31"/>
      <c r="D4" s="31"/>
      <c r="E4" s="31"/>
      <c r="F4" s="31"/>
      <c r="G4" s="31"/>
      <c r="H4" s="23"/>
      <c r="I4" s="72"/>
      <c r="J4" s="23"/>
      <c r="L4" s="7"/>
      <c r="M4" s="18" t="s">
        <v>61</v>
      </c>
    </row>
    <row r="5" spans="1:16" ht="4.5" customHeight="1" x14ac:dyDescent="0.25">
      <c r="B5" s="109"/>
      <c r="C5" s="109"/>
      <c r="D5" s="109"/>
      <c r="E5" s="109"/>
      <c r="F5" s="109"/>
      <c r="G5" s="109"/>
      <c r="H5" s="110"/>
      <c r="I5" s="110"/>
      <c r="J5" s="110"/>
      <c r="K5" s="110"/>
      <c r="L5" s="7"/>
      <c r="M5" s="7"/>
    </row>
    <row r="6" spans="1:16" ht="16.5" customHeight="1" x14ac:dyDescent="0.25">
      <c r="A6" s="87" t="s">
        <v>127</v>
      </c>
      <c r="B6" s="77" t="s">
        <v>41</v>
      </c>
      <c r="C6" s="77" t="s">
        <v>42</v>
      </c>
      <c r="D6" s="77" t="s">
        <v>43</v>
      </c>
      <c r="E6" s="77" t="s">
        <v>44</v>
      </c>
      <c r="F6" s="100" t="s">
        <v>45</v>
      </c>
      <c r="G6" s="100" t="s">
        <v>46</v>
      </c>
      <c r="H6" s="111" t="s">
        <v>47</v>
      </c>
      <c r="I6" s="112"/>
      <c r="J6" s="112"/>
      <c r="K6" s="112"/>
      <c r="L6" s="112"/>
      <c r="M6" s="113"/>
    </row>
    <row r="7" spans="1:16" ht="16.5" customHeight="1" x14ac:dyDescent="0.25">
      <c r="A7" s="121"/>
      <c r="B7" s="77"/>
      <c r="C7" s="77"/>
      <c r="D7" s="77"/>
      <c r="E7" s="77"/>
      <c r="F7" s="100"/>
      <c r="G7" s="100"/>
      <c r="H7" s="33" t="s">
        <v>19</v>
      </c>
      <c r="I7" s="69" t="s">
        <v>12</v>
      </c>
      <c r="J7" s="33" t="s">
        <v>11</v>
      </c>
      <c r="K7" s="33" t="s">
        <v>20</v>
      </c>
      <c r="L7" s="33" t="s">
        <v>65</v>
      </c>
      <c r="M7" s="33" t="s">
        <v>66</v>
      </c>
      <c r="N7" s="17"/>
      <c r="O7" s="17"/>
      <c r="P7" s="17"/>
    </row>
    <row r="8" spans="1:16" ht="16.5" customHeight="1" x14ac:dyDescent="0.25">
      <c r="A8" s="19">
        <v>1</v>
      </c>
      <c r="B8" s="24">
        <v>2</v>
      </c>
      <c r="C8" s="24">
        <v>3</v>
      </c>
      <c r="D8" s="24">
        <v>4</v>
      </c>
      <c r="E8" s="24">
        <v>5</v>
      </c>
      <c r="F8" s="33">
        <v>6</v>
      </c>
      <c r="G8" s="33">
        <v>7</v>
      </c>
      <c r="H8" s="33">
        <v>8</v>
      </c>
      <c r="I8" s="69">
        <v>9</v>
      </c>
      <c r="J8" s="33">
        <v>10</v>
      </c>
      <c r="K8" s="33">
        <v>11</v>
      </c>
      <c r="L8" s="33">
        <v>12</v>
      </c>
      <c r="M8" s="33">
        <v>13</v>
      </c>
      <c r="N8" s="17"/>
      <c r="O8" s="17"/>
      <c r="P8" s="17"/>
    </row>
    <row r="9" spans="1:16" ht="81.75" customHeight="1" x14ac:dyDescent="0.25">
      <c r="A9" s="50" t="s">
        <v>128</v>
      </c>
      <c r="B9" s="51" t="s">
        <v>48</v>
      </c>
      <c r="C9" s="52" t="s">
        <v>49</v>
      </c>
      <c r="D9" s="52" t="s">
        <v>50</v>
      </c>
      <c r="E9" s="52" t="s">
        <v>51</v>
      </c>
      <c r="F9" s="35" t="s">
        <v>102</v>
      </c>
      <c r="G9" s="53" t="s">
        <v>52</v>
      </c>
      <c r="H9" s="12">
        <v>12457.6</v>
      </c>
      <c r="I9" s="12">
        <v>14550.3</v>
      </c>
      <c r="J9" s="12">
        <v>14756.3</v>
      </c>
      <c r="K9" s="12">
        <v>15333.6</v>
      </c>
      <c r="L9" s="12">
        <v>15930.3</v>
      </c>
      <c r="M9" s="12">
        <f>L9</f>
        <v>15930.3</v>
      </c>
    </row>
    <row r="10" spans="1:16" ht="46.5" customHeight="1" x14ac:dyDescent="0.25">
      <c r="A10" s="50" t="s">
        <v>129</v>
      </c>
      <c r="B10" s="51" t="s">
        <v>53</v>
      </c>
      <c r="C10" s="52" t="s">
        <v>49</v>
      </c>
      <c r="D10" s="52" t="s">
        <v>50</v>
      </c>
      <c r="E10" s="52" t="s">
        <v>51</v>
      </c>
      <c r="F10" s="35" t="s">
        <v>103</v>
      </c>
      <c r="G10" s="53" t="s">
        <v>54</v>
      </c>
      <c r="H10" s="12">
        <v>1473.3</v>
      </c>
      <c r="I10" s="37">
        <v>1447.8</v>
      </c>
      <c r="J10" s="37">
        <v>1486.3</v>
      </c>
      <c r="K10" s="12">
        <v>1486.3</v>
      </c>
      <c r="L10" s="12">
        <v>1786.3</v>
      </c>
      <c r="M10" s="12">
        <v>1486.3</v>
      </c>
    </row>
    <row r="11" spans="1:16" ht="20.25" customHeight="1" x14ac:dyDescent="0.25">
      <c r="A11" s="50" t="s">
        <v>130</v>
      </c>
      <c r="B11" s="51" t="s">
        <v>55</v>
      </c>
      <c r="C11" s="52" t="s">
        <v>49</v>
      </c>
      <c r="D11" s="52" t="s">
        <v>50</v>
      </c>
      <c r="E11" s="52" t="s">
        <v>51</v>
      </c>
      <c r="F11" s="35" t="s">
        <v>103</v>
      </c>
      <c r="G11" s="53" t="s">
        <v>56</v>
      </c>
      <c r="H11" s="12">
        <v>102.5</v>
      </c>
      <c r="I11" s="12">
        <v>90.2</v>
      </c>
      <c r="J11" s="12">
        <v>51.7</v>
      </c>
      <c r="K11" s="12">
        <v>51.7</v>
      </c>
      <c r="L11" s="12">
        <v>51.7</v>
      </c>
      <c r="M11" s="12">
        <f>L11</f>
        <v>51.7</v>
      </c>
    </row>
    <row r="12" spans="1:16" ht="73.5" customHeight="1" x14ac:dyDescent="0.25">
      <c r="A12" s="50" t="s">
        <v>131</v>
      </c>
      <c r="B12" s="51" t="s">
        <v>48</v>
      </c>
      <c r="C12" s="52" t="s">
        <v>49</v>
      </c>
      <c r="D12" s="52" t="s">
        <v>50</v>
      </c>
      <c r="E12" s="52" t="s">
        <v>51</v>
      </c>
      <c r="F12" s="35" t="s">
        <v>104</v>
      </c>
      <c r="G12" s="53" t="s">
        <v>52</v>
      </c>
      <c r="H12" s="12">
        <v>27619</v>
      </c>
      <c r="I12" s="12">
        <v>48127.8</v>
      </c>
      <c r="J12" s="12">
        <v>45442.2</v>
      </c>
      <c r="K12" s="12">
        <v>47338.400000000001</v>
      </c>
      <c r="L12" s="12">
        <v>49213.7</v>
      </c>
      <c r="M12" s="12">
        <f>L12</f>
        <v>49213.7</v>
      </c>
    </row>
    <row r="13" spans="1:16" ht="48" customHeight="1" x14ac:dyDescent="0.25">
      <c r="A13" s="50" t="s">
        <v>132</v>
      </c>
      <c r="B13" s="51" t="s">
        <v>53</v>
      </c>
      <c r="C13" s="52" t="s">
        <v>49</v>
      </c>
      <c r="D13" s="52" t="s">
        <v>50</v>
      </c>
      <c r="E13" s="52" t="s">
        <v>51</v>
      </c>
      <c r="F13" s="35" t="s">
        <v>104</v>
      </c>
      <c r="G13" s="53" t="s">
        <v>54</v>
      </c>
      <c r="H13" s="12">
        <v>9045.7000000000007</v>
      </c>
      <c r="I13" s="12">
        <v>24525.8</v>
      </c>
      <c r="J13" s="12">
        <v>27661.200000000001</v>
      </c>
      <c r="K13" s="12">
        <v>27469.200000000001</v>
      </c>
      <c r="L13" s="12">
        <v>27548.5</v>
      </c>
      <c r="M13" s="12">
        <f>L13</f>
        <v>27548.5</v>
      </c>
    </row>
    <row r="14" spans="1:16" ht="24" customHeight="1" x14ac:dyDescent="0.25">
      <c r="A14" s="50" t="s">
        <v>133</v>
      </c>
      <c r="B14" s="51" t="s">
        <v>55</v>
      </c>
      <c r="C14" s="52" t="s">
        <v>49</v>
      </c>
      <c r="D14" s="52" t="s">
        <v>50</v>
      </c>
      <c r="E14" s="52" t="s">
        <v>51</v>
      </c>
      <c r="F14" s="35" t="s">
        <v>104</v>
      </c>
      <c r="G14" s="53" t="s">
        <v>56</v>
      </c>
      <c r="H14" s="12">
        <v>1308</v>
      </c>
      <c r="I14" s="12">
        <v>1423.6</v>
      </c>
      <c r="J14" s="12">
        <v>1454.9</v>
      </c>
      <c r="K14" s="12">
        <v>1648.5</v>
      </c>
      <c r="L14" s="12">
        <v>1654.9</v>
      </c>
      <c r="M14" s="12">
        <f>L14</f>
        <v>1654.9</v>
      </c>
    </row>
    <row r="15" spans="1:16" ht="18" customHeight="1" x14ac:dyDescent="0.25">
      <c r="A15" s="20"/>
      <c r="B15" s="21" t="s">
        <v>57</v>
      </c>
      <c r="C15" s="22"/>
      <c r="D15" s="22"/>
      <c r="E15" s="22"/>
      <c r="F15" s="36"/>
      <c r="G15" s="36"/>
      <c r="H15" s="12">
        <f>SUM(H9:H14)</f>
        <v>52006.100000000006</v>
      </c>
      <c r="I15" s="12">
        <f t="shared" ref="I15:M15" si="0">SUM(I9:I14)</f>
        <v>90165.500000000015</v>
      </c>
      <c r="J15" s="12">
        <f t="shared" si="0"/>
        <v>90852.599999999991</v>
      </c>
      <c r="K15" s="12">
        <f t="shared" si="0"/>
        <v>93327.7</v>
      </c>
      <c r="L15" s="12">
        <f t="shared" si="0"/>
        <v>96185.4</v>
      </c>
      <c r="M15" s="12">
        <f t="shared" si="0"/>
        <v>95885.4</v>
      </c>
      <c r="O15" s="3"/>
    </row>
    <row r="16" spans="1:16" x14ac:dyDescent="0.25">
      <c r="A16" s="7"/>
      <c r="B16" s="7"/>
      <c r="C16" s="7"/>
      <c r="D16" s="7"/>
      <c r="E16" s="7"/>
      <c r="F16" s="7"/>
      <c r="G16" s="7"/>
      <c r="H16" s="3"/>
      <c r="I16" s="3"/>
      <c r="J16" s="3"/>
      <c r="K16" s="3"/>
      <c r="L16" s="3"/>
      <c r="M16" s="39" t="s">
        <v>105</v>
      </c>
      <c r="O16" s="3"/>
    </row>
    <row r="17" spans="2:13" x14ac:dyDescent="0.25">
      <c r="B17" s="7"/>
      <c r="C17" s="7"/>
      <c r="D17" s="7"/>
      <c r="E17" s="7"/>
      <c r="F17" s="7"/>
      <c r="G17" s="7"/>
      <c r="H17" s="7"/>
      <c r="J17" s="7"/>
      <c r="K17" s="7"/>
      <c r="L17" s="7"/>
      <c r="M17" s="7"/>
    </row>
    <row r="18" spans="2:13" x14ac:dyDescent="0.25">
      <c r="B18" s="7"/>
      <c r="C18" s="7"/>
      <c r="D18" s="7"/>
      <c r="E18" s="7"/>
      <c r="F18" s="7"/>
      <c r="G18" s="7"/>
      <c r="H18" s="32"/>
      <c r="J18" s="7"/>
      <c r="K18" s="7"/>
      <c r="L18" s="7"/>
      <c r="M18" s="7"/>
    </row>
    <row r="19" spans="2:13" x14ac:dyDescent="0.25">
      <c r="H19" s="32"/>
    </row>
  </sheetData>
  <mergeCells count="11">
    <mergeCell ref="H1:K1"/>
    <mergeCell ref="B5:K5"/>
    <mergeCell ref="F6:F7"/>
    <mergeCell ref="G6:G7"/>
    <mergeCell ref="H6:M6"/>
    <mergeCell ref="B3:L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Мероприятия</vt:lpstr>
      <vt:lpstr>Свод</vt:lpstr>
      <vt:lpstr>Источник</vt:lpstr>
      <vt:lpstr>Источник!Область_печати</vt:lpstr>
      <vt:lpstr>Мероприятия!Область_печати</vt:lpstr>
      <vt:lpstr>Свод!Область_печати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2018-10-01T08:58:35Z</dcterms:modified>
</cp:coreProperties>
</file>