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2"/>
  </bookViews>
  <sheets>
    <sheet name="Мероприятия" sheetId="1" r:id="rId1"/>
    <sheet name="Свод" sheetId="4" r:id="rId2"/>
    <sheet name="Источник" sheetId="5" r:id="rId3"/>
    <sheet name="Лист2" sheetId="2" r:id="rId4"/>
    <sheet name="Лист3" sheetId="3" r:id="rId5"/>
  </sheets>
  <definedNames>
    <definedName name="_xlnm.Print_Area" localSheetId="2">Источник!$A$1:$M$15</definedName>
    <definedName name="_xlnm.Print_Area" localSheetId="0">Мероприятия!$A$1:$L$160</definedName>
    <definedName name="_xlnm.Print_Area" localSheetId="1">Свод!$A$1:$I$16</definedName>
  </definedNames>
  <calcPr calcId="152511"/>
</workbook>
</file>

<file path=xl/calcChain.xml><?xml version="1.0" encoding="utf-8"?>
<calcChain xmlns="http://schemas.openxmlformats.org/spreadsheetml/2006/main">
  <c r="I15" i="5" l="1"/>
  <c r="D35" i="1" l="1"/>
  <c r="E80" i="1" l="1"/>
  <c r="F80" i="1"/>
  <c r="G80" i="1"/>
  <c r="H80" i="1"/>
  <c r="I80" i="1"/>
  <c r="F129" i="1"/>
  <c r="G129" i="1"/>
  <c r="H129" i="1"/>
  <c r="I129" i="1"/>
  <c r="D129" i="1"/>
  <c r="E129" i="1"/>
  <c r="E143" i="1"/>
  <c r="E27" i="1"/>
  <c r="F27" i="1"/>
  <c r="G27" i="1"/>
  <c r="H27" i="1"/>
  <c r="I27" i="1"/>
  <c r="D27" i="1"/>
  <c r="F24" i="1"/>
  <c r="I149" i="1" l="1"/>
  <c r="H149" i="1"/>
  <c r="G149" i="1"/>
  <c r="F149" i="1"/>
  <c r="E149" i="1"/>
  <c r="E24" i="1"/>
  <c r="G24" i="1"/>
  <c r="H24" i="1"/>
  <c r="I24" i="1"/>
  <c r="D24" i="1"/>
  <c r="J128" i="1" l="1"/>
  <c r="J127" i="1"/>
  <c r="J126" i="1"/>
  <c r="J125" i="1"/>
  <c r="J124" i="1"/>
  <c r="J122" i="1"/>
  <c r="J123" i="1" l="1"/>
  <c r="F54" i="1"/>
  <c r="F53" i="1" s="1"/>
  <c r="E54" i="1"/>
  <c r="E53" i="1" s="1"/>
  <c r="E96" i="1" l="1"/>
  <c r="E95" i="1" s="1"/>
  <c r="E89" i="1"/>
  <c r="F89" i="1"/>
  <c r="F88" i="1" s="1"/>
  <c r="H35" i="1" l="1"/>
  <c r="F19" i="1"/>
  <c r="F18" i="1" s="1"/>
  <c r="I19" i="1"/>
  <c r="H19" i="1"/>
  <c r="J56" i="1"/>
  <c r="G54" i="1"/>
  <c r="G53" i="1" s="1"/>
  <c r="J58" i="1"/>
  <c r="J57" i="1"/>
  <c r="J55" i="1"/>
  <c r="J52" i="1"/>
  <c r="H40" i="1"/>
  <c r="I40" i="1"/>
  <c r="J54" i="1" l="1"/>
  <c r="J53" i="1" s="1"/>
  <c r="G110" i="1"/>
  <c r="G109" i="1" s="1"/>
  <c r="F110" i="1"/>
  <c r="F109" i="1" s="1"/>
  <c r="I89" i="1"/>
  <c r="I88" i="1" s="1"/>
  <c r="E40" i="1"/>
  <c r="E39" i="1" s="1"/>
  <c r="F40" i="1"/>
  <c r="F39" i="1" s="1"/>
  <c r="G40" i="1"/>
  <c r="G39" i="1" s="1"/>
  <c r="J119" i="1"/>
  <c r="J112" i="1"/>
  <c r="J108" i="1"/>
  <c r="J105" i="1"/>
  <c r="J98" i="1"/>
  <c r="J91" i="1"/>
  <c r="J21" i="1"/>
  <c r="J17" i="1"/>
  <c r="J77" i="1"/>
  <c r="J73" i="1"/>
  <c r="J70" i="1"/>
  <c r="J49" i="1"/>
  <c r="J42" i="1"/>
  <c r="J87" i="1"/>
  <c r="J40" i="1" l="1"/>
  <c r="J94" i="1"/>
  <c r="I96" i="1"/>
  <c r="I95" i="1" s="1"/>
  <c r="H96" i="1"/>
  <c r="H95" i="1" s="1"/>
  <c r="J101" i="1"/>
  <c r="I103" i="1"/>
  <c r="I102" i="1" s="1"/>
  <c r="H103" i="1"/>
  <c r="H102" i="1" s="1"/>
  <c r="J140" i="1"/>
  <c r="J136" i="1"/>
  <c r="I138" i="1"/>
  <c r="I137" i="1" s="1"/>
  <c r="H138" i="1"/>
  <c r="H137" i="1" s="1"/>
  <c r="J115" i="1"/>
  <c r="I117" i="1"/>
  <c r="H117" i="1"/>
  <c r="I110" i="1"/>
  <c r="I109" i="1" s="1"/>
  <c r="H110" i="1"/>
  <c r="M15" i="5"/>
  <c r="L15" i="5"/>
  <c r="I116" i="1" l="1"/>
  <c r="I132" i="1"/>
  <c r="H116" i="1"/>
  <c r="H109" i="1"/>
  <c r="H143" i="1"/>
  <c r="I143" i="1"/>
  <c r="H89" i="1"/>
  <c r="H132" i="1" s="1"/>
  <c r="J66" i="1"/>
  <c r="I68" i="1"/>
  <c r="H68" i="1"/>
  <c r="J63" i="1"/>
  <c r="J59" i="1"/>
  <c r="I61" i="1"/>
  <c r="I60" i="1" s="1"/>
  <c r="H61" i="1"/>
  <c r="H60" i="1" s="1"/>
  <c r="J48" i="1"/>
  <c r="J50" i="1"/>
  <c r="J51" i="1"/>
  <c r="J45" i="1"/>
  <c r="J41" i="1"/>
  <c r="J43" i="1"/>
  <c r="J44" i="1"/>
  <c r="J38" i="1"/>
  <c r="J39" i="1" s="1"/>
  <c r="J35" i="1"/>
  <c r="I33" i="1"/>
  <c r="I32" i="1" s="1"/>
  <c r="H33" i="1"/>
  <c r="J14" i="1"/>
  <c r="I12" i="1"/>
  <c r="I11" i="1" s="1"/>
  <c r="H12" i="1"/>
  <c r="H11" i="1" s="1"/>
  <c r="H146" i="1" l="1"/>
  <c r="I146" i="1"/>
  <c r="H67" i="1"/>
  <c r="H83" i="1"/>
  <c r="I67" i="1"/>
  <c r="I83" i="1"/>
  <c r="H32" i="1"/>
  <c r="H88" i="1"/>
  <c r="J159" i="1"/>
  <c r="J160" i="1"/>
  <c r="J157" i="1"/>
  <c r="J154" i="1"/>
  <c r="J153" i="1"/>
  <c r="J151" i="1"/>
  <c r="J147" i="1"/>
  <c r="J148" i="1"/>
  <c r="J145" i="1"/>
  <c r="J139" i="1"/>
  <c r="J141" i="1"/>
  <c r="J142" i="1"/>
  <c r="J133" i="1"/>
  <c r="J134" i="1"/>
  <c r="J131" i="1"/>
  <c r="J118" i="1"/>
  <c r="J120" i="1"/>
  <c r="J121" i="1"/>
  <c r="J111" i="1"/>
  <c r="J113" i="1"/>
  <c r="J114" i="1"/>
  <c r="J104" i="1"/>
  <c r="J106" i="1"/>
  <c r="J107" i="1"/>
  <c r="J97" i="1"/>
  <c r="J99" i="1"/>
  <c r="J100" i="1"/>
  <c r="J90" i="1"/>
  <c r="J92" i="1"/>
  <c r="J93" i="1"/>
  <c r="J20" i="1"/>
  <c r="J22" i="1"/>
  <c r="J23" i="1"/>
  <c r="J85" i="1"/>
  <c r="J84" i="1"/>
  <c r="J82" i="1"/>
  <c r="J79" i="1"/>
  <c r="J76" i="1"/>
  <c r="J78" i="1"/>
  <c r="J69" i="1"/>
  <c r="J71" i="1"/>
  <c r="J72" i="1"/>
  <c r="J62" i="1"/>
  <c r="J64" i="1"/>
  <c r="J65" i="1"/>
  <c r="K15" i="5"/>
  <c r="J15" i="5"/>
  <c r="H15" i="5"/>
  <c r="A10" i="5"/>
  <c r="A11" i="5" s="1"/>
  <c r="A12" i="5" s="1"/>
  <c r="A13" i="5" s="1"/>
  <c r="A14" i="5" s="1"/>
  <c r="I152" i="1" l="1"/>
  <c r="H155" i="1"/>
  <c r="H158" i="1" s="1"/>
  <c r="B16" i="4"/>
  <c r="B13" i="4"/>
  <c r="I155" i="1" l="1"/>
  <c r="I158" i="1" s="1"/>
  <c r="G11" i="4"/>
  <c r="G14" i="4" s="1"/>
  <c r="H152" i="1"/>
  <c r="D117" i="1"/>
  <c r="E117" i="1"/>
  <c r="F117" i="1"/>
  <c r="G117" i="1"/>
  <c r="E110" i="1"/>
  <c r="E109" i="1" s="1"/>
  <c r="D110" i="1"/>
  <c r="G103" i="1"/>
  <c r="G102" i="1" s="1"/>
  <c r="F103" i="1"/>
  <c r="F102" i="1" s="1"/>
  <c r="E103" i="1"/>
  <c r="G96" i="1"/>
  <c r="G95" i="1" s="1"/>
  <c r="F96" i="1"/>
  <c r="G89" i="1"/>
  <c r="G88" i="1" s="1"/>
  <c r="D89" i="1"/>
  <c r="F75" i="1"/>
  <c r="E75" i="1"/>
  <c r="G68" i="1"/>
  <c r="F68" i="1"/>
  <c r="F67" i="1" s="1"/>
  <c r="E68" i="1"/>
  <c r="E67" i="1" s="1"/>
  <c r="G67" i="1"/>
  <c r="G61" i="1"/>
  <c r="G60" i="1" s="1"/>
  <c r="F61" i="1"/>
  <c r="F60" i="1" s="1"/>
  <c r="E61" i="1"/>
  <c r="E47" i="1"/>
  <c r="J47" i="1" s="1"/>
  <c r="J46" i="1" s="1"/>
  <c r="G33" i="1"/>
  <c r="F33" i="1"/>
  <c r="E33" i="1"/>
  <c r="D33" i="1"/>
  <c r="D80" i="1" l="1"/>
  <c r="D149" i="1" s="1"/>
  <c r="D152" i="1" s="1"/>
  <c r="J61" i="1"/>
  <c r="J60" i="1" s="1"/>
  <c r="J110" i="1"/>
  <c r="H11" i="4"/>
  <c r="H14" i="4" s="1"/>
  <c r="F95" i="1"/>
  <c r="J96" i="1"/>
  <c r="J95" i="1" s="1"/>
  <c r="J68" i="1"/>
  <c r="J67" i="1" s="1"/>
  <c r="E102" i="1"/>
  <c r="J103" i="1"/>
  <c r="J117" i="1"/>
  <c r="G32" i="1"/>
  <c r="G83" i="1"/>
  <c r="F32" i="1"/>
  <c r="J33" i="1"/>
  <c r="E32" i="1"/>
  <c r="E83" i="1"/>
  <c r="J89" i="1"/>
  <c r="J88" i="1" s="1"/>
  <c r="F74" i="1"/>
  <c r="J75" i="1"/>
  <c r="J74" i="1" s="1"/>
  <c r="D109" i="1"/>
  <c r="J109" i="1" s="1"/>
  <c r="E60" i="1"/>
  <c r="E46" i="1"/>
  <c r="D32" i="1"/>
  <c r="E116" i="1"/>
  <c r="D116" i="1"/>
  <c r="F116" i="1"/>
  <c r="G116" i="1"/>
  <c r="J102" i="1"/>
  <c r="G138" i="1"/>
  <c r="G137" i="1" s="1"/>
  <c r="G19" i="1"/>
  <c r="G132" i="1" s="1"/>
  <c r="D19" i="1"/>
  <c r="D12" i="1"/>
  <c r="E12" i="1"/>
  <c r="F12" i="1"/>
  <c r="G12" i="1"/>
  <c r="G11" i="1" s="1"/>
  <c r="D83" i="1" l="1"/>
  <c r="J116" i="1"/>
  <c r="J12" i="1"/>
  <c r="J11" i="1" s="1"/>
  <c r="J80" i="1"/>
  <c r="J32" i="1"/>
  <c r="F132" i="1"/>
  <c r="F83" i="1"/>
  <c r="D132" i="1"/>
  <c r="G143" i="1"/>
  <c r="J83" i="1" l="1"/>
  <c r="G155" i="1"/>
  <c r="G146" i="1"/>
  <c r="F11" i="4" l="1"/>
  <c r="G158" i="1"/>
  <c r="G152" i="1"/>
  <c r="F14" i="4" l="1"/>
  <c r="D138" i="1"/>
  <c r="F138" i="1"/>
  <c r="F143" i="1" s="1"/>
  <c r="E138" i="1"/>
  <c r="E19" i="1"/>
  <c r="E132" i="1" s="1"/>
  <c r="J132" i="1" s="1"/>
  <c r="J138" i="1" l="1"/>
  <c r="J137" i="1" s="1"/>
  <c r="J27" i="1"/>
  <c r="J19" i="1"/>
  <c r="J129" i="1" s="1"/>
  <c r="J24" i="1"/>
  <c r="J18" i="1"/>
  <c r="D137" i="1"/>
  <c r="D143" i="1"/>
  <c r="E146" i="1"/>
  <c r="F146" i="1"/>
  <c r="E137" i="1"/>
  <c r="F137" i="1"/>
  <c r="J143" i="1" l="1"/>
  <c r="D155" i="1"/>
  <c r="C11" i="4" s="1"/>
  <c r="C14" i="4" s="1"/>
  <c r="E155" i="1"/>
  <c r="F155" i="1"/>
  <c r="D146" i="1"/>
  <c r="J146" i="1" s="1"/>
  <c r="E152" i="1" l="1"/>
  <c r="J149" i="1"/>
  <c r="E11" i="4"/>
  <c r="J155" i="1"/>
  <c r="D11" i="4"/>
  <c r="D14" i="4" s="1"/>
  <c r="F158" i="1"/>
  <c r="F152" i="1"/>
  <c r="E158" i="1"/>
  <c r="E14" i="4" l="1"/>
  <c r="B14" i="4" s="1"/>
  <c r="B11" i="4"/>
  <c r="F11" i="1"/>
  <c r="E11" i="1"/>
  <c r="D158" i="1" l="1"/>
  <c r="J158" i="1" s="1"/>
  <c r="J152" i="1"/>
  <c r="D11" i="1"/>
</calcChain>
</file>

<file path=xl/sharedStrings.xml><?xml version="1.0" encoding="utf-8"?>
<sst xmlns="http://schemas.openxmlformats.org/spreadsheetml/2006/main" count="434" uniqueCount="127">
  <si>
    <t>Наименование мероприятия</t>
  </si>
  <si>
    <t>Наименование показателя</t>
  </si>
  <si>
    <t>Ответственный исполнитель</t>
  </si>
  <si>
    <t>Стоимость единицы</t>
  </si>
  <si>
    <t>Сумма затрат, в том числе</t>
  </si>
  <si>
    <t>областной бюджет</t>
  </si>
  <si>
    <t>внебюджетные источники</t>
  </si>
  <si>
    <t xml:space="preserve">федеральный бюджет </t>
  </si>
  <si>
    <t>Управление государственной архивной службы Новосибирской области</t>
  </si>
  <si>
    <t>Приведение к нормативным требованиям хранение архивных документов в закартонированном виде (100% архивных документов будут размещены в архивные коробки)</t>
  </si>
  <si>
    <t>Государственный архив Новосибирской области</t>
  </si>
  <si>
    <t>Увеличение количества выездных выставок, направленных на привлечение пользователей архивной информации и популяризацию документального исторического наследия региона</t>
  </si>
  <si>
    <t>Создание безопасности зданий, противопожарного состояния помещений Государственного архива Новосибирской области, оптимальных (нормативных) режимов и условий, обеспечивающих постоянное (вечное) и долговременное хранение документов Архивного фонда Новосибирской области, в том числе уникальных и особо ценных, а также других архивных документов и их прием на постоянное хранение</t>
  </si>
  <si>
    <t>2019 год</t>
  </si>
  <si>
    <t>2018 год</t>
  </si>
  <si>
    <t>Увеличение количества опубликованных печатных изданий (сборников документов, краеведческих альманахов и другой печатной продукции) на основе архивных документов, подготовленных совместно с научным и экспертным сообществом</t>
  </si>
  <si>
    <t>Увеличение количества работников Государственного архива Новосибирской области, повысивших свою квалификацию, прошедших профессиональную подготовку, переподготовку</t>
  </si>
  <si>
    <t>ед.</t>
  </si>
  <si>
    <t>тыс. руб.</t>
  </si>
  <si>
    <t>в том числе:</t>
  </si>
  <si>
    <t>Значение показателя, в том числе по годам реализации</t>
  </si>
  <si>
    <t>2017 год</t>
  </si>
  <si>
    <t>2020 год</t>
  </si>
  <si>
    <t>Сумма затрат, в том числе:</t>
  </si>
  <si>
    <t xml:space="preserve">Итого затрат на решение задачи 1 </t>
  </si>
  <si>
    <t>Итого затрат на решение задачи 2</t>
  </si>
  <si>
    <t>шт.</t>
  </si>
  <si>
    <t>Итого затрат по программе</t>
  </si>
  <si>
    <t>Итого затрат на достижение цели 1</t>
  </si>
  <si>
    <t>Ожидаемый результат</t>
  </si>
  <si>
    <t>Источники и объемы расходов по программе</t>
  </si>
  <si>
    <t>Всего финансовых затрат,</t>
  </si>
  <si>
    <t>в том числе из:</t>
  </si>
  <si>
    <t>Финансовые затраты (в ценах 2017 г.)</t>
  </si>
  <si>
    <t>в том числе по годам реализации программы</t>
  </si>
  <si>
    <t>всего</t>
  </si>
  <si>
    <t>Примечание</t>
  </si>
  <si>
    <t xml:space="preserve">федерального бюджета </t>
  </si>
  <si>
    <t>областного бюджета</t>
  </si>
  <si>
    <t>внебюджетных источников</t>
  </si>
  <si>
    <t>МЕРОПРИЯТИЯ</t>
  </si>
  <si>
    <t>Единица измерения</t>
  </si>
  <si>
    <t>Увеличение количества наиболее востребованных архивных документов, переведенных в электронный вид  и дальнейшее наполнение ГИС «Электронный архив Новосибирской области» электронными образами архивных документов и оцифрованным научно-справочным аппаратом (за счет высвобождения времени сотрудников учреждения на проведение работ по оцифровке)</t>
  </si>
  <si>
    <t>местных бюджетов</t>
  </si>
  <si>
    <t>итого</t>
  </si>
  <si>
    <t>№ п.п.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</si>
  <si>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</si>
  <si>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</si>
  <si>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</si>
  <si>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</si>
  <si>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</si>
  <si>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</si>
  <si>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</si>
  <si>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</si>
  <si>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046</t>
  </si>
  <si>
    <t>01</t>
  </si>
  <si>
    <t>13</t>
  </si>
  <si>
    <t>100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</si>
  <si>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</si>
  <si>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</si>
  <si>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</si>
  <si>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</si>
  <si>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ИТОГО</t>
  </si>
  <si>
    <t xml:space="preserve">местные бюджеты </t>
  </si>
  <si>
    <t xml:space="preserve">местные бюджеты  </t>
  </si>
  <si>
    <t>Таблица 2</t>
  </si>
  <si>
    <t>(тыс.руб.)</t>
  </si>
  <si>
    <t>Таблица 1</t>
  </si>
  <si>
    <t>(тыс. рублей)</t>
  </si>
  <si>
    <t>Управление государственной архивной службы Новосибирской области, Государственный архив Новосибирской области</t>
  </si>
  <si>
    <t>2021 год</t>
  </si>
  <si>
    <t>2022 год</t>
  </si>
  <si>
    <t>Количество сотрудников</t>
  </si>
  <si>
    <t xml:space="preserve">Позволит обеспечить соблюдение охранного режима в учреждении </t>
  </si>
  <si>
    <t>Позволит обеспечить соблюдение санитарно-гигиенического режима в учреждении</t>
  </si>
  <si>
    <t>Задача 1. Реализация государственной политики и исполнительно-распорядительной деятельности в сфере архивного дела и осуществление регионального государственного контроля за соблюдением законодательства Российской Федерации, законов и иных нормативных правовых актов Новосибирской области об архивном деле в Новосибирской области</t>
  </si>
  <si>
    <t>Повышение эффективности государственного управления архивным делом в Новосибирской области, в том числе увеличение количества юридических лиц, охваченных плановыми проверками по соблюдению законодательства Российской Федерации, Новосибирской области об архивном деле, своевременное и качественное информационное обеспечение юридических и физических лиц на основе документов Архивного фонда Новосибирской области и других архивных документов</t>
  </si>
  <si>
    <t>Задача 2. Обеспечение оптимальных условий хранения документов Архивного фонда Новосибирской области и других архивных документов</t>
  </si>
  <si>
    <t>Количество электрощитовых</t>
  </si>
  <si>
    <t>Задача 3. Повышение качества и доступности услуг в сфере архивного дела</t>
  </si>
  <si>
    <t xml:space="preserve">Количество органов исполнительной власти </t>
  </si>
  <si>
    <t>Количество учреждений</t>
  </si>
  <si>
    <t>Количество архивных коробок</t>
  </si>
  <si>
    <t xml:space="preserve">Количество оборудования </t>
  </si>
  <si>
    <t>Количество месяцев оказания услуги</t>
  </si>
  <si>
    <t>Количество тыс. скан-образов</t>
  </si>
  <si>
    <t>Пополнение Архивного фонда Новосибирской области документами, отражающими специфическую (отраслевую) деятельность организаций, фото, фоно и видео документами, в том числе на электронных носителях, исторически значимыми для региона документами (посредством приобретения в частных коллекциях). Увеличение количества электронных документов, связанных с историей Новосибирской области. Внедрение технологии приема электронных документов</t>
  </si>
  <si>
    <t>Количество документов</t>
  </si>
  <si>
    <t>ед.уч.</t>
  </si>
  <si>
    <t>Позволит обеспечить создание страхового фонда на особо ценные документы Архивного фонда Новосибирской области</t>
  </si>
  <si>
    <t>Позволит обеспечить выполнение работ по улучшению физического состояния документов, осуществлять оперативный контроль и регулировку температурно-влажностного режима хранения документов в архивохранилищах</t>
  </si>
  <si>
    <t>Количество  киосков</t>
  </si>
  <si>
    <t>Количество изданий</t>
  </si>
  <si>
    <t xml:space="preserve">2.1. Обеспечение деятельности Государственного архива Новосибирской области
</t>
  </si>
  <si>
    <t xml:space="preserve">2.2. Приобретение первичных средств хранения архивных документов (архивных коробок)
</t>
  </si>
  <si>
    <t xml:space="preserve">2.3. Приобретение оборудования для страхового копирования особо ценных документов  Архивного фонда Новосибирской области
</t>
  </si>
  <si>
    <t>2.4. Приобретение оборудования для реставрации документов  Архивного фонда Новосибирской области и системы контроля за температурно-влажностным режимом</t>
  </si>
  <si>
    <t>2.7. Реконструкция электрощитовых в зданиях Государственного архива Новосибирской области</t>
  </si>
  <si>
    <t>Увеличение количества обращений пользователей к ГИС «Электронный архив НСО» до 50 000 к 2022 году, уровня информированности населения об услугах, предоставляемых управлением ГАС НСО, государственным и муниципальными архивами</t>
  </si>
  <si>
    <t>3.1. Приобретение оборудования для перевода архивных документов в электронную форму и дальнейшую их обработку</t>
  </si>
  <si>
    <t>Приложение № 2
к ведомственной целевой  программе Новосибирской области «Развитие архивного дела в Новосибирской области на 2017–2022 годы»</t>
  </si>
  <si>
    <t>ведомственной целевой программы Новосибирской области «Развитие архивного дела в Новосибирской области на 2017–2022 годы»</t>
  </si>
  <si>
    <t>Позволит повысить уровень сохранности документов Архивного фонда Новосибирской области и других архивных документов и общий уровень электробезопасности в зданиях Государственного архива Новосибирской области</t>
  </si>
  <si>
    <t xml:space="preserve">Увеличение количества наиболее востребованных архивных документов, переведенных в электронный вид и интегрированных в общероссийское информационное пространство, путем создания электронного фонда пользования (не менее 7 950 000 скан-образов), перевод в электронный вид 100% имеющегося научно-справочного аппарата (описей) к архивным документам, находящимся на хранении в Государственном архиве Новосибирской области, и обеспечение к нему прямого доступа (в режиме онлайн) </t>
  </si>
  <si>
    <t>Приложение № 3
к ведомственной целевой  программе Новосибирской области «Развитие архивного дела в Новосибирской области на 2017–2022 годы»</t>
  </si>
  <si>
    <t>СВОДНЫЕ ФИНАНСОВЫЕ ЗАТРАТЫ                                                                                                                                                                                                                                                   ведомственной целевой программы Новосибирской области «Развитие архивного дела в Новосибирской области на 2017–2022 годы»</t>
  </si>
  <si>
    <t>ИСТОЧНИКИ ФИНАНСИРОВАНИЯ
ведомственной целевой программы Новосибирской области «Развитие архивного дела в Новосибирской области на 2017–2022 годы» в разрезе реестра расходных обязательств и ведомственной структуры расходов областного бюджета</t>
  </si>
  <si>
    <t>Итого затрат на решение задачи 3</t>
  </si>
  <si>
    <t>Количество мероприятий</t>
  </si>
  <si>
    <t>Ежегодное проведение не менее 36-40 информационных мероприятий (экскурсий, школьных уроков, творческих встреч, презентаций и других), направленных на популяризацию документального наследия. Осуществляется в рамках финансирования текущей деятельности Государственного архива Новосибирской области (мероприятие  2.1. программы)</t>
  </si>
  <si>
    <t>Цель. Обеспечение эффективной организации хранения, комплектования, учета и использования документов Архивного фонда Новосибирской области и других архивных документов в соответствии с законодательством Российской Федерации в интересах граждан, общества и государства</t>
  </si>
  <si>
    <t>1.1. Исполнение функций управления ГАС НСО</t>
  </si>
  <si>
    <t>2.5. Обеспечение охраны зданий и прилегающей территории Государственного архива Новосибирской области (с привлечением сторонних организаций)</t>
  </si>
  <si>
    <t xml:space="preserve">2.6. Обеспечение уборки служебных помещений и прилегающей территории Государственного архива Новосибирской области (с привлечением сторонних организаций)
</t>
  </si>
  <si>
    <t>3.2. Проведение работ по оцифровке архивных документов (с привлечением сторонних организаций)</t>
  </si>
  <si>
    <t>1.2. Приобретение информационного сенсорного киоска</t>
  </si>
  <si>
    <t xml:space="preserve">3.3. Пополнение Архивного фонда Новосибирской области ценными историческими документами, в том числе электронными документами
</t>
  </si>
  <si>
    <t>3.4. Приобретение выставочного оборудования</t>
  </si>
  <si>
    <t xml:space="preserve">3.5. Осуществление публикационной деятельности
</t>
  </si>
  <si>
    <t xml:space="preserve">3.6. Проведение информационных мероприятий
</t>
  </si>
  <si>
    <t>Государственный архив Новосибирской области, исполнители, отобранные в соответствии с 44-ФЗ</t>
  </si>
  <si>
    <t xml:space="preserve">4.1. Повышение квалификации и профессиональная подготовка, переподготовка работников Государственного архива Новосибирской области
</t>
  </si>
  <si>
    <t>Задача 4. Повышение профессионального уровня специалистов Государственного архива Новосибирской области.</t>
  </si>
  <si>
    <t>ХХ000ХХ110</t>
  </si>
  <si>
    <t>ХХ000ХХ190</t>
  </si>
  <si>
    <t>ХХ000ХХ590</t>
  </si>
  <si>
    <t>Итого затрат на решение задачи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</si>
</sst>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4" fontId="1" fillId="2" borderId="0" xfId="0" applyNumberFormat="1" applyFont="1" applyFill="1"/>
    <xf numFmtId="0" fontId="1" fillId="2" borderId="1" xfId="0" applyFont="1" applyFill="1" applyBorder="1"/>
    <xf numFmtId="0" fontId="4" fillId="2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1" fillId="0" borderId="0" xfId="0" applyFont="1" applyFill="1"/>
    <xf numFmtId="0" fontId="4" fillId="0" borderId="0" xfId="0" applyFont="1" applyFill="1"/>
    <xf numFmtId="0" fontId="1" fillId="0" borderId="1" xfId="0" applyFont="1" applyFill="1" applyBorder="1"/>
    <xf numFmtId="4" fontId="1" fillId="0" borderId="0" xfId="0" applyNumberFormat="1" applyFont="1" applyFill="1"/>
    <xf numFmtId="0" fontId="1" fillId="2" borderId="0" xfId="0" applyFont="1" applyFill="1" applyAlignment="1">
      <alignment horizontal="right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4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1"/>
  <sheetViews>
    <sheetView view="pageBreakPreview" zoomScaleNormal="100" zoomScaleSheetLayoutView="100" workbookViewId="0">
      <pane xSplit="2" ySplit="7" topLeftCell="C146" activePane="bottomRight" state="frozenSplit"/>
      <selection pane="topRight" activeCell="N1" sqref="N1"/>
      <selection pane="bottomLeft" activeCell="A13" sqref="A13"/>
      <selection pane="bottomRight" activeCell="A144" sqref="A144:B144"/>
    </sheetView>
  </sheetViews>
  <sheetFormatPr defaultColWidth="8.85546875" defaultRowHeight="15" x14ac:dyDescent="0.25"/>
  <cols>
    <col min="1" max="1" width="26.5703125" style="8" customWidth="1"/>
    <col min="2" max="2" width="24.28515625" style="8" customWidth="1"/>
    <col min="3" max="3" width="11.5703125" style="8" customWidth="1"/>
    <col min="4" max="9" width="10.7109375" style="8" customWidth="1"/>
    <col min="10" max="10" width="13.140625" style="8" customWidth="1"/>
    <col min="11" max="11" width="18.28515625" style="8" customWidth="1"/>
    <col min="12" max="12" width="36.5703125" style="8" customWidth="1"/>
    <col min="13" max="13" width="8.85546875" style="8"/>
    <col min="14" max="18" width="11.28515625" style="8" customWidth="1"/>
    <col min="19" max="16384" width="8.85546875" style="8"/>
  </cols>
  <sheetData>
    <row r="1" spans="1:12" ht="95.25" customHeight="1" x14ac:dyDescent="0.25">
      <c r="A1" s="6"/>
      <c r="B1" s="45"/>
      <c r="C1" s="45"/>
      <c r="D1" s="45"/>
      <c r="E1" s="45"/>
      <c r="F1" s="45"/>
      <c r="G1" s="45"/>
      <c r="H1" s="45"/>
      <c r="I1" s="45"/>
      <c r="J1" s="45"/>
      <c r="K1" s="45"/>
      <c r="L1" s="7" t="s">
        <v>100</v>
      </c>
    </row>
    <row r="2" spans="1:12" ht="15.75" x14ac:dyDescent="0.25">
      <c r="A2" s="48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75" x14ac:dyDescent="0.25">
      <c r="A3" s="48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8.75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15.6" customHeight="1" x14ac:dyDescent="0.25">
      <c r="A5" s="53" t="s">
        <v>0</v>
      </c>
      <c r="B5" s="53" t="s">
        <v>1</v>
      </c>
      <c r="C5" s="54" t="s">
        <v>41</v>
      </c>
      <c r="D5" s="59" t="s">
        <v>20</v>
      </c>
      <c r="E5" s="60"/>
      <c r="F5" s="60"/>
      <c r="G5" s="60"/>
      <c r="H5" s="60"/>
      <c r="I5" s="60"/>
      <c r="J5" s="61"/>
      <c r="K5" s="53" t="s">
        <v>2</v>
      </c>
      <c r="L5" s="53" t="s">
        <v>29</v>
      </c>
    </row>
    <row r="6" spans="1:12" ht="15" customHeight="1" x14ac:dyDescent="0.25">
      <c r="A6" s="53"/>
      <c r="B6" s="53"/>
      <c r="C6" s="55"/>
      <c r="D6" s="43" t="s">
        <v>21</v>
      </c>
      <c r="E6" s="43" t="s">
        <v>14</v>
      </c>
      <c r="F6" s="43" t="s">
        <v>13</v>
      </c>
      <c r="G6" s="43" t="s">
        <v>22</v>
      </c>
      <c r="H6" s="43" t="s">
        <v>70</v>
      </c>
      <c r="I6" s="43" t="s">
        <v>71</v>
      </c>
      <c r="J6" s="43" t="s">
        <v>44</v>
      </c>
      <c r="K6" s="53"/>
      <c r="L6" s="53"/>
    </row>
    <row r="7" spans="1:12" x14ac:dyDescent="0.25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24">
        <v>11</v>
      </c>
      <c r="L7" s="24">
        <v>12</v>
      </c>
    </row>
    <row r="8" spans="1:12" s="9" customFormat="1" ht="38.25" customHeight="1" x14ac:dyDescent="0.25">
      <c r="A8" s="53" t="s">
        <v>110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s="9" customFormat="1" ht="32.25" customHeight="1" x14ac:dyDescent="0.25">
      <c r="A9" s="53" t="s">
        <v>75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36" customHeight="1" x14ac:dyDescent="0.25">
      <c r="A10" s="54" t="s">
        <v>111</v>
      </c>
      <c r="B10" s="17" t="s">
        <v>80</v>
      </c>
      <c r="C10" s="43" t="s">
        <v>17</v>
      </c>
      <c r="D10" s="18">
        <v>1</v>
      </c>
      <c r="E10" s="18">
        <v>1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53" t="s">
        <v>8</v>
      </c>
      <c r="L10" s="58" t="s">
        <v>76</v>
      </c>
    </row>
    <row r="11" spans="1:12" ht="24" customHeight="1" x14ac:dyDescent="0.25">
      <c r="A11" s="55"/>
      <c r="B11" s="17" t="s">
        <v>3</v>
      </c>
      <c r="C11" s="43" t="s">
        <v>18</v>
      </c>
      <c r="D11" s="19">
        <f t="shared" ref="D11:J11" si="0">D12/D10</f>
        <v>14033.4</v>
      </c>
      <c r="E11" s="19">
        <f t="shared" si="0"/>
        <v>13988.1</v>
      </c>
      <c r="F11" s="19">
        <f t="shared" si="0"/>
        <v>13942.8</v>
      </c>
      <c r="G11" s="19">
        <f t="shared" si="0"/>
        <v>13942.8</v>
      </c>
      <c r="H11" s="19">
        <f t="shared" si="0"/>
        <v>13942.8</v>
      </c>
      <c r="I11" s="19">
        <f t="shared" si="0"/>
        <v>13942.8</v>
      </c>
      <c r="J11" s="19">
        <f t="shared" si="0"/>
        <v>83792.700000000012</v>
      </c>
      <c r="K11" s="53"/>
      <c r="L11" s="58"/>
    </row>
    <row r="12" spans="1:12" ht="27" customHeight="1" x14ac:dyDescent="0.25">
      <c r="A12" s="55"/>
      <c r="B12" s="17" t="s">
        <v>23</v>
      </c>
      <c r="C12" s="43" t="s">
        <v>18</v>
      </c>
      <c r="D12" s="19">
        <f t="shared" ref="D12:I12" si="1">D14</f>
        <v>14033.4</v>
      </c>
      <c r="E12" s="19">
        <f t="shared" si="1"/>
        <v>13988.1</v>
      </c>
      <c r="F12" s="19">
        <f t="shared" si="1"/>
        <v>13942.8</v>
      </c>
      <c r="G12" s="19">
        <f t="shared" si="1"/>
        <v>13942.8</v>
      </c>
      <c r="H12" s="19">
        <f t="shared" si="1"/>
        <v>13942.8</v>
      </c>
      <c r="I12" s="19">
        <f t="shared" si="1"/>
        <v>13942.8</v>
      </c>
      <c r="J12" s="19">
        <f>SUM(D12:I12)</f>
        <v>83792.700000000012</v>
      </c>
      <c r="K12" s="53"/>
      <c r="L12" s="58"/>
    </row>
    <row r="13" spans="1:12" ht="18.75" customHeight="1" x14ac:dyDescent="0.25">
      <c r="A13" s="55"/>
      <c r="B13" s="17" t="s">
        <v>7</v>
      </c>
      <c r="C13" s="43" t="s">
        <v>18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53"/>
      <c r="L13" s="58"/>
    </row>
    <row r="14" spans="1:12" ht="18.75" customHeight="1" x14ac:dyDescent="0.25">
      <c r="A14" s="55"/>
      <c r="B14" s="17" t="s">
        <v>5</v>
      </c>
      <c r="C14" s="43" t="s">
        <v>18</v>
      </c>
      <c r="D14" s="19">
        <v>14033.4</v>
      </c>
      <c r="E14" s="19">
        <v>13988.1</v>
      </c>
      <c r="F14" s="19">
        <v>13942.8</v>
      </c>
      <c r="G14" s="19">
        <v>13942.8</v>
      </c>
      <c r="H14" s="19">
        <v>13942.8</v>
      </c>
      <c r="I14" s="19">
        <v>13942.8</v>
      </c>
      <c r="J14" s="19">
        <f>SUM(D14:I14)</f>
        <v>83792.700000000012</v>
      </c>
      <c r="K14" s="53"/>
      <c r="L14" s="58"/>
    </row>
    <row r="15" spans="1:12" ht="19.5" customHeight="1" x14ac:dyDescent="0.25">
      <c r="A15" s="55"/>
      <c r="B15" s="8" t="s">
        <v>63</v>
      </c>
      <c r="C15" s="43" t="s">
        <v>18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53"/>
      <c r="L15" s="58"/>
    </row>
    <row r="16" spans="1:12" ht="36" customHeight="1" x14ac:dyDescent="0.25">
      <c r="A16" s="56"/>
      <c r="B16" s="17" t="s">
        <v>6</v>
      </c>
      <c r="C16" s="43" t="s">
        <v>18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53"/>
      <c r="L16" s="58"/>
    </row>
    <row r="17" spans="1:12" ht="15" customHeight="1" x14ac:dyDescent="0.25">
      <c r="A17" s="54" t="s">
        <v>115</v>
      </c>
      <c r="B17" s="17" t="s">
        <v>91</v>
      </c>
      <c r="C17" s="43" t="s">
        <v>26</v>
      </c>
      <c r="D17" s="18">
        <v>0</v>
      </c>
      <c r="E17" s="18">
        <v>0</v>
      </c>
      <c r="F17" s="18">
        <v>1</v>
      </c>
      <c r="G17" s="18">
        <v>0</v>
      </c>
      <c r="H17" s="18">
        <v>0</v>
      </c>
      <c r="I17" s="18">
        <v>0</v>
      </c>
      <c r="J17" s="19">
        <f>SUM(D17:I17)</f>
        <v>1</v>
      </c>
      <c r="K17" s="54" t="s">
        <v>8</v>
      </c>
      <c r="L17" s="53" t="s">
        <v>98</v>
      </c>
    </row>
    <row r="18" spans="1:12" ht="11.25" customHeight="1" x14ac:dyDescent="0.25">
      <c r="A18" s="55"/>
      <c r="B18" s="17" t="s">
        <v>3</v>
      </c>
      <c r="C18" s="43" t="s">
        <v>18</v>
      </c>
      <c r="D18" s="19">
        <v>0</v>
      </c>
      <c r="E18" s="19">
        <v>0</v>
      </c>
      <c r="F18" s="19">
        <f>F19/F17</f>
        <v>300</v>
      </c>
      <c r="G18" s="19">
        <v>0</v>
      </c>
      <c r="H18" s="19">
        <v>0</v>
      </c>
      <c r="I18" s="19">
        <v>0</v>
      </c>
      <c r="J18" s="22">
        <f>J19/J17</f>
        <v>300</v>
      </c>
      <c r="K18" s="55"/>
      <c r="L18" s="53"/>
    </row>
    <row r="19" spans="1:12" ht="15" customHeight="1" x14ac:dyDescent="0.25">
      <c r="A19" s="55"/>
      <c r="B19" s="17" t="s">
        <v>4</v>
      </c>
      <c r="C19" s="43" t="s">
        <v>18</v>
      </c>
      <c r="D19" s="19">
        <f t="shared" ref="D19:G19" si="2">D21</f>
        <v>0</v>
      </c>
      <c r="E19" s="19">
        <f t="shared" si="2"/>
        <v>0</v>
      </c>
      <c r="F19" s="19">
        <f t="shared" ref="F19" si="3">F21</f>
        <v>300</v>
      </c>
      <c r="G19" s="19">
        <f t="shared" si="2"/>
        <v>0</v>
      </c>
      <c r="H19" s="19">
        <f t="shared" ref="H19:I19" si="4">H21</f>
        <v>0</v>
      </c>
      <c r="I19" s="19">
        <f t="shared" si="4"/>
        <v>0</v>
      </c>
      <c r="J19" s="19">
        <f>SUM(D19:I19)</f>
        <v>300</v>
      </c>
      <c r="K19" s="55"/>
      <c r="L19" s="53"/>
    </row>
    <row r="20" spans="1:12" ht="15" customHeight="1" x14ac:dyDescent="0.25">
      <c r="A20" s="55"/>
      <c r="B20" s="17" t="s">
        <v>7</v>
      </c>
      <c r="C20" s="43" t="s">
        <v>18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f>SUM(D20:G20)</f>
        <v>0</v>
      </c>
      <c r="K20" s="55"/>
      <c r="L20" s="53"/>
    </row>
    <row r="21" spans="1:12" ht="15" customHeight="1" x14ac:dyDescent="0.25">
      <c r="A21" s="55"/>
      <c r="B21" s="17" t="s">
        <v>5</v>
      </c>
      <c r="C21" s="43" t="s">
        <v>18</v>
      </c>
      <c r="D21" s="19">
        <v>0</v>
      </c>
      <c r="E21" s="19">
        <v>0</v>
      </c>
      <c r="F21" s="19">
        <v>300</v>
      </c>
      <c r="G21" s="19">
        <v>0</v>
      </c>
      <c r="H21" s="19">
        <v>0</v>
      </c>
      <c r="I21" s="19">
        <v>0</v>
      </c>
      <c r="J21" s="19">
        <f>SUM(D21:I21)</f>
        <v>300</v>
      </c>
      <c r="K21" s="55"/>
      <c r="L21" s="53"/>
    </row>
    <row r="22" spans="1:12" ht="15" customHeight="1" x14ac:dyDescent="0.25">
      <c r="A22" s="55"/>
      <c r="B22" s="17" t="s">
        <v>64</v>
      </c>
      <c r="C22" s="43" t="s">
        <v>18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f>SUM(D22:G22)</f>
        <v>0</v>
      </c>
      <c r="K22" s="55"/>
      <c r="L22" s="53"/>
    </row>
    <row r="23" spans="1:12" ht="42" customHeight="1" x14ac:dyDescent="0.25">
      <c r="A23" s="56"/>
      <c r="B23" s="17" t="s">
        <v>6</v>
      </c>
      <c r="C23" s="43" t="s">
        <v>18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f>SUM(D23:G23)</f>
        <v>0</v>
      </c>
      <c r="K23" s="56"/>
      <c r="L23" s="53"/>
    </row>
    <row r="24" spans="1:12" ht="11.25" customHeight="1" x14ac:dyDescent="0.25">
      <c r="A24" s="62" t="s">
        <v>24</v>
      </c>
      <c r="B24" s="63"/>
      <c r="C24" s="43" t="s">
        <v>18</v>
      </c>
      <c r="D24" s="39">
        <f>D12+D19</f>
        <v>14033.4</v>
      </c>
      <c r="E24" s="39">
        <f t="shared" ref="E24:I24" si="5">E12+E19</f>
        <v>13988.1</v>
      </c>
      <c r="F24" s="39">
        <f>F12+F19</f>
        <v>14242.8</v>
      </c>
      <c r="G24" s="39">
        <f t="shared" si="5"/>
        <v>13942.8</v>
      </c>
      <c r="H24" s="39">
        <f t="shared" si="5"/>
        <v>13942.8</v>
      </c>
      <c r="I24" s="39">
        <f t="shared" si="5"/>
        <v>13942.8</v>
      </c>
      <c r="J24" s="39">
        <f>SUM(D24:I24)</f>
        <v>84092.700000000012</v>
      </c>
      <c r="K24" s="54"/>
      <c r="L24" s="54"/>
    </row>
    <row r="25" spans="1:12" ht="11.25" customHeight="1" x14ac:dyDescent="0.25">
      <c r="A25" s="64" t="s">
        <v>19</v>
      </c>
      <c r="B25" s="63"/>
      <c r="C25" s="17"/>
      <c r="D25" s="10"/>
      <c r="E25" s="10"/>
      <c r="F25" s="10"/>
      <c r="G25" s="39"/>
      <c r="H25" s="39"/>
      <c r="I25" s="39"/>
      <c r="J25" s="39"/>
      <c r="K25" s="55"/>
      <c r="L25" s="55"/>
    </row>
    <row r="26" spans="1:12" ht="11.25" customHeight="1" x14ac:dyDescent="0.25">
      <c r="A26" s="62" t="s">
        <v>7</v>
      </c>
      <c r="B26" s="63"/>
      <c r="C26" s="43" t="s">
        <v>18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55"/>
      <c r="L26" s="55"/>
    </row>
    <row r="27" spans="1:12" ht="11.25" customHeight="1" x14ac:dyDescent="0.25">
      <c r="A27" s="62" t="s">
        <v>5</v>
      </c>
      <c r="B27" s="63"/>
      <c r="C27" s="43" t="s">
        <v>18</v>
      </c>
      <c r="D27" s="39">
        <f>D24</f>
        <v>14033.4</v>
      </c>
      <c r="E27" s="39">
        <f t="shared" ref="E27:I27" si="6">E24</f>
        <v>13988.1</v>
      </c>
      <c r="F27" s="39">
        <f t="shared" si="6"/>
        <v>14242.8</v>
      </c>
      <c r="G27" s="39">
        <f t="shared" si="6"/>
        <v>13942.8</v>
      </c>
      <c r="H27" s="39">
        <f t="shared" si="6"/>
        <v>13942.8</v>
      </c>
      <c r="I27" s="39">
        <f t="shared" si="6"/>
        <v>13942.8</v>
      </c>
      <c r="J27" s="39">
        <f>SUM(D27:I27)</f>
        <v>84092.700000000012</v>
      </c>
      <c r="K27" s="55"/>
      <c r="L27" s="55"/>
    </row>
    <row r="28" spans="1:12" ht="11.25" customHeight="1" x14ac:dyDescent="0.25">
      <c r="A28" s="62" t="s">
        <v>63</v>
      </c>
      <c r="B28" s="63"/>
      <c r="C28" s="43" t="s">
        <v>18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55"/>
      <c r="L28" s="55"/>
    </row>
    <row r="29" spans="1:12" ht="11.25" customHeight="1" x14ac:dyDescent="0.25">
      <c r="A29" s="62" t="s">
        <v>6</v>
      </c>
      <c r="B29" s="63"/>
      <c r="C29" s="43" t="s">
        <v>18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56"/>
      <c r="L29" s="56"/>
    </row>
    <row r="30" spans="1:12" ht="15" customHeight="1" x14ac:dyDescent="0.25">
      <c r="A30" s="57" t="s">
        <v>77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ht="23.25" customHeight="1" x14ac:dyDescent="0.25">
      <c r="A31" s="53" t="s">
        <v>93</v>
      </c>
      <c r="B31" s="17" t="s">
        <v>81</v>
      </c>
      <c r="C31" s="43" t="s">
        <v>17</v>
      </c>
      <c r="D31" s="20">
        <v>1</v>
      </c>
      <c r="E31" s="18">
        <v>1</v>
      </c>
      <c r="F31" s="18">
        <v>1</v>
      </c>
      <c r="G31" s="18">
        <v>1</v>
      </c>
      <c r="H31" s="18">
        <v>1</v>
      </c>
      <c r="I31" s="18">
        <v>1</v>
      </c>
      <c r="J31" s="18">
        <v>1</v>
      </c>
      <c r="K31" s="53" t="s">
        <v>10</v>
      </c>
      <c r="L31" s="58" t="s">
        <v>12</v>
      </c>
    </row>
    <row r="32" spans="1:12" ht="21" customHeight="1" x14ac:dyDescent="0.25">
      <c r="A32" s="57"/>
      <c r="B32" s="17" t="s">
        <v>3</v>
      </c>
      <c r="C32" s="43" t="s">
        <v>18</v>
      </c>
      <c r="D32" s="19">
        <f>D33/D31</f>
        <v>35443.1</v>
      </c>
      <c r="E32" s="19">
        <f t="shared" ref="E32:I32" si="7">E33</f>
        <v>41641.699999999997</v>
      </c>
      <c r="F32" s="19">
        <f t="shared" si="7"/>
        <v>51038</v>
      </c>
      <c r="G32" s="19">
        <f t="shared" si="7"/>
        <v>54441</v>
      </c>
      <c r="H32" s="19">
        <f t="shared" si="7"/>
        <v>55635</v>
      </c>
      <c r="I32" s="19">
        <f t="shared" si="7"/>
        <v>55978</v>
      </c>
      <c r="J32" s="19">
        <f>J33/J31</f>
        <v>294176.8</v>
      </c>
      <c r="K32" s="53"/>
      <c r="L32" s="58"/>
    </row>
    <row r="33" spans="1:19" ht="30" customHeight="1" x14ac:dyDescent="0.25">
      <c r="A33" s="57"/>
      <c r="B33" s="17" t="s">
        <v>4</v>
      </c>
      <c r="C33" s="43" t="s">
        <v>18</v>
      </c>
      <c r="D33" s="19">
        <f t="shared" ref="D33:I33" si="8">D35</f>
        <v>35443.1</v>
      </c>
      <c r="E33" s="19">
        <f t="shared" si="8"/>
        <v>41641.699999999997</v>
      </c>
      <c r="F33" s="19">
        <f t="shared" si="8"/>
        <v>51038</v>
      </c>
      <c r="G33" s="19">
        <f t="shared" si="8"/>
        <v>54441</v>
      </c>
      <c r="H33" s="19">
        <f t="shared" si="8"/>
        <v>55635</v>
      </c>
      <c r="I33" s="19">
        <f t="shared" si="8"/>
        <v>55978</v>
      </c>
      <c r="J33" s="19">
        <f>SUM(D33:I33)</f>
        <v>294176.8</v>
      </c>
      <c r="K33" s="53"/>
      <c r="L33" s="58"/>
    </row>
    <row r="34" spans="1:19" ht="15.75" customHeight="1" x14ac:dyDescent="0.25">
      <c r="A34" s="57"/>
      <c r="B34" s="17" t="s">
        <v>7</v>
      </c>
      <c r="C34" s="43" t="s">
        <v>18</v>
      </c>
      <c r="D34" s="19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19">
        <v>0</v>
      </c>
      <c r="K34" s="53"/>
      <c r="L34" s="58"/>
    </row>
    <row r="35" spans="1:19" ht="19.5" customHeight="1" x14ac:dyDescent="0.25">
      <c r="A35" s="57"/>
      <c r="B35" s="17" t="s">
        <v>5</v>
      </c>
      <c r="C35" s="43" t="s">
        <v>18</v>
      </c>
      <c r="D35" s="19">
        <f>35781.1-230-108</f>
        <v>35443.1</v>
      </c>
      <c r="E35" s="19">
        <v>41641.699999999997</v>
      </c>
      <c r="F35" s="19">
        <v>51038</v>
      </c>
      <c r="G35" s="19">
        <v>54441</v>
      </c>
      <c r="H35" s="19">
        <f>55978-343</f>
        <v>55635</v>
      </c>
      <c r="I35" s="19">
        <v>55978</v>
      </c>
      <c r="J35" s="19">
        <f>SUM(D35:I35)</f>
        <v>294176.8</v>
      </c>
      <c r="K35" s="53"/>
      <c r="L35" s="58"/>
      <c r="M35" s="11"/>
      <c r="N35" s="11"/>
      <c r="O35" s="11"/>
      <c r="P35" s="11"/>
      <c r="Q35" s="11"/>
      <c r="R35" s="11"/>
      <c r="S35" s="11"/>
    </row>
    <row r="36" spans="1:19" ht="14.25" customHeight="1" x14ac:dyDescent="0.25">
      <c r="A36" s="57"/>
      <c r="B36" s="17" t="s">
        <v>63</v>
      </c>
      <c r="C36" s="43" t="s">
        <v>18</v>
      </c>
      <c r="D36" s="19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19">
        <v>0</v>
      </c>
      <c r="K36" s="53"/>
      <c r="L36" s="58"/>
    </row>
    <row r="37" spans="1:19" ht="21.75" customHeight="1" x14ac:dyDescent="0.25">
      <c r="A37" s="57"/>
      <c r="B37" s="17" t="s">
        <v>6</v>
      </c>
      <c r="C37" s="43" t="s">
        <v>18</v>
      </c>
      <c r="D37" s="19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19">
        <v>0</v>
      </c>
      <c r="K37" s="53"/>
      <c r="L37" s="58"/>
    </row>
    <row r="38" spans="1:19" ht="30.75" customHeight="1" x14ac:dyDescent="0.25">
      <c r="A38" s="53" t="s">
        <v>94</v>
      </c>
      <c r="B38" s="17" t="s">
        <v>82</v>
      </c>
      <c r="C38" s="43" t="s">
        <v>26</v>
      </c>
      <c r="D38" s="18">
        <v>0</v>
      </c>
      <c r="E38" s="20">
        <v>5200</v>
      </c>
      <c r="F38" s="20">
        <v>5200</v>
      </c>
      <c r="G38" s="20">
        <v>5500</v>
      </c>
      <c r="H38" s="20">
        <v>5000</v>
      </c>
      <c r="I38" s="20">
        <v>5000</v>
      </c>
      <c r="J38" s="19">
        <f>SUM(D38:I38)</f>
        <v>25900</v>
      </c>
      <c r="K38" s="53" t="s">
        <v>10</v>
      </c>
      <c r="L38" s="58" t="s">
        <v>9</v>
      </c>
    </row>
    <row r="39" spans="1:19" ht="15" customHeight="1" x14ac:dyDescent="0.25">
      <c r="A39" s="57"/>
      <c r="B39" s="17" t="s">
        <v>3</v>
      </c>
      <c r="C39" s="43" t="s">
        <v>18</v>
      </c>
      <c r="D39" s="19">
        <v>0</v>
      </c>
      <c r="E39" s="19">
        <f>E40/E38</f>
        <v>0.2</v>
      </c>
      <c r="F39" s="19">
        <f>F40/F38</f>
        <v>0.2</v>
      </c>
      <c r="G39" s="19">
        <f>G40/G38</f>
        <v>0.2</v>
      </c>
      <c r="H39" s="19">
        <v>0.2</v>
      </c>
      <c r="I39" s="19">
        <v>0.2</v>
      </c>
      <c r="J39" s="19">
        <f>J40/J38</f>
        <v>0.2</v>
      </c>
      <c r="K39" s="53"/>
      <c r="L39" s="58"/>
    </row>
    <row r="40" spans="1:19" ht="15" customHeight="1" x14ac:dyDescent="0.25">
      <c r="A40" s="57"/>
      <c r="B40" s="17" t="s">
        <v>4</v>
      </c>
      <c r="C40" s="43" t="s">
        <v>18</v>
      </c>
      <c r="D40" s="19">
        <v>0</v>
      </c>
      <c r="E40" s="19">
        <f>E42</f>
        <v>1040</v>
      </c>
      <c r="F40" s="19">
        <f>F42</f>
        <v>1040</v>
      </c>
      <c r="G40" s="19">
        <f>G42</f>
        <v>1100</v>
      </c>
      <c r="H40" s="19">
        <f t="shared" ref="H40:I40" si="9">H42</f>
        <v>1000</v>
      </c>
      <c r="I40" s="19">
        <f t="shared" si="9"/>
        <v>1000</v>
      </c>
      <c r="J40" s="19">
        <f>SUM(D40:I40)</f>
        <v>5180</v>
      </c>
      <c r="K40" s="53"/>
      <c r="L40" s="58"/>
    </row>
    <row r="41" spans="1:19" ht="14.25" customHeight="1" x14ac:dyDescent="0.25">
      <c r="A41" s="57"/>
      <c r="B41" s="17" t="s">
        <v>7</v>
      </c>
      <c r="C41" s="43" t="s">
        <v>18</v>
      </c>
      <c r="D41" s="21">
        <v>0</v>
      </c>
      <c r="E41" s="19">
        <v>0</v>
      </c>
      <c r="F41" s="21">
        <v>0</v>
      </c>
      <c r="G41" s="21">
        <v>0</v>
      </c>
      <c r="H41" s="21">
        <v>0</v>
      </c>
      <c r="I41" s="21">
        <v>0</v>
      </c>
      <c r="J41" s="19">
        <f t="shared" ref="J41:J44" si="10">SUM(D41:I41)</f>
        <v>0</v>
      </c>
      <c r="K41" s="53"/>
      <c r="L41" s="58"/>
    </row>
    <row r="42" spans="1:19" ht="14.25" customHeight="1" x14ac:dyDescent="0.25">
      <c r="A42" s="57"/>
      <c r="B42" s="17" t="s">
        <v>5</v>
      </c>
      <c r="C42" s="43" t="s">
        <v>18</v>
      </c>
      <c r="D42" s="19">
        <v>0</v>
      </c>
      <c r="E42" s="19">
        <v>1040</v>
      </c>
      <c r="F42" s="19">
        <v>1040</v>
      </c>
      <c r="G42" s="19">
        <v>1100</v>
      </c>
      <c r="H42" s="19">
        <v>1000</v>
      </c>
      <c r="I42" s="19">
        <v>1000</v>
      </c>
      <c r="J42" s="19">
        <f>SUM(D42:I42)</f>
        <v>5180</v>
      </c>
      <c r="K42" s="53"/>
      <c r="L42" s="58"/>
    </row>
    <row r="43" spans="1:19" ht="12.75" customHeight="1" x14ac:dyDescent="0.25">
      <c r="A43" s="57"/>
      <c r="B43" s="17" t="s">
        <v>63</v>
      </c>
      <c r="C43" s="43" t="s">
        <v>18</v>
      </c>
      <c r="D43" s="21">
        <v>0</v>
      </c>
      <c r="E43" s="19">
        <v>0</v>
      </c>
      <c r="F43" s="21">
        <v>0</v>
      </c>
      <c r="G43" s="21">
        <v>0</v>
      </c>
      <c r="H43" s="21">
        <v>0</v>
      </c>
      <c r="I43" s="21">
        <v>0</v>
      </c>
      <c r="J43" s="19">
        <f t="shared" si="10"/>
        <v>0</v>
      </c>
      <c r="K43" s="53"/>
      <c r="L43" s="58"/>
    </row>
    <row r="44" spans="1:19" ht="13.5" customHeight="1" x14ac:dyDescent="0.25">
      <c r="A44" s="57"/>
      <c r="B44" s="17" t="s">
        <v>6</v>
      </c>
      <c r="C44" s="43" t="s">
        <v>18</v>
      </c>
      <c r="D44" s="21">
        <v>0</v>
      </c>
      <c r="E44" s="19">
        <v>0</v>
      </c>
      <c r="F44" s="21">
        <v>0</v>
      </c>
      <c r="G44" s="21">
        <v>0</v>
      </c>
      <c r="H44" s="21">
        <v>0</v>
      </c>
      <c r="I44" s="21">
        <v>0</v>
      </c>
      <c r="J44" s="19">
        <f t="shared" si="10"/>
        <v>0</v>
      </c>
      <c r="K44" s="53"/>
      <c r="L44" s="58"/>
    </row>
    <row r="45" spans="1:19" ht="34.5" customHeight="1" x14ac:dyDescent="0.25">
      <c r="A45" s="53" t="s">
        <v>95</v>
      </c>
      <c r="B45" s="17" t="s">
        <v>83</v>
      </c>
      <c r="C45" s="43" t="s">
        <v>26</v>
      </c>
      <c r="D45" s="20">
        <v>0</v>
      </c>
      <c r="E45" s="18">
        <v>1</v>
      </c>
      <c r="F45" s="18">
        <v>0</v>
      </c>
      <c r="G45" s="18">
        <v>0</v>
      </c>
      <c r="H45" s="18">
        <v>0</v>
      </c>
      <c r="I45" s="18">
        <v>0</v>
      </c>
      <c r="J45" s="19">
        <f>SUM(D45:I45)</f>
        <v>1</v>
      </c>
      <c r="K45" s="53" t="s">
        <v>10</v>
      </c>
      <c r="L45" s="58" t="s">
        <v>89</v>
      </c>
    </row>
    <row r="46" spans="1:19" ht="19.5" customHeight="1" x14ac:dyDescent="0.25">
      <c r="A46" s="57"/>
      <c r="B46" s="17" t="s">
        <v>3</v>
      </c>
      <c r="C46" s="43" t="s">
        <v>18</v>
      </c>
      <c r="D46" s="19">
        <v>0</v>
      </c>
      <c r="E46" s="19">
        <f>E47/E45</f>
        <v>12000</v>
      </c>
      <c r="F46" s="19">
        <v>0</v>
      </c>
      <c r="G46" s="19">
        <v>0</v>
      </c>
      <c r="H46" s="19">
        <v>0</v>
      </c>
      <c r="I46" s="19">
        <v>0</v>
      </c>
      <c r="J46" s="19">
        <f>J47/J45</f>
        <v>12000</v>
      </c>
      <c r="K46" s="53"/>
      <c r="L46" s="58"/>
    </row>
    <row r="47" spans="1:19" ht="27.75" customHeight="1" x14ac:dyDescent="0.25">
      <c r="A47" s="57"/>
      <c r="B47" s="17" t="s">
        <v>4</v>
      </c>
      <c r="C47" s="43" t="s">
        <v>18</v>
      </c>
      <c r="D47" s="19">
        <v>0</v>
      </c>
      <c r="E47" s="19">
        <f>E49</f>
        <v>12000</v>
      </c>
      <c r="F47" s="19">
        <v>0</v>
      </c>
      <c r="G47" s="19">
        <v>0</v>
      </c>
      <c r="H47" s="19">
        <v>0</v>
      </c>
      <c r="I47" s="19">
        <v>0</v>
      </c>
      <c r="J47" s="19">
        <f>SUM(D47:I47)</f>
        <v>12000</v>
      </c>
      <c r="K47" s="53"/>
      <c r="L47" s="58"/>
    </row>
    <row r="48" spans="1:19" ht="14.25" customHeight="1" x14ac:dyDescent="0.25">
      <c r="A48" s="57"/>
      <c r="B48" s="17" t="s">
        <v>7</v>
      </c>
      <c r="C48" s="43" t="s">
        <v>18</v>
      </c>
      <c r="D48" s="19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9">
        <f t="shared" ref="J48:J51" si="11">SUM(D48:I48)</f>
        <v>0</v>
      </c>
      <c r="K48" s="53"/>
      <c r="L48" s="58"/>
    </row>
    <row r="49" spans="1:12" ht="14.25" customHeight="1" x14ac:dyDescent="0.25">
      <c r="A49" s="57"/>
      <c r="B49" s="17" t="s">
        <v>5</v>
      </c>
      <c r="C49" s="43" t="s">
        <v>18</v>
      </c>
      <c r="D49" s="19">
        <v>0</v>
      </c>
      <c r="E49" s="19">
        <v>12000</v>
      </c>
      <c r="F49" s="19">
        <v>0</v>
      </c>
      <c r="G49" s="19">
        <v>0</v>
      </c>
      <c r="H49" s="19">
        <v>0</v>
      </c>
      <c r="I49" s="19">
        <v>0</v>
      </c>
      <c r="J49" s="19">
        <f>SUM(D49:I49)</f>
        <v>12000</v>
      </c>
      <c r="K49" s="53"/>
      <c r="L49" s="58"/>
    </row>
    <row r="50" spans="1:12" ht="18" customHeight="1" x14ac:dyDescent="0.25">
      <c r="A50" s="57"/>
      <c r="B50" s="17" t="s">
        <v>63</v>
      </c>
      <c r="C50" s="43" t="s">
        <v>18</v>
      </c>
      <c r="D50" s="19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9">
        <f t="shared" si="11"/>
        <v>0</v>
      </c>
      <c r="K50" s="53"/>
      <c r="L50" s="58"/>
    </row>
    <row r="51" spans="1:12" ht="21.75" customHeight="1" x14ac:dyDescent="0.25">
      <c r="A51" s="57"/>
      <c r="B51" s="17" t="s">
        <v>6</v>
      </c>
      <c r="C51" s="43" t="s">
        <v>18</v>
      </c>
      <c r="D51" s="19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19">
        <f t="shared" si="11"/>
        <v>0</v>
      </c>
      <c r="K51" s="53"/>
      <c r="L51" s="58"/>
    </row>
    <row r="52" spans="1:12" ht="21.75" customHeight="1" x14ac:dyDescent="0.25">
      <c r="A52" s="53" t="s">
        <v>96</v>
      </c>
      <c r="B52" s="17" t="s">
        <v>83</v>
      </c>
      <c r="C52" s="43" t="s">
        <v>26</v>
      </c>
      <c r="D52" s="20">
        <v>0</v>
      </c>
      <c r="E52" s="18">
        <v>2</v>
      </c>
      <c r="F52" s="18">
        <v>1</v>
      </c>
      <c r="G52" s="18">
        <v>2</v>
      </c>
      <c r="H52" s="20">
        <v>0</v>
      </c>
      <c r="I52" s="20">
        <v>0</v>
      </c>
      <c r="J52" s="19">
        <f>SUM(D52:I52)</f>
        <v>5</v>
      </c>
      <c r="K52" s="53" t="s">
        <v>10</v>
      </c>
      <c r="L52" s="58" t="s">
        <v>90</v>
      </c>
    </row>
    <row r="53" spans="1:12" ht="21.75" customHeight="1" x14ac:dyDescent="0.25">
      <c r="A53" s="57"/>
      <c r="B53" s="17" t="s">
        <v>3</v>
      </c>
      <c r="C53" s="43" t="s">
        <v>18</v>
      </c>
      <c r="D53" s="19">
        <v>0</v>
      </c>
      <c r="E53" s="19">
        <f>E54/E52</f>
        <v>1890</v>
      </c>
      <c r="F53" s="19">
        <f t="shared" ref="F53" si="12">F54/F52</f>
        <v>1000</v>
      </c>
      <c r="G53" s="19">
        <f t="shared" ref="G53" si="13">G54/G52</f>
        <v>590</v>
      </c>
      <c r="H53" s="19">
        <v>0</v>
      </c>
      <c r="I53" s="19">
        <v>0</v>
      </c>
      <c r="J53" s="19">
        <f>J54/J52</f>
        <v>1192</v>
      </c>
      <c r="K53" s="53"/>
      <c r="L53" s="58"/>
    </row>
    <row r="54" spans="1:12" ht="26.25" customHeight="1" x14ac:dyDescent="0.25">
      <c r="A54" s="57"/>
      <c r="B54" s="17" t="s">
        <v>4</v>
      </c>
      <c r="C54" s="43" t="s">
        <v>18</v>
      </c>
      <c r="D54" s="19">
        <v>0</v>
      </c>
      <c r="E54" s="19">
        <f>E56</f>
        <v>3780</v>
      </c>
      <c r="F54" s="19">
        <f t="shared" ref="F54" si="14">F56</f>
        <v>1000</v>
      </c>
      <c r="G54" s="19">
        <f t="shared" ref="G54" si="15">G56</f>
        <v>1180</v>
      </c>
      <c r="H54" s="19">
        <v>0</v>
      </c>
      <c r="I54" s="19">
        <v>0</v>
      </c>
      <c r="J54" s="19">
        <f>SUM(D54:I54)</f>
        <v>5960</v>
      </c>
      <c r="K54" s="53"/>
      <c r="L54" s="58"/>
    </row>
    <row r="55" spans="1:12" ht="21.75" customHeight="1" x14ac:dyDescent="0.25">
      <c r="A55" s="57"/>
      <c r="B55" s="17" t="s">
        <v>7</v>
      </c>
      <c r="C55" s="43" t="s">
        <v>18</v>
      </c>
      <c r="D55" s="19">
        <v>0</v>
      </c>
      <c r="E55" s="21">
        <v>0</v>
      </c>
      <c r="F55" s="21">
        <v>0</v>
      </c>
      <c r="G55" s="21">
        <v>0</v>
      </c>
      <c r="H55" s="19">
        <v>0</v>
      </c>
      <c r="I55" s="19">
        <v>0</v>
      </c>
      <c r="J55" s="19">
        <f t="shared" ref="J55" si="16">SUM(D55:I55)</f>
        <v>0</v>
      </c>
      <c r="K55" s="53"/>
      <c r="L55" s="58"/>
    </row>
    <row r="56" spans="1:12" ht="21.75" customHeight="1" x14ac:dyDescent="0.25">
      <c r="A56" s="57"/>
      <c r="B56" s="17" t="s">
        <v>5</v>
      </c>
      <c r="C56" s="43" t="s">
        <v>18</v>
      </c>
      <c r="D56" s="19">
        <v>0</v>
      </c>
      <c r="E56" s="19">
        <v>3780</v>
      </c>
      <c r="F56" s="19">
        <v>1000</v>
      </c>
      <c r="G56" s="19">
        <v>1180</v>
      </c>
      <c r="H56" s="19">
        <v>0</v>
      </c>
      <c r="I56" s="19">
        <v>0</v>
      </c>
      <c r="J56" s="19">
        <f>SUM(D56:I56)</f>
        <v>5960</v>
      </c>
      <c r="K56" s="53"/>
      <c r="L56" s="58"/>
    </row>
    <row r="57" spans="1:12" ht="21.75" customHeight="1" x14ac:dyDescent="0.25">
      <c r="A57" s="57"/>
      <c r="B57" s="17" t="s">
        <v>63</v>
      </c>
      <c r="C57" s="43" t="s">
        <v>18</v>
      </c>
      <c r="D57" s="19">
        <v>0</v>
      </c>
      <c r="E57" s="21">
        <v>0</v>
      </c>
      <c r="F57" s="21">
        <v>0</v>
      </c>
      <c r="G57" s="21">
        <v>0</v>
      </c>
      <c r="H57" s="19">
        <v>0</v>
      </c>
      <c r="I57" s="19">
        <v>0</v>
      </c>
      <c r="J57" s="19">
        <f t="shared" ref="J57:J58" si="17">SUM(D57:I57)</f>
        <v>0</v>
      </c>
      <c r="K57" s="53"/>
      <c r="L57" s="58"/>
    </row>
    <row r="58" spans="1:12" ht="21.75" customHeight="1" x14ac:dyDescent="0.25">
      <c r="A58" s="57"/>
      <c r="B58" s="17" t="s">
        <v>6</v>
      </c>
      <c r="C58" s="43" t="s">
        <v>18</v>
      </c>
      <c r="D58" s="19">
        <v>0</v>
      </c>
      <c r="E58" s="21">
        <v>0</v>
      </c>
      <c r="F58" s="21">
        <v>0</v>
      </c>
      <c r="G58" s="21">
        <v>0</v>
      </c>
      <c r="H58" s="19">
        <v>0</v>
      </c>
      <c r="I58" s="19">
        <v>0</v>
      </c>
      <c r="J58" s="19">
        <f t="shared" si="17"/>
        <v>0</v>
      </c>
      <c r="K58" s="53"/>
      <c r="L58" s="58"/>
    </row>
    <row r="59" spans="1:12" ht="27.75" customHeight="1" x14ac:dyDescent="0.25">
      <c r="A59" s="53" t="s">
        <v>112</v>
      </c>
      <c r="B59" s="17" t="s">
        <v>84</v>
      </c>
      <c r="C59" s="43" t="s">
        <v>26</v>
      </c>
      <c r="D59" s="20">
        <v>0</v>
      </c>
      <c r="E59" s="18">
        <v>12</v>
      </c>
      <c r="F59" s="18">
        <v>12</v>
      </c>
      <c r="G59" s="18">
        <v>12</v>
      </c>
      <c r="H59" s="18">
        <v>12</v>
      </c>
      <c r="I59" s="18">
        <v>12</v>
      </c>
      <c r="J59" s="19">
        <f>SUM(D59:I59)</f>
        <v>60</v>
      </c>
      <c r="K59" s="53" t="s">
        <v>120</v>
      </c>
      <c r="L59" s="58" t="s">
        <v>73</v>
      </c>
    </row>
    <row r="60" spans="1:12" ht="15" customHeight="1" x14ac:dyDescent="0.25">
      <c r="A60" s="57"/>
      <c r="B60" s="17" t="s">
        <v>3</v>
      </c>
      <c r="C60" s="43" t="s">
        <v>18</v>
      </c>
      <c r="D60" s="19">
        <v>0</v>
      </c>
      <c r="E60" s="19">
        <f>E61/E59</f>
        <v>150</v>
      </c>
      <c r="F60" s="19">
        <f t="shared" ref="F60:G60" si="18">F61/F59</f>
        <v>150</v>
      </c>
      <c r="G60" s="19">
        <f t="shared" si="18"/>
        <v>150</v>
      </c>
      <c r="H60" s="19">
        <f t="shared" ref="H60:J60" si="19">H61/H59</f>
        <v>150</v>
      </c>
      <c r="I60" s="19">
        <f t="shared" si="19"/>
        <v>150</v>
      </c>
      <c r="J60" s="19">
        <f t="shared" si="19"/>
        <v>150</v>
      </c>
      <c r="K60" s="53"/>
      <c r="L60" s="58"/>
    </row>
    <row r="61" spans="1:12" ht="27" customHeight="1" x14ac:dyDescent="0.25">
      <c r="A61" s="57"/>
      <c r="B61" s="17" t="s">
        <v>4</v>
      </c>
      <c r="C61" s="43" t="s">
        <v>18</v>
      </c>
      <c r="D61" s="19">
        <v>0</v>
      </c>
      <c r="E61" s="19">
        <f t="shared" ref="E61:G61" si="20">E63</f>
        <v>1800</v>
      </c>
      <c r="F61" s="19">
        <f t="shared" si="20"/>
        <v>1800</v>
      </c>
      <c r="G61" s="19">
        <f t="shared" si="20"/>
        <v>1800</v>
      </c>
      <c r="H61" s="19">
        <f t="shared" ref="H61:I61" si="21">H63</f>
        <v>1800</v>
      </c>
      <c r="I61" s="19">
        <f t="shared" si="21"/>
        <v>1800</v>
      </c>
      <c r="J61" s="19">
        <f>SUM(D61:I61)</f>
        <v>9000</v>
      </c>
      <c r="K61" s="53"/>
      <c r="L61" s="58"/>
    </row>
    <row r="62" spans="1:12" ht="21.75" customHeight="1" x14ac:dyDescent="0.25">
      <c r="A62" s="57"/>
      <c r="B62" s="17" t="s">
        <v>7</v>
      </c>
      <c r="C62" s="43" t="s">
        <v>18</v>
      </c>
      <c r="D62" s="19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19">
        <f t="shared" ref="J62:J79" si="22">SUM(D62:G62)</f>
        <v>0</v>
      </c>
      <c r="K62" s="53"/>
      <c r="L62" s="58"/>
    </row>
    <row r="63" spans="1:12" ht="21.75" customHeight="1" x14ac:dyDescent="0.25">
      <c r="A63" s="57"/>
      <c r="B63" s="17" t="s">
        <v>5</v>
      </c>
      <c r="C63" s="43" t="s">
        <v>18</v>
      </c>
      <c r="D63" s="19">
        <v>0</v>
      </c>
      <c r="E63" s="19">
        <v>1800</v>
      </c>
      <c r="F63" s="19">
        <v>1800</v>
      </c>
      <c r="G63" s="19">
        <v>1800</v>
      </c>
      <c r="H63" s="19">
        <v>1800</v>
      </c>
      <c r="I63" s="19">
        <v>1800</v>
      </c>
      <c r="J63" s="19">
        <f>SUM(D63:I63)</f>
        <v>9000</v>
      </c>
      <c r="K63" s="53"/>
      <c r="L63" s="58"/>
    </row>
    <row r="64" spans="1:12" ht="17.25" customHeight="1" x14ac:dyDescent="0.25">
      <c r="A64" s="57"/>
      <c r="B64" s="17" t="s">
        <v>63</v>
      </c>
      <c r="C64" s="43" t="s">
        <v>18</v>
      </c>
      <c r="D64" s="19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19">
        <f t="shared" si="22"/>
        <v>0</v>
      </c>
      <c r="K64" s="53"/>
      <c r="L64" s="58"/>
    </row>
    <row r="65" spans="1:12" ht="16.5" customHeight="1" x14ac:dyDescent="0.25">
      <c r="A65" s="57"/>
      <c r="B65" s="17" t="s">
        <v>6</v>
      </c>
      <c r="C65" s="43" t="s">
        <v>18</v>
      </c>
      <c r="D65" s="19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19">
        <f t="shared" si="22"/>
        <v>0</v>
      </c>
      <c r="K65" s="53"/>
      <c r="L65" s="58"/>
    </row>
    <row r="66" spans="1:12" ht="32.25" customHeight="1" x14ac:dyDescent="0.25">
      <c r="A66" s="54" t="s">
        <v>113</v>
      </c>
      <c r="B66" s="17" t="s">
        <v>84</v>
      </c>
      <c r="C66" s="43" t="s">
        <v>26</v>
      </c>
      <c r="D66" s="20">
        <v>0</v>
      </c>
      <c r="E66" s="18">
        <v>12</v>
      </c>
      <c r="F66" s="18">
        <v>12</v>
      </c>
      <c r="G66" s="18">
        <v>12</v>
      </c>
      <c r="H66" s="18">
        <v>12</v>
      </c>
      <c r="I66" s="18">
        <v>12</v>
      </c>
      <c r="J66" s="19">
        <f>SUM(D66:I66)</f>
        <v>60</v>
      </c>
      <c r="K66" s="53" t="s">
        <v>120</v>
      </c>
      <c r="L66" s="58" t="s">
        <v>74</v>
      </c>
    </row>
    <row r="67" spans="1:12" ht="15" customHeight="1" x14ac:dyDescent="0.25">
      <c r="A67" s="55"/>
      <c r="B67" s="17" t="s">
        <v>3</v>
      </c>
      <c r="C67" s="43" t="s">
        <v>18</v>
      </c>
      <c r="D67" s="19">
        <v>0</v>
      </c>
      <c r="E67" s="19">
        <f t="shared" ref="E67:G67" si="23">E68/E66</f>
        <v>66.666666666666671</v>
      </c>
      <c r="F67" s="19">
        <f t="shared" si="23"/>
        <v>66.666666666666671</v>
      </c>
      <c r="G67" s="19">
        <f t="shared" si="23"/>
        <v>66.666666666666671</v>
      </c>
      <c r="H67" s="19">
        <f t="shared" ref="H67:J67" si="24">H68/H66</f>
        <v>66.666666666666671</v>
      </c>
      <c r="I67" s="19">
        <f t="shared" si="24"/>
        <v>66.666666666666671</v>
      </c>
      <c r="J67" s="19">
        <f t="shared" si="24"/>
        <v>66.666666666666671</v>
      </c>
      <c r="K67" s="53"/>
      <c r="L67" s="58"/>
    </row>
    <row r="68" spans="1:12" ht="15" customHeight="1" x14ac:dyDescent="0.25">
      <c r="A68" s="55"/>
      <c r="B68" s="17" t="s">
        <v>4</v>
      </c>
      <c r="C68" s="43" t="s">
        <v>18</v>
      </c>
      <c r="D68" s="19">
        <v>0</v>
      </c>
      <c r="E68" s="19">
        <f t="shared" ref="E68:G68" si="25">E70</f>
        <v>800</v>
      </c>
      <c r="F68" s="19">
        <f t="shared" si="25"/>
        <v>800</v>
      </c>
      <c r="G68" s="19">
        <f t="shared" si="25"/>
        <v>800</v>
      </c>
      <c r="H68" s="19">
        <f t="shared" ref="H68:I68" si="26">H70</f>
        <v>800</v>
      </c>
      <c r="I68" s="19">
        <f t="shared" si="26"/>
        <v>800</v>
      </c>
      <c r="J68" s="19">
        <f>SUM(D68:I68)</f>
        <v>4000</v>
      </c>
      <c r="K68" s="53"/>
      <c r="L68" s="58"/>
    </row>
    <row r="69" spans="1:12" ht="15" customHeight="1" x14ac:dyDescent="0.25">
      <c r="A69" s="55"/>
      <c r="B69" s="17" t="s">
        <v>7</v>
      </c>
      <c r="C69" s="43" t="s">
        <v>18</v>
      </c>
      <c r="D69" s="19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19">
        <f t="shared" si="22"/>
        <v>0</v>
      </c>
      <c r="K69" s="53"/>
      <c r="L69" s="58"/>
    </row>
    <row r="70" spans="1:12" ht="14.25" customHeight="1" x14ac:dyDescent="0.25">
      <c r="A70" s="55"/>
      <c r="B70" s="17" t="s">
        <v>5</v>
      </c>
      <c r="C70" s="43" t="s">
        <v>18</v>
      </c>
      <c r="D70" s="19">
        <v>0</v>
      </c>
      <c r="E70" s="19">
        <v>800</v>
      </c>
      <c r="F70" s="19">
        <v>800</v>
      </c>
      <c r="G70" s="19">
        <v>800</v>
      </c>
      <c r="H70" s="19">
        <v>800</v>
      </c>
      <c r="I70" s="19">
        <v>800</v>
      </c>
      <c r="J70" s="19">
        <f>SUM(D70:I70)</f>
        <v>4000</v>
      </c>
      <c r="K70" s="53"/>
      <c r="L70" s="58"/>
    </row>
    <row r="71" spans="1:12" ht="15.75" customHeight="1" x14ac:dyDescent="0.25">
      <c r="A71" s="55"/>
      <c r="B71" s="17" t="s">
        <v>63</v>
      </c>
      <c r="C71" s="43" t="s">
        <v>18</v>
      </c>
      <c r="D71" s="19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19">
        <f t="shared" si="22"/>
        <v>0</v>
      </c>
      <c r="K71" s="53"/>
      <c r="L71" s="58"/>
    </row>
    <row r="72" spans="1:12" ht="21" customHeight="1" x14ac:dyDescent="0.25">
      <c r="A72" s="56"/>
      <c r="B72" s="17" t="s">
        <v>6</v>
      </c>
      <c r="C72" s="43" t="s">
        <v>18</v>
      </c>
      <c r="D72" s="19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19">
        <f t="shared" si="22"/>
        <v>0</v>
      </c>
      <c r="K72" s="53"/>
      <c r="L72" s="58"/>
    </row>
    <row r="73" spans="1:12" ht="30" customHeight="1" x14ac:dyDescent="0.25">
      <c r="A73" s="53" t="s">
        <v>97</v>
      </c>
      <c r="B73" s="17" t="s">
        <v>78</v>
      </c>
      <c r="C73" s="43" t="s">
        <v>26</v>
      </c>
      <c r="D73" s="20">
        <v>0</v>
      </c>
      <c r="E73" s="18">
        <v>0</v>
      </c>
      <c r="F73" s="18">
        <v>2</v>
      </c>
      <c r="G73" s="18">
        <v>0</v>
      </c>
      <c r="H73" s="18">
        <v>0</v>
      </c>
      <c r="I73" s="18">
        <v>0</v>
      </c>
      <c r="J73" s="19">
        <f>SUM(D73:I73)</f>
        <v>2</v>
      </c>
      <c r="K73" s="53" t="s">
        <v>10</v>
      </c>
      <c r="L73" s="58" t="s">
        <v>102</v>
      </c>
    </row>
    <row r="74" spans="1:12" ht="15" customHeight="1" x14ac:dyDescent="0.25">
      <c r="A74" s="57"/>
      <c r="B74" s="17" t="s">
        <v>3</v>
      </c>
      <c r="C74" s="43" t="s">
        <v>18</v>
      </c>
      <c r="D74" s="19">
        <v>0</v>
      </c>
      <c r="E74" s="19">
        <v>0</v>
      </c>
      <c r="F74" s="19">
        <f t="shared" ref="F74" si="27">F75/F73</f>
        <v>1000</v>
      </c>
      <c r="G74" s="19">
        <v>0</v>
      </c>
      <c r="H74" s="19">
        <v>0</v>
      </c>
      <c r="I74" s="19">
        <v>0</v>
      </c>
      <c r="J74" s="19">
        <f t="shared" ref="J74" si="28">J75/J73</f>
        <v>1000</v>
      </c>
      <c r="K74" s="53"/>
      <c r="L74" s="58"/>
    </row>
    <row r="75" spans="1:12" ht="15" customHeight="1" x14ac:dyDescent="0.25">
      <c r="A75" s="57"/>
      <c r="B75" s="17" t="s">
        <v>4</v>
      </c>
      <c r="C75" s="43" t="s">
        <v>18</v>
      </c>
      <c r="D75" s="19">
        <v>0</v>
      </c>
      <c r="E75" s="19">
        <f t="shared" ref="E75:F75" si="29">E77</f>
        <v>0</v>
      </c>
      <c r="F75" s="19">
        <f t="shared" si="29"/>
        <v>2000</v>
      </c>
      <c r="G75" s="19">
        <v>0</v>
      </c>
      <c r="H75" s="19">
        <v>0</v>
      </c>
      <c r="I75" s="19">
        <v>0</v>
      </c>
      <c r="J75" s="19">
        <f>SUM(D75:I75)</f>
        <v>2000</v>
      </c>
      <c r="K75" s="53"/>
      <c r="L75" s="58"/>
    </row>
    <row r="76" spans="1:12" ht="15" customHeight="1" x14ac:dyDescent="0.25">
      <c r="A76" s="57"/>
      <c r="B76" s="17" t="s">
        <v>7</v>
      </c>
      <c r="C76" s="43" t="s">
        <v>18</v>
      </c>
      <c r="D76" s="19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19">
        <f t="shared" si="22"/>
        <v>0</v>
      </c>
      <c r="K76" s="53"/>
      <c r="L76" s="58"/>
    </row>
    <row r="77" spans="1:12" ht="14.25" customHeight="1" x14ac:dyDescent="0.25">
      <c r="A77" s="57"/>
      <c r="B77" s="17" t="s">
        <v>5</v>
      </c>
      <c r="C77" s="43" t="s">
        <v>18</v>
      </c>
      <c r="D77" s="19">
        <v>0</v>
      </c>
      <c r="E77" s="19">
        <v>0</v>
      </c>
      <c r="F77" s="19">
        <v>2000</v>
      </c>
      <c r="G77" s="19">
        <v>0</v>
      </c>
      <c r="H77" s="19">
        <v>0</v>
      </c>
      <c r="I77" s="19">
        <v>0</v>
      </c>
      <c r="J77" s="19">
        <f>SUM(D77:I77)</f>
        <v>2000</v>
      </c>
      <c r="K77" s="53"/>
      <c r="L77" s="58"/>
    </row>
    <row r="78" spans="1:12" ht="15.75" customHeight="1" x14ac:dyDescent="0.25">
      <c r="A78" s="57"/>
      <c r="B78" s="17" t="s">
        <v>63</v>
      </c>
      <c r="C78" s="43" t="s">
        <v>18</v>
      </c>
      <c r="D78" s="19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19">
        <f t="shared" si="22"/>
        <v>0</v>
      </c>
      <c r="K78" s="53"/>
      <c r="L78" s="58"/>
    </row>
    <row r="79" spans="1:12" ht="15.75" customHeight="1" x14ac:dyDescent="0.25">
      <c r="A79" s="57"/>
      <c r="B79" s="17" t="s">
        <v>6</v>
      </c>
      <c r="C79" s="43" t="s">
        <v>18</v>
      </c>
      <c r="D79" s="19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19">
        <f t="shared" si="22"/>
        <v>0</v>
      </c>
      <c r="K79" s="53"/>
      <c r="L79" s="58"/>
    </row>
    <row r="80" spans="1:12" ht="11.25" customHeight="1" x14ac:dyDescent="0.25">
      <c r="A80" s="62" t="s">
        <v>25</v>
      </c>
      <c r="B80" s="63"/>
      <c r="C80" s="43" t="s">
        <v>18</v>
      </c>
      <c r="D80" s="39">
        <f>D75+D68+D61+D47+D40+D33+D54</f>
        <v>35443.1</v>
      </c>
      <c r="E80" s="39">
        <f t="shared" ref="E80:I80" si="30">E75+E68+E61+E47+E40+E33+E54</f>
        <v>61061.7</v>
      </c>
      <c r="F80" s="39">
        <f t="shared" si="30"/>
        <v>57678</v>
      </c>
      <c r="G80" s="39">
        <f t="shared" si="30"/>
        <v>59321</v>
      </c>
      <c r="H80" s="39">
        <f t="shared" si="30"/>
        <v>59235</v>
      </c>
      <c r="I80" s="39">
        <f t="shared" si="30"/>
        <v>59578</v>
      </c>
      <c r="J80" s="39">
        <f t="shared" ref="J80" si="31">J75+J68+J61+J47+J40+J33+J54</f>
        <v>332316.79999999999</v>
      </c>
      <c r="K80" s="54"/>
      <c r="L80" s="54"/>
    </row>
    <row r="81" spans="1:12" ht="11.25" customHeight="1" x14ac:dyDescent="0.25">
      <c r="A81" s="64" t="s">
        <v>19</v>
      </c>
      <c r="B81" s="63"/>
      <c r="C81" s="17"/>
      <c r="D81" s="10"/>
      <c r="E81" s="10"/>
      <c r="F81" s="10"/>
      <c r="G81" s="39"/>
      <c r="H81" s="44"/>
      <c r="I81" s="44"/>
      <c r="J81" s="44"/>
      <c r="K81" s="55"/>
      <c r="L81" s="55"/>
    </row>
    <row r="82" spans="1:12" ht="11.25" customHeight="1" x14ac:dyDescent="0.25">
      <c r="A82" s="62" t="s">
        <v>7</v>
      </c>
      <c r="B82" s="63"/>
      <c r="C82" s="43" t="s">
        <v>18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f t="shared" ref="J82:J134" si="32">SUM(D82:G82)</f>
        <v>0</v>
      </c>
      <c r="K82" s="55"/>
      <c r="L82" s="55"/>
    </row>
    <row r="83" spans="1:12" ht="11.25" customHeight="1" x14ac:dyDescent="0.25">
      <c r="A83" s="62" t="s">
        <v>5</v>
      </c>
      <c r="B83" s="63"/>
      <c r="C83" s="43" t="s">
        <v>18</v>
      </c>
      <c r="D83" s="39">
        <f>D80</f>
        <v>35443.1</v>
      </c>
      <c r="E83" s="39">
        <f t="shared" ref="E83:I83" si="33">E80</f>
        <v>61061.7</v>
      </c>
      <c r="F83" s="39">
        <f t="shared" si="33"/>
        <v>57678</v>
      </c>
      <c r="G83" s="39">
        <f t="shared" si="33"/>
        <v>59321</v>
      </c>
      <c r="H83" s="39">
        <f t="shared" si="33"/>
        <v>59235</v>
      </c>
      <c r="I83" s="39">
        <f t="shared" si="33"/>
        <v>59578</v>
      </c>
      <c r="J83" s="39">
        <f>SUM(D83:I83)</f>
        <v>332316.79999999999</v>
      </c>
      <c r="K83" s="55"/>
      <c r="L83" s="55"/>
    </row>
    <row r="84" spans="1:12" ht="11.25" customHeight="1" x14ac:dyDescent="0.25">
      <c r="A84" s="40" t="s">
        <v>63</v>
      </c>
      <c r="B84" s="41"/>
      <c r="C84" s="43" t="s">
        <v>18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f t="shared" si="32"/>
        <v>0</v>
      </c>
      <c r="K84" s="55"/>
      <c r="L84" s="55"/>
    </row>
    <row r="85" spans="1:12" ht="11.25" customHeight="1" x14ac:dyDescent="0.25">
      <c r="A85" s="62" t="s">
        <v>6</v>
      </c>
      <c r="B85" s="63"/>
      <c r="C85" s="43" t="s">
        <v>18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f t="shared" si="32"/>
        <v>0</v>
      </c>
      <c r="K85" s="56"/>
      <c r="L85" s="56"/>
    </row>
    <row r="86" spans="1:12" ht="31.5" customHeight="1" x14ac:dyDescent="0.25">
      <c r="A86" s="57" t="s">
        <v>79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</row>
    <row r="87" spans="1:12" ht="33" customHeight="1" x14ac:dyDescent="0.25">
      <c r="A87" s="53" t="s">
        <v>99</v>
      </c>
      <c r="B87" s="17" t="s">
        <v>83</v>
      </c>
      <c r="C87" s="43" t="s">
        <v>26</v>
      </c>
      <c r="D87" s="19">
        <v>0</v>
      </c>
      <c r="E87" s="19">
        <v>0</v>
      </c>
      <c r="F87" s="18">
        <v>1</v>
      </c>
      <c r="G87" s="18">
        <v>11</v>
      </c>
      <c r="H87" s="18">
        <v>11</v>
      </c>
      <c r="I87" s="18">
        <v>11</v>
      </c>
      <c r="J87" s="19">
        <f>SUM(D87:I87)</f>
        <v>34</v>
      </c>
      <c r="K87" s="53" t="s">
        <v>10</v>
      </c>
      <c r="L87" s="58" t="s">
        <v>103</v>
      </c>
    </row>
    <row r="88" spans="1:12" ht="21.75" customHeight="1" x14ac:dyDescent="0.25">
      <c r="A88" s="53"/>
      <c r="B88" s="17" t="s">
        <v>3</v>
      </c>
      <c r="C88" s="43" t="s">
        <v>18</v>
      </c>
      <c r="D88" s="19">
        <v>0</v>
      </c>
      <c r="E88" s="19">
        <v>0</v>
      </c>
      <c r="F88" s="19">
        <f t="shared" ref="F88" si="34">F89/F87</f>
        <v>3500</v>
      </c>
      <c r="G88" s="19">
        <f t="shared" ref="G88:H88" si="35">G89/G87</f>
        <v>245.45454545454547</v>
      </c>
      <c r="H88" s="19">
        <f t="shared" si="35"/>
        <v>245.45454545454547</v>
      </c>
      <c r="I88" s="19">
        <f>I89/I87</f>
        <v>245.45454545454547</v>
      </c>
      <c r="J88" s="19">
        <f>J89/J87</f>
        <v>341.1764705882353</v>
      </c>
      <c r="K88" s="53"/>
      <c r="L88" s="58"/>
    </row>
    <row r="89" spans="1:12" ht="27" customHeight="1" x14ac:dyDescent="0.25">
      <c r="A89" s="53"/>
      <c r="B89" s="17" t="s">
        <v>4</v>
      </c>
      <c r="C89" s="43" t="s">
        <v>18</v>
      </c>
      <c r="D89" s="19">
        <f t="shared" ref="D89:H89" si="36">D91</f>
        <v>0</v>
      </c>
      <c r="E89" s="19">
        <f t="shared" ref="E89" si="37">E91</f>
        <v>0</v>
      </c>
      <c r="F89" s="19">
        <f t="shared" ref="F89" si="38">F91</f>
        <v>3500</v>
      </c>
      <c r="G89" s="19">
        <f t="shared" si="36"/>
        <v>2700</v>
      </c>
      <c r="H89" s="19">
        <f t="shared" si="36"/>
        <v>2700</v>
      </c>
      <c r="I89" s="19">
        <f t="shared" ref="I89" si="39">I91</f>
        <v>2700</v>
      </c>
      <c r="J89" s="19">
        <f>SUM(D89:I89)</f>
        <v>11600</v>
      </c>
      <c r="K89" s="53"/>
      <c r="L89" s="58"/>
    </row>
    <row r="90" spans="1:12" ht="24.75" customHeight="1" x14ac:dyDescent="0.25">
      <c r="A90" s="53"/>
      <c r="B90" s="17" t="s">
        <v>7</v>
      </c>
      <c r="C90" s="43" t="s">
        <v>18</v>
      </c>
      <c r="D90" s="19">
        <v>0</v>
      </c>
      <c r="E90" s="19">
        <v>0</v>
      </c>
      <c r="F90" s="21">
        <v>0</v>
      </c>
      <c r="G90" s="21">
        <v>0</v>
      </c>
      <c r="H90" s="19">
        <v>0</v>
      </c>
      <c r="I90" s="19">
        <v>0</v>
      </c>
      <c r="J90" s="19">
        <f t="shared" si="32"/>
        <v>0</v>
      </c>
      <c r="K90" s="53"/>
      <c r="L90" s="58"/>
    </row>
    <row r="91" spans="1:12" ht="30.75" customHeight="1" x14ac:dyDescent="0.25">
      <c r="A91" s="53"/>
      <c r="B91" s="17" t="s">
        <v>5</v>
      </c>
      <c r="C91" s="43" t="s">
        <v>18</v>
      </c>
      <c r="D91" s="19">
        <v>0</v>
      </c>
      <c r="E91" s="19">
        <v>0</v>
      </c>
      <c r="F91" s="19">
        <v>3500</v>
      </c>
      <c r="G91" s="19">
        <v>2700</v>
      </c>
      <c r="H91" s="19">
        <v>2700</v>
      </c>
      <c r="I91" s="19">
        <v>2700</v>
      </c>
      <c r="J91" s="19">
        <f>SUM(D91:I91)</f>
        <v>11600</v>
      </c>
      <c r="K91" s="53"/>
      <c r="L91" s="58"/>
    </row>
    <row r="92" spans="1:12" ht="26.25" customHeight="1" x14ac:dyDescent="0.25">
      <c r="A92" s="53"/>
      <c r="B92" s="17" t="s">
        <v>64</v>
      </c>
      <c r="C92" s="43" t="s">
        <v>18</v>
      </c>
      <c r="D92" s="19">
        <v>0</v>
      </c>
      <c r="E92" s="19">
        <v>0</v>
      </c>
      <c r="F92" s="21">
        <v>0</v>
      </c>
      <c r="G92" s="21">
        <v>0</v>
      </c>
      <c r="H92" s="19">
        <v>0</v>
      </c>
      <c r="I92" s="19">
        <v>0</v>
      </c>
      <c r="J92" s="19">
        <f t="shared" si="32"/>
        <v>0</v>
      </c>
      <c r="K92" s="53"/>
      <c r="L92" s="58"/>
    </row>
    <row r="93" spans="1:12" ht="29.25" customHeight="1" x14ac:dyDescent="0.25">
      <c r="A93" s="53"/>
      <c r="B93" s="17" t="s">
        <v>6</v>
      </c>
      <c r="C93" s="43" t="s">
        <v>18</v>
      </c>
      <c r="D93" s="19">
        <v>0</v>
      </c>
      <c r="E93" s="19">
        <v>0</v>
      </c>
      <c r="F93" s="21">
        <v>0</v>
      </c>
      <c r="G93" s="21">
        <v>0</v>
      </c>
      <c r="H93" s="19">
        <v>0</v>
      </c>
      <c r="I93" s="19">
        <v>0</v>
      </c>
      <c r="J93" s="19">
        <f t="shared" si="32"/>
        <v>0</v>
      </c>
      <c r="K93" s="53"/>
      <c r="L93" s="58"/>
    </row>
    <row r="94" spans="1:12" ht="30.75" customHeight="1" x14ac:dyDescent="0.25">
      <c r="A94" s="53" t="s">
        <v>114</v>
      </c>
      <c r="B94" s="17" t="s">
        <v>85</v>
      </c>
      <c r="C94" s="43" t="s">
        <v>26</v>
      </c>
      <c r="D94" s="20">
        <v>0</v>
      </c>
      <c r="E94" s="18">
        <v>900</v>
      </c>
      <c r="F94" s="18">
        <v>900</v>
      </c>
      <c r="G94" s="18">
        <v>900</v>
      </c>
      <c r="H94" s="18">
        <v>900</v>
      </c>
      <c r="I94" s="18">
        <v>900</v>
      </c>
      <c r="J94" s="19">
        <f>SUM(D94:I94)</f>
        <v>4500</v>
      </c>
      <c r="K94" s="53" t="s">
        <v>120</v>
      </c>
      <c r="L94" s="58" t="s">
        <v>42</v>
      </c>
    </row>
    <row r="95" spans="1:12" ht="15" customHeight="1" x14ac:dyDescent="0.25">
      <c r="A95" s="53"/>
      <c r="B95" s="17" t="s">
        <v>3</v>
      </c>
      <c r="C95" s="43" t="s">
        <v>18</v>
      </c>
      <c r="D95" s="19">
        <v>0</v>
      </c>
      <c r="E95" s="19">
        <f t="shared" ref="E95" si="40">E96/E94</f>
        <v>4</v>
      </c>
      <c r="F95" s="19">
        <f t="shared" ref="F95:J95" si="41">F96/F94</f>
        <v>4</v>
      </c>
      <c r="G95" s="19">
        <f t="shared" si="41"/>
        <v>4</v>
      </c>
      <c r="H95" s="19">
        <f t="shared" si="41"/>
        <v>4</v>
      </c>
      <c r="I95" s="19">
        <f t="shared" si="41"/>
        <v>4</v>
      </c>
      <c r="J95" s="19">
        <f t="shared" si="41"/>
        <v>4</v>
      </c>
      <c r="K95" s="53"/>
      <c r="L95" s="58"/>
    </row>
    <row r="96" spans="1:12" ht="15" customHeight="1" x14ac:dyDescent="0.25">
      <c r="A96" s="53"/>
      <c r="B96" s="17" t="s">
        <v>4</v>
      </c>
      <c r="C96" s="43" t="s">
        <v>18</v>
      </c>
      <c r="D96" s="19">
        <v>0</v>
      </c>
      <c r="E96" s="19">
        <f t="shared" ref="E96" si="42">E98</f>
        <v>3600</v>
      </c>
      <c r="F96" s="19">
        <f t="shared" ref="F96:G96" si="43">F98</f>
        <v>3600</v>
      </c>
      <c r="G96" s="19">
        <f t="shared" si="43"/>
        <v>3600</v>
      </c>
      <c r="H96" s="19">
        <f t="shared" ref="H96:I96" si="44">H98</f>
        <v>3600</v>
      </c>
      <c r="I96" s="19">
        <f t="shared" si="44"/>
        <v>3600</v>
      </c>
      <c r="J96" s="19">
        <f>SUM(D96:I96)</f>
        <v>18000</v>
      </c>
      <c r="K96" s="53"/>
      <c r="L96" s="58"/>
    </row>
    <row r="97" spans="1:12" ht="15" customHeight="1" x14ac:dyDescent="0.25">
      <c r="A97" s="53"/>
      <c r="B97" s="17" t="s">
        <v>7</v>
      </c>
      <c r="C97" s="43" t="s">
        <v>18</v>
      </c>
      <c r="D97" s="19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19">
        <f t="shared" si="32"/>
        <v>0</v>
      </c>
      <c r="K97" s="53"/>
      <c r="L97" s="58"/>
    </row>
    <row r="98" spans="1:12" ht="14.25" customHeight="1" x14ac:dyDescent="0.25">
      <c r="A98" s="53"/>
      <c r="B98" s="17" t="s">
        <v>5</v>
      </c>
      <c r="C98" s="43" t="s">
        <v>18</v>
      </c>
      <c r="D98" s="19">
        <v>0</v>
      </c>
      <c r="E98" s="19">
        <v>3600</v>
      </c>
      <c r="F98" s="19">
        <v>3600</v>
      </c>
      <c r="G98" s="19">
        <v>3600</v>
      </c>
      <c r="H98" s="19">
        <v>3600</v>
      </c>
      <c r="I98" s="19">
        <v>3600</v>
      </c>
      <c r="J98" s="19">
        <f>SUM(D98:I98)</f>
        <v>18000</v>
      </c>
      <c r="K98" s="53"/>
      <c r="L98" s="58"/>
    </row>
    <row r="99" spans="1:12" ht="27.75" customHeight="1" x14ac:dyDescent="0.25">
      <c r="A99" s="53"/>
      <c r="B99" s="17" t="s">
        <v>64</v>
      </c>
      <c r="C99" s="43" t="s">
        <v>18</v>
      </c>
      <c r="D99" s="19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19">
        <f t="shared" si="32"/>
        <v>0</v>
      </c>
      <c r="K99" s="53"/>
      <c r="L99" s="58"/>
    </row>
    <row r="100" spans="1:12" ht="38.25" customHeight="1" x14ac:dyDescent="0.25">
      <c r="A100" s="53"/>
      <c r="B100" s="17" t="s">
        <v>6</v>
      </c>
      <c r="C100" s="43" t="s">
        <v>18</v>
      </c>
      <c r="D100" s="19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19">
        <f t="shared" si="32"/>
        <v>0</v>
      </c>
      <c r="K100" s="53"/>
      <c r="L100" s="58"/>
    </row>
    <row r="101" spans="1:12" ht="27" customHeight="1" x14ac:dyDescent="0.25">
      <c r="A101" s="54" t="s">
        <v>116</v>
      </c>
      <c r="B101" s="17" t="s">
        <v>87</v>
      </c>
      <c r="C101" s="43" t="s">
        <v>88</v>
      </c>
      <c r="D101" s="20">
        <v>0</v>
      </c>
      <c r="E101" s="18">
        <v>1000</v>
      </c>
      <c r="F101" s="18">
        <v>1500</v>
      </c>
      <c r="G101" s="18">
        <v>2000</v>
      </c>
      <c r="H101" s="18">
        <v>2000</v>
      </c>
      <c r="I101" s="18">
        <v>2000</v>
      </c>
      <c r="J101" s="19">
        <f>SUM(D101:I101)</f>
        <v>8500</v>
      </c>
      <c r="K101" s="53" t="s">
        <v>10</v>
      </c>
      <c r="L101" s="58" t="s">
        <v>86</v>
      </c>
    </row>
    <row r="102" spans="1:12" ht="24" customHeight="1" x14ac:dyDescent="0.25">
      <c r="A102" s="55"/>
      <c r="B102" s="17" t="s">
        <v>3</v>
      </c>
      <c r="C102" s="43" t="s">
        <v>18</v>
      </c>
      <c r="D102" s="19">
        <v>0</v>
      </c>
      <c r="E102" s="19">
        <f>E103/E101</f>
        <v>0.1</v>
      </c>
      <c r="F102" s="19">
        <f>F103/F101</f>
        <v>6.6666666666666666E-2</v>
      </c>
      <c r="G102" s="19">
        <f>G103/G101</f>
        <v>0.05</v>
      </c>
      <c r="H102" s="19">
        <f>H103/H101</f>
        <v>0.05</v>
      </c>
      <c r="I102" s="19">
        <f>I103/I101</f>
        <v>0.05</v>
      </c>
      <c r="J102" s="19">
        <f t="shared" si="32"/>
        <v>0.21666666666666667</v>
      </c>
      <c r="K102" s="53"/>
      <c r="L102" s="58"/>
    </row>
    <row r="103" spans="1:12" ht="32.25" customHeight="1" x14ac:dyDescent="0.25">
      <c r="A103" s="55"/>
      <c r="B103" s="17" t="s">
        <v>4</v>
      </c>
      <c r="C103" s="43" t="s">
        <v>18</v>
      </c>
      <c r="D103" s="19">
        <v>0</v>
      </c>
      <c r="E103" s="19">
        <f t="shared" ref="E103:G103" si="45">E105</f>
        <v>100</v>
      </c>
      <c r="F103" s="19">
        <f t="shared" si="45"/>
        <v>100</v>
      </c>
      <c r="G103" s="19">
        <f t="shared" si="45"/>
        <v>100</v>
      </c>
      <c r="H103" s="19">
        <f t="shared" ref="H103:I103" si="46">H105</f>
        <v>100</v>
      </c>
      <c r="I103" s="19">
        <f t="shared" si="46"/>
        <v>100</v>
      </c>
      <c r="J103" s="19">
        <f>SUM(D103:I103)</f>
        <v>500</v>
      </c>
      <c r="K103" s="53"/>
      <c r="L103" s="58"/>
    </row>
    <row r="104" spans="1:12" ht="21" customHeight="1" x14ac:dyDescent="0.25">
      <c r="A104" s="55"/>
      <c r="B104" s="17" t="s">
        <v>7</v>
      </c>
      <c r="C104" s="43" t="s">
        <v>18</v>
      </c>
      <c r="D104" s="19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19">
        <f t="shared" si="32"/>
        <v>0</v>
      </c>
      <c r="K104" s="53"/>
      <c r="L104" s="58"/>
    </row>
    <row r="105" spans="1:12" ht="21" customHeight="1" x14ac:dyDescent="0.25">
      <c r="A105" s="55"/>
      <c r="B105" s="17" t="s">
        <v>5</v>
      </c>
      <c r="C105" s="43" t="s">
        <v>18</v>
      </c>
      <c r="D105" s="19">
        <v>0</v>
      </c>
      <c r="E105" s="19">
        <v>100</v>
      </c>
      <c r="F105" s="19">
        <v>100</v>
      </c>
      <c r="G105" s="19">
        <v>100</v>
      </c>
      <c r="H105" s="19">
        <v>100</v>
      </c>
      <c r="I105" s="19">
        <v>100</v>
      </c>
      <c r="J105" s="19">
        <f>SUM(D105:I105)</f>
        <v>500</v>
      </c>
      <c r="K105" s="53"/>
      <c r="L105" s="58"/>
    </row>
    <row r="106" spans="1:12" ht="20.25" customHeight="1" x14ac:dyDescent="0.25">
      <c r="A106" s="55"/>
      <c r="B106" s="17" t="s">
        <v>64</v>
      </c>
      <c r="C106" s="43" t="s">
        <v>18</v>
      </c>
      <c r="D106" s="19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19">
        <f t="shared" si="32"/>
        <v>0</v>
      </c>
      <c r="K106" s="53"/>
      <c r="L106" s="58"/>
    </row>
    <row r="107" spans="1:12" ht="24.75" customHeight="1" x14ac:dyDescent="0.25">
      <c r="A107" s="56"/>
      <c r="B107" s="17" t="s">
        <v>6</v>
      </c>
      <c r="C107" s="43" t="s">
        <v>18</v>
      </c>
      <c r="D107" s="19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19">
        <f t="shared" si="32"/>
        <v>0</v>
      </c>
      <c r="K107" s="53"/>
      <c r="L107" s="58"/>
    </row>
    <row r="108" spans="1:12" ht="33.75" customHeight="1" x14ac:dyDescent="0.25">
      <c r="A108" s="53" t="s">
        <v>117</v>
      </c>
      <c r="B108" s="17" t="s">
        <v>83</v>
      </c>
      <c r="C108" s="43" t="s">
        <v>26</v>
      </c>
      <c r="D108" s="18">
        <v>0</v>
      </c>
      <c r="E108" s="18">
        <v>0</v>
      </c>
      <c r="F108" s="18">
        <v>1</v>
      </c>
      <c r="G108" s="18">
        <v>1</v>
      </c>
      <c r="H108" s="18">
        <v>1</v>
      </c>
      <c r="I108" s="18">
        <v>0</v>
      </c>
      <c r="J108" s="19">
        <f>SUM(D108:I108)</f>
        <v>3</v>
      </c>
      <c r="K108" s="53" t="s">
        <v>10</v>
      </c>
      <c r="L108" s="58" t="s">
        <v>11</v>
      </c>
    </row>
    <row r="109" spans="1:12" ht="13.5" customHeight="1" x14ac:dyDescent="0.25">
      <c r="A109" s="53"/>
      <c r="B109" s="17" t="s">
        <v>3</v>
      </c>
      <c r="C109" s="43" t="s">
        <v>18</v>
      </c>
      <c r="D109" s="19">
        <f t="shared" ref="D109:I109" si="47">D110</f>
        <v>0</v>
      </c>
      <c r="E109" s="19">
        <f t="shared" si="47"/>
        <v>0</v>
      </c>
      <c r="F109" s="19">
        <f>F110/F108</f>
        <v>400</v>
      </c>
      <c r="G109" s="19">
        <f t="shared" si="47"/>
        <v>257</v>
      </c>
      <c r="H109" s="19">
        <f t="shared" si="47"/>
        <v>343</v>
      </c>
      <c r="I109" s="19">
        <f t="shared" si="47"/>
        <v>0</v>
      </c>
      <c r="J109" s="19">
        <f t="shared" si="32"/>
        <v>657</v>
      </c>
      <c r="K109" s="53"/>
      <c r="L109" s="58"/>
    </row>
    <row r="110" spans="1:12" ht="13.5" customHeight="1" x14ac:dyDescent="0.25">
      <c r="A110" s="53"/>
      <c r="B110" s="17" t="s">
        <v>4</v>
      </c>
      <c r="C110" s="43" t="s">
        <v>18</v>
      </c>
      <c r="D110" s="19">
        <f t="shared" ref="D110:I110" si="48">D112</f>
        <v>0</v>
      </c>
      <c r="E110" s="19">
        <f t="shared" si="48"/>
        <v>0</v>
      </c>
      <c r="F110" s="19">
        <f t="shared" si="48"/>
        <v>400</v>
      </c>
      <c r="G110" s="19">
        <f t="shared" si="48"/>
        <v>257</v>
      </c>
      <c r="H110" s="19">
        <f t="shared" si="48"/>
        <v>343</v>
      </c>
      <c r="I110" s="19">
        <f t="shared" si="48"/>
        <v>0</v>
      </c>
      <c r="J110" s="19">
        <f>SUM(D110:I110)</f>
        <v>1000</v>
      </c>
      <c r="K110" s="53"/>
      <c r="L110" s="58"/>
    </row>
    <row r="111" spans="1:12" ht="13.5" customHeight="1" x14ac:dyDescent="0.25">
      <c r="A111" s="53"/>
      <c r="B111" s="17" t="s">
        <v>7</v>
      </c>
      <c r="C111" s="43" t="s">
        <v>18</v>
      </c>
      <c r="D111" s="19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19">
        <f t="shared" si="32"/>
        <v>0</v>
      </c>
      <c r="K111" s="53"/>
      <c r="L111" s="58"/>
    </row>
    <row r="112" spans="1:12" ht="13.5" customHeight="1" x14ac:dyDescent="0.25">
      <c r="A112" s="53"/>
      <c r="B112" s="17" t="s">
        <v>5</v>
      </c>
      <c r="C112" s="43" t="s">
        <v>18</v>
      </c>
      <c r="D112" s="19">
        <v>0</v>
      </c>
      <c r="E112" s="19">
        <v>0</v>
      </c>
      <c r="F112" s="19">
        <v>400</v>
      </c>
      <c r="G112" s="19">
        <v>257</v>
      </c>
      <c r="H112" s="19">
        <v>343</v>
      </c>
      <c r="I112" s="19">
        <v>0</v>
      </c>
      <c r="J112" s="19">
        <f>SUM(D112:I112)</f>
        <v>1000</v>
      </c>
      <c r="K112" s="53"/>
      <c r="L112" s="58"/>
    </row>
    <row r="113" spans="1:12" ht="13.5" customHeight="1" x14ac:dyDescent="0.25">
      <c r="A113" s="53"/>
      <c r="B113" s="17" t="s">
        <v>64</v>
      </c>
      <c r="C113" s="43" t="s">
        <v>18</v>
      </c>
      <c r="D113" s="19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19">
        <f t="shared" si="32"/>
        <v>0</v>
      </c>
      <c r="K113" s="53"/>
      <c r="L113" s="58"/>
    </row>
    <row r="114" spans="1:12" ht="20.25" customHeight="1" x14ac:dyDescent="0.25">
      <c r="A114" s="53"/>
      <c r="B114" s="17" t="s">
        <v>6</v>
      </c>
      <c r="C114" s="43" t="s">
        <v>18</v>
      </c>
      <c r="D114" s="19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19">
        <f t="shared" si="32"/>
        <v>0</v>
      </c>
      <c r="K114" s="53"/>
      <c r="L114" s="58"/>
    </row>
    <row r="115" spans="1:12" ht="23.25" customHeight="1" x14ac:dyDescent="0.25">
      <c r="A115" s="54" t="s">
        <v>118</v>
      </c>
      <c r="B115" s="17" t="s">
        <v>92</v>
      </c>
      <c r="C115" s="43" t="s">
        <v>26</v>
      </c>
      <c r="D115" s="19">
        <v>3</v>
      </c>
      <c r="E115" s="21">
        <v>4</v>
      </c>
      <c r="F115" s="21">
        <v>5</v>
      </c>
      <c r="G115" s="21">
        <v>4</v>
      </c>
      <c r="H115" s="21">
        <v>4</v>
      </c>
      <c r="I115" s="21">
        <v>4</v>
      </c>
      <c r="J115" s="19">
        <f>SUM(D115:I115)</f>
        <v>24</v>
      </c>
      <c r="K115" s="54" t="s">
        <v>69</v>
      </c>
      <c r="L115" s="65" t="s">
        <v>15</v>
      </c>
    </row>
    <row r="116" spans="1:12" ht="21" customHeight="1" x14ac:dyDescent="0.25">
      <c r="A116" s="55"/>
      <c r="B116" s="17" t="s">
        <v>3</v>
      </c>
      <c r="C116" s="43" t="s">
        <v>18</v>
      </c>
      <c r="D116" s="19">
        <f t="shared" ref="D116:J116" si="49">D117/D115</f>
        <v>743.33333333333337</v>
      </c>
      <c r="E116" s="19">
        <f t="shared" si="49"/>
        <v>375</v>
      </c>
      <c r="F116" s="19">
        <f t="shared" si="49"/>
        <v>180</v>
      </c>
      <c r="G116" s="19">
        <f t="shared" si="49"/>
        <v>125</v>
      </c>
      <c r="H116" s="19">
        <f t="shared" si="49"/>
        <v>125</v>
      </c>
      <c r="I116" s="19">
        <f t="shared" si="49"/>
        <v>125</v>
      </c>
      <c r="J116" s="19">
        <f t="shared" si="49"/>
        <v>255.41666666666666</v>
      </c>
      <c r="K116" s="55"/>
      <c r="L116" s="66"/>
    </row>
    <row r="117" spans="1:12" ht="23.25" customHeight="1" x14ac:dyDescent="0.25">
      <c r="A117" s="55"/>
      <c r="B117" s="17" t="s">
        <v>4</v>
      </c>
      <c r="C117" s="43" t="s">
        <v>18</v>
      </c>
      <c r="D117" s="19">
        <f t="shared" ref="D117" si="50">D119</f>
        <v>2230</v>
      </c>
      <c r="E117" s="19">
        <f t="shared" ref="E117:G117" si="51">E119</f>
        <v>1500</v>
      </c>
      <c r="F117" s="19">
        <f t="shared" si="51"/>
        <v>900</v>
      </c>
      <c r="G117" s="19">
        <f t="shared" si="51"/>
        <v>500</v>
      </c>
      <c r="H117" s="19">
        <f t="shared" ref="H117:I117" si="52">H119</f>
        <v>500</v>
      </c>
      <c r="I117" s="19">
        <f t="shared" si="52"/>
        <v>500</v>
      </c>
      <c r="J117" s="19">
        <f>SUM(D117:I117)</f>
        <v>6130</v>
      </c>
      <c r="K117" s="55"/>
      <c r="L117" s="66"/>
    </row>
    <row r="118" spans="1:12" ht="20.25" customHeight="1" x14ac:dyDescent="0.25">
      <c r="A118" s="55"/>
      <c r="B118" s="17" t="s">
        <v>7</v>
      </c>
      <c r="C118" s="43" t="s">
        <v>18</v>
      </c>
      <c r="D118" s="19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19">
        <f t="shared" si="32"/>
        <v>0</v>
      </c>
      <c r="K118" s="55"/>
      <c r="L118" s="66"/>
    </row>
    <row r="119" spans="1:12" ht="14.25" customHeight="1" x14ac:dyDescent="0.25">
      <c r="A119" s="55"/>
      <c r="B119" s="17" t="s">
        <v>5</v>
      </c>
      <c r="C119" s="43" t="s">
        <v>18</v>
      </c>
      <c r="D119" s="19">
        <v>2230</v>
      </c>
      <c r="E119" s="19">
        <v>1500</v>
      </c>
      <c r="F119" s="19">
        <v>900</v>
      </c>
      <c r="G119" s="19">
        <v>500</v>
      </c>
      <c r="H119" s="19">
        <v>500</v>
      </c>
      <c r="I119" s="19">
        <v>500</v>
      </c>
      <c r="J119" s="19">
        <f>SUM(D119:I119)</f>
        <v>6130</v>
      </c>
      <c r="K119" s="55"/>
      <c r="L119" s="66"/>
    </row>
    <row r="120" spans="1:12" ht="16.5" customHeight="1" x14ac:dyDescent="0.25">
      <c r="A120" s="55"/>
      <c r="B120" s="17" t="s">
        <v>64</v>
      </c>
      <c r="C120" s="43" t="s">
        <v>18</v>
      </c>
      <c r="D120" s="19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19">
        <f t="shared" si="32"/>
        <v>0</v>
      </c>
      <c r="K120" s="55"/>
      <c r="L120" s="66"/>
    </row>
    <row r="121" spans="1:12" ht="16.5" customHeight="1" x14ac:dyDescent="0.25">
      <c r="A121" s="56"/>
      <c r="B121" s="17" t="s">
        <v>6</v>
      </c>
      <c r="C121" s="43" t="s">
        <v>18</v>
      </c>
      <c r="D121" s="19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19">
        <f t="shared" si="32"/>
        <v>0</v>
      </c>
      <c r="K121" s="56"/>
      <c r="L121" s="67"/>
    </row>
    <row r="122" spans="1:12" ht="23.25" customHeight="1" x14ac:dyDescent="0.25">
      <c r="A122" s="54" t="s">
        <v>119</v>
      </c>
      <c r="B122" s="17" t="s">
        <v>108</v>
      </c>
      <c r="C122" s="43" t="s">
        <v>26</v>
      </c>
      <c r="D122" s="19">
        <v>36</v>
      </c>
      <c r="E122" s="21">
        <v>40</v>
      </c>
      <c r="F122" s="21">
        <v>40</v>
      </c>
      <c r="G122" s="21">
        <v>40</v>
      </c>
      <c r="H122" s="21">
        <v>40</v>
      </c>
      <c r="I122" s="21">
        <v>40</v>
      </c>
      <c r="J122" s="19">
        <f>SUM(D122:I122)</f>
        <v>236</v>
      </c>
      <c r="K122" s="54" t="s">
        <v>69</v>
      </c>
      <c r="L122" s="65" t="s">
        <v>109</v>
      </c>
    </row>
    <row r="123" spans="1:12" ht="21" customHeight="1" x14ac:dyDescent="0.25">
      <c r="A123" s="55"/>
      <c r="B123" s="17" t="s">
        <v>3</v>
      </c>
      <c r="C123" s="43" t="s">
        <v>18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f t="shared" ref="J123" si="53">J124/J122</f>
        <v>0</v>
      </c>
      <c r="K123" s="55"/>
      <c r="L123" s="66"/>
    </row>
    <row r="124" spans="1:12" ht="23.25" customHeight="1" x14ac:dyDescent="0.25">
      <c r="A124" s="55"/>
      <c r="B124" s="17" t="s">
        <v>4</v>
      </c>
      <c r="C124" s="43" t="s">
        <v>18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f>SUM(D124:I124)</f>
        <v>0</v>
      </c>
      <c r="K124" s="55"/>
      <c r="L124" s="66"/>
    </row>
    <row r="125" spans="1:12" ht="20.25" customHeight="1" x14ac:dyDescent="0.25">
      <c r="A125" s="55"/>
      <c r="B125" s="17" t="s">
        <v>7</v>
      </c>
      <c r="C125" s="43" t="s">
        <v>18</v>
      </c>
      <c r="D125" s="19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19">
        <f t="shared" ref="J125" si="54">SUM(D125:G125)</f>
        <v>0</v>
      </c>
      <c r="K125" s="55"/>
      <c r="L125" s="66"/>
    </row>
    <row r="126" spans="1:12" ht="14.25" customHeight="1" x14ac:dyDescent="0.25">
      <c r="A126" s="55"/>
      <c r="B126" s="17" t="s">
        <v>5</v>
      </c>
      <c r="C126" s="43" t="s">
        <v>18</v>
      </c>
      <c r="D126" s="19">
        <v>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19">
        <f>SUM(D126:I126)</f>
        <v>0</v>
      </c>
      <c r="K126" s="55"/>
      <c r="L126" s="66"/>
    </row>
    <row r="127" spans="1:12" ht="16.5" customHeight="1" x14ac:dyDescent="0.25">
      <c r="A127" s="55"/>
      <c r="B127" s="17" t="s">
        <v>64</v>
      </c>
      <c r="C127" s="43" t="s">
        <v>18</v>
      </c>
      <c r="D127" s="19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19">
        <f t="shared" ref="J127:J128" si="55">SUM(D127:G127)</f>
        <v>0</v>
      </c>
      <c r="K127" s="55"/>
      <c r="L127" s="66"/>
    </row>
    <row r="128" spans="1:12" ht="16.5" customHeight="1" x14ac:dyDescent="0.25">
      <c r="A128" s="56"/>
      <c r="B128" s="17" t="s">
        <v>6</v>
      </c>
      <c r="C128" s="43" t="s">
        <v>18</v>
      </c>
      <c r="D128" s="19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19">
        <f t="shared" si="55"/>
        <v>0</v>
      </c>
      <c r="K128" s="56"/>
      <c r="L128" s="67"/>
    </row>
    <row r="129" spans="1:12" ht="11.25" customHeight="1" x14ac:dyDescent="0.25">
      <c r="A129" s="62" t="s">
        <v>107</v>
      </c>
      <c r="B129" s="63"/>
      <c r="C129" s="43" t="s">
        <v>18</v>
      </c>
      <c r="D129" s="39">
        <f>D117+D110+D103+D96+D89</f>
        <v>2230</v>
      </c>
      <c r="E129" s="39">
        <f>E117+E110+E103+E96+E89</f>
        <v>5200</v>
      </c>
      <c r="F129" s="39">
        <f t="shared" ref="F129:I129" si="56">F117+F110+F103+F96+F89</f>
        <v>8500</v>
      </c>
      <c r="G129" s="39">
        <f t="shared" si="56"/>
        <v>7157</v>
      </c>
      <c r="H129" s="39">
        <f t="shared" si="56"/>
        <v>7243</v>
      </c>
      <c r="I129" s="39">
        <f t="shared" si="56"/>
        <v>6900</v>
      </c>
      <c r="J129" s="39">
        <f>J117+J110+J103+J19+J96+J89</f>
        <v>37530</v>
      </c>
      <c r="K129" s="68"/>
      <c r="L129" s="54"/>
    </row>
    <row r="130" spans="1:12" ht="11.25" customHeight="1" x14ac:dyDescent="0.25">
      <c r="A130" s="64" t="s">
        <v>19</v>
      </c>
      <c r="B130" s="63"/>
      <c r="C130" s="17"/>
      <c r="D130" s="10"/>
      <c r="E130" s="10"/>
      <c r="F130" s="10"/>
      <c r="G130" s="39"/>
      <c r="H130" s="39"/>
      <c r="I130" s="39"/>
      <c r="J130" s="44"/>
      <c r="K130" s="69"/>
      <c r="L130" s="55"/>
    </row>
    <row r="131" spans="1:12" ht="11.25" customHeight="1" x14ac:dyDescent="0.25">
      <c r="A131" s="62" t="s">
        <v>7</v>
      </c>
      <c r="B131" s="63"/>
      <c r="C131" s="43" t="s">
        <v>18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f t="shared" si="32"/>
        <v>0</v>
      </c>
      <c r="K131" s="69"/>
      <c r="L131" s="55"/>
    </row>
    <row r="132" spans="1:12" ht="11.25" customHeight="1" x14ac:dyDescent="0.25">
      <c r="A132" s="62" t="s">
        <v>5</v>
      </c>
      <c r="B132" s="63"/>
      <c r="C132" s="43" t="s">
        <v>18</v>
      </c>
      <c r="D132" s="39">
        <f>D129</f>
        <v>2230</v>
      </c>
      <c r="E132" s="39">
        <f t="shared" ref="E132:G132" si="57">E129</f>
        <v>5200</v>
      </c>
      <c r="F132" s="39">
        <f t="shared" si="57"/>
        <v>8500</v>
      </c>
      <c r="G132" s="39">
        <f t="shared" si="57"/>
        <v>7157</v>
      </c>
      <c r="H132" s="39">
        <f t="shared" ref="H132:I132" si="58">H129</f>
        <v>7243</v>
      </c>
      <c r="I132" s="39">
        <f t="shared" si="58"/>
        <v>6900</v>
      </c>
      <c r="J132" s="39">
        <f>SUM(D132:I132)</f>
        <v>37230</v>
      </c>
      <c r="K132" s="69"/>
      <c r="L132" s="55"/>
    </row>
    <row r="133" spans="1:12" ht="11.25" customHeight="1" x14ac:dyDescent="0.25">
      <c r="A133" s="40" t="s">
        <v>64</v>
      </c>
      <c r="B133" s="41"/>
      <c r="C133" s="43" t="s">
        <v>18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f t="shared" ref="J133" si="59">SUM(D133:G133)</f>
        <v>0</v>
      </c>
      <c r="K133" s="69"/>
      <c r="L133" s="55"/>
    </row>
    <row r="134" spans="1:12" ht="11.25" customHeight="1" x14ac:dyDescent="0.25">
      <c r="A134" s="62" t="s">
        <v>6</v>
      </c>
      <c r="B134" s="63"/>
      <c r="C134" s="43" t="s">
        <v>18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f t="shared" si="32"/>
        <v>0</v>
      </c>
      <c r="K134" s="70"/>
      <c r="L134" s="56"/>
    </row>
    <row r="135" spans="1:12" ht="18" customHeight="1" x14ac:dyDescent="0.25">
      <c r="A135" s="59" t="s">
        <v>122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1"/>
    </row>
    <row r="136" spans="1:12" ht="19.5" customHeight="1" x14ac:dyDescent="0.25">
      <c r="A136" s="54" t="s">
        <v>121</v>
      </c>
      <c r="B136" s="17" t="s">
        <v>72</v>
      </c>
      <c r="C136" s="43" t="s">
        <v>17</v>
      </c>
      <c r="D136" s="18">
        <v>8</v>
      </c>
      <c r="E136" s="18">
        <v>20</v>
      </c>
      <c r="F136" s="18">
        <v>10</v>
      </c>
      <c r="G136" s="18">
        <v>10</v>
      </c>
      <c r="H136" s="18">
        <v>10</v>
      </c>
      <c r="I136" s="18">
        <v>10</v>
      </c>
      <c r="J136" s="18">
        <f>SUM(D136:I136)</f>
        <v>68</v>
      </c>
      <c r="K136" s="53" t="s">
        <v>10</v>
      </c>
      <c r="L136" s="58" t="s">
        <v>16</v>
      </c>
    </row>
    <row r="137" spans="1:12" ht="18.75" customHeight="1" x14ac:dyDescent="0.25">
      <c r="A137" s="55"/>
      <c r="B137" s="17" t="s">
        <v>3</v>
      </c>
      <c r="C137" s="43" t="s">
        <v>18</v>
      </c>
      <c r="D137" s="19">
        <f>D138/D136</f>
        <v>13.5</v>
      </c>
      <c r="E137" s="19">
        <f t="shared" ref="E137:G137" si="60">E138/E136</f>
        <v>14.55</v>
      </c>
      <c r="F137" s="19">
        <f t="shared" si="60"/>
        <v>12</v>
      </c>
      <c r="G137" s="19">
        <f t="shared" si="60"/>
        <v>12</v>
      </c>
      <c r="H137" s="19">
        <f t="shared" ref="H137:J137" si="61">H138/H136</f>
        <v>12</v>
      </c>
      <c r="I137" s="19">
        <f t="shared" si="61"/>
        <v>12</v>
      </c>
      <c r="J137" s="19">
        <f t="shared" si="61"/>
        <v>12.926470588235293</v>
      </c>
      <c r="K137" s="53"/>
      <c r="L137" s="58"/>
    </row>
    <row r="138" spans="1:12" ht="26.25" customHeight="1" x14ac:dyDescent="0.25">
      <c r="A138" s="55"/>
      <c r="B138" s="17" t="s">
        <v>4</v>
      </c>
      <c r="C138" s="43" t="s">
        <v>18</v>
      </c>
      <c r="D138" s="19">
        <f t="shared" ref="D138" si="62">D140</f>
        <v>108</v>
      </c>
      <c r="E138" s="19">
        <f t="shared" ref="E138:G138" si="63">E140</f>
        <v>291</v>
      </c>
      <c r="F138" s="19">
        <f t="shared" si="63"/>
        <v>120</v>
      </c>
      <c r="G138" s="19">
        <f t="shared" si="63"/>
        <v>120</v>
      </c>
      <c r="H138" s="19">
        <f t="shared" ref="H138:I138" si="64">H140</f>
        <v>120</v>
      </c>
      <c r="I138" s="19">
        <f t="shared" si="64"/>
        <v>120</v>
      </c>
      <c r="J138" s="19">
        <f>SUM(D138:I138)</f>
        <v>879</v>
      </c>
      <c r="K138" s="53"/>
      <c r="L138" s="58"/>
    </row>
    <row r="139" spans="1:12" ht="15" customHeight="1" x14ac:dyDescent="0.25">
      <c r="A139" s="55"/>
      <c r="B139" s="17" t="s">
        <v>7</v>
      </c>
      <c r="C139" s="43" t="s">
        <v>18</v>
      </c>
      <c r="D139" s="19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19">
        <f t="shared" ref="J139:J154" si="65">SUM(D139:G139)</f>
        <v>0</v>
      </c>
      <c r="K139" s="53"/>
      <c r="L139" s="58"/>
    </row>
    <row r="140" spans="1:12" ht="14.25" customHeight="1" x14ac:dyDescent="0.25">
      <c r="A140" s="55"/>
      <c r="B140" s="17" t="s">
        <v>5</v>
      </c>
      <c r="C140" s="43" t="s">
        <v>18</v>
      </c>
      <c r="D140" s="19">
        <v>108</v>
      </c>
      <c r="E140" s="19">
        <v>291</v>
      </c>
      <c r="F140" s="19">
        <v>120</v>
      </c>
      <c r="G140" s="19">
        <v>120</v>
      </c>
      <c r="H140" s="19">
        <v>120</v>
      </c>
      <c r="I140" s="19">
        <v>120</v>
      </c>
      <c r="J140" s="19">
        <f>SUM(D140:I140)</f>
        <v>879</v>
      </c>
      <c r="K140" s="53"/>
      <c r="L140" s="58"/>
    </row>
    <row r="141" spans="1:12" ht="13.5" customHeight="1" x14ac:dyDescent="0.25">
      <c r="A141" s="55"/>
      <c r="B141" s="17" t="s">
        <v>64</v>
      </c>
      <c r="C141" s="43" t="s">
        <v>18</v>
      </c>
      <c r="D141" s="19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19">
        <f t="shared" si="65"/>
        <v>0</v>
      </c>
      <c r="K141" s="53"/>
      <c r="L141" s="58"/>
    </row>
    <row r="142" spans="1:12" ht="30.75" customHeight="1" x14ac:dyDescent="0.25">
      <c r="A142" s="56"/>
      <c r="B142" s="17" t="s">
        <v>6</v>
      </c>
      <c r="C142" s="43" t="s">
        <v>18</v>
      </c>
      <c r="D142" s="19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19">
        <f t="shared" si="65"/>
        <v>0</v>
      </c>
      <c r="K142" s="53"/>
      <c r="L142" s="58"/>
    </row>
    <row r="143" spans="1:12" ht="16.5" customHeight="1" x14ac:dyDescent="0.25">
      <c r="A143" s="62" t="s">
        <v>126</v>
      </c>
      <c r="B143" s="63"/>
      <c r="C143" s="43" t="s">
        <v>18</v>
      </c>
      <c r="D143" s="39">
        <f>D138</f>
        <v>108</v>
      </c>
      <c r="E143" s="39">
        <f>E138</f>
        <v>291</v>
      </c>
      <c r="F143" s="39">
        <f>F138</f>
        <v>120</v>
      </c>
      <c r="G143" s="39">
        <f>G138</f>
        <v>120</v>
      </c>
      <c r="H143" s="39">
        <f t="shared" ref="H143:I143" si="66">H138</f>
        <v>120</v>
      </c>
      <c r="I143" s="39">
        <f t="shared" si="66"/>
        <v>120</v>
      </c>
      <c r="J143" s="39">
        <f>SUM(D143:I143)</f>
        <v>879</v>
      </c>
      <c r="K143" s="68"/>
      <c r="L143" s="74"/>
    </row>
    <row r="144" spans="1:12" ht="16.5" customHeight="1" x14ac:dyDescent="0.25">
      <c r="A144" s="64" t="s">
        <v>19</v>
      </c>
      <c r="B144" s="63"/>
      <c r="C144" s="17"/>
      <c r="D144" s="10"/>
      <c r="E144" s="10"/>
      <c r="F144" s="10"/>
      <c r="G144" s="39"/>
      <c r="H144" s="39"/>
      <c r="I144" s="39"/>
      <c r="J144" s="44"/>
      <c r="K144" s="69"/>
      <c r="L144" s="75"/>
    </row>
    <row r="145" spans="1:12" ht="16.5" customHeight="1" x14ac:dyDescent="0.25">
      <c r="A145" s="62" t="s">
        <v>7</v>
      </c>
      <c r="B145" s="63"/>
      <c r="C145" s="43" t="s">
        <v>18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f t="shared" si="65"/>
        <v>0</v>
      </c>
      <c r="K145" s="69"/>
      <c r="L145" s="75"/>
    </row>
    <row r="146" spans="1:12" ht="16.5" customHeight="1" x14ac:dyDescent="0.25">
      <c r="A146" s="62" t="s">
        <v>5</v>
      </c>
      <c r="B146" s="63"/>
      <c r="C146" s="43" t="s">
        <v>18</v>
      </c>
      <c r="D146" s="39">
        <f>D143</f>
        <v>108</v>
      </c>
      <c r="E146" s="39">
        <f t="shared" ref="E146:G146" si="67">E143</f>
        <v>291</v>
      </c>
      <c r="F146" s="39">
        <f t="shared" si="67"/>
        <v>120</v>
      </c>
      <c r="G146" s="39">
        <f t="shared" si="67"/>
        <v>120</v>
      </c>
      <c r="H146" s="39">
        <f t="shared" ref="H146:I146" si="68">H143</f>
        <v>120</v>
      </c>
      <c r="I146" s="39">
        <f t="shared" si="68"/>
        <v>120</v>
      </c>
      <c r="J146" s="39">
        <f>SUM(D146:I146)</f>
        <v>879</v>
      </c>
      <c r="K146" s="69"/>
      <c r="L146" s="75"/>
    </row>
    <row r="147" spans="1:12" ht="16.5" customHeight="1" x14ac:dyDescent="0.25">
      <c r="A147" s="40" t="s">
        <v>64</v>
      </c>
      <c r="B147" s="41"/>
      <c r="C147" s="43" t="s">
        <v>18</v>
      </c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f t="shared" ref="J147" si="69">SUM(D147:G147)</f>
        <v>0</v>
      </c>
      <c r="K147" s="69"/>
      <c r="L147" s="75"/>
    </row>
    <row r="148" spans="1:12" ht="16.5" customHeight="1" x14ac:dyDescent="0.25">
      <c r="A148" s="62" t="s">
        <v>6</v>
      </c>
      <c r="B148" s="63"/>
      <c r="C148" s="43" t="s">
        <v>18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f t="shared" si="65"/>
        <v>0</v>
      </c>
      <c r="K148" s="70"/>
      <c r="L148" s="76"/>
    </row>
    <row r="149" spans="1:12" ht="16.5" customHeight="1" x14ac:dyDescent="0.25">
      <c r="A149" s="62" t="s">
        <v>28</v>
      </c>
      <c r="B149" s="63"/>
      <c r="C149" s="43" t="s">
        <v>18</v>
      </c>
      <c r="D149" s="39">
        <f t="shared" ref="D149:I149" si="70">D143+D129+D80+D24</f>
        <v>51814.5</v>
      </c>
      <c r="E149" s="39">
        <f t="shared" si="70"/>
        <v>80540.800000000003</v>
      </c>
      <c r="F149" s="39">
        <f t="shared" si="70"/>
        <v>80540.800000000003</v>
      </c>
      <c r="G149" s="39">
        <f t="shared" si="70"/>
        <v>80540.800000000003</v>
      </c>
      <c r="H149" s="39">
        <f t="shared" si="70"/>
        <v>80540.800000000003</v>
      </c>
      <c r="I149" s="39">
        <f t="shared" si="70"/>
        <v>80540.800000000003</v>
      </c>
      <c r="J149" s="39">
        <f>SUM(D149:I149)</f>
        <v>454518.49999999994</v>
      </c>
      <c r="K149" s="71"/>
      <c r="L149" s="53"/>
    </row>
    <row r="150" spans="1:12" ht="16.5" customHeight="1" x14ac:dyDescent="0.25">
      <c r="A150" s="64" t="s">
        <v>19</v>
      </c>
      <c r="B150" s="63"/>
      <c r="C150" s="17"/>
      <c r="D150" s="10"/>
      <c r="E150" s="10"/>
      <c r="F150" s="10"/>
      <c r="G150" s="39"/>
      <c r="H150" s="39"/>
      <c r="I150" s="39"/>
      <c r="J150" s="42"/>
      <c r="K150" s="72"/>
      <c r="L150" s="53"/>
    </row>
    <row r="151" spans="1:12" ht="16.5" customHeight="1" x14ac:dyDescent="0.25">
      <c r="A151" s="62" t="s">
        <v>7</v>
      </c>
      <c r="B151" s="63"/>
      <c r="C151" s="43" t="s">
        <v>18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f t="shared" si="65"/>
        <v>0</v>
      </c>
      <c r="K151" s="72"/>
      <c r="L151" s="53"/>
    </row>
    <row r="152" spans="1:12" ht="16.5" customHeight="1" x14ac:dyDescent="0.25">
      <c r="A152" s="62" t="s">
        <v>5</v>
      </c>
      <c r="B152" s="63"/>
      <c r="C152" s="43" t="s">
        <v>18</v>
      </c>
      <c r="D152" s="39">
        <f>D149</f>
        <v>51814.5</v>
      </c>
      <c r="E152" s="39">
        <f t="shared" ref="E152:G152" si="71">E149</f>
        <v>80540.800000000003</v>
      </c>
      <c r="F152" s="39">
        <f t="shared" si="71"/>
        <v>80540.800000000003</v>
      </c>
      <c r="G152" s="39">
        <f t="shared" si="71"/>
        <v>80540.800000000003</v>
      </c>
      <c r="H152" s="39">
        <f t="shared" ref="H152:I152" si="72">H149</f>
        <v>80540.800000000003</v>
      </c>
      <c r="I152" s="39">
        <f t="shared" si="72"/>
        <v>80540.800000000003</v>
      </c>
      <c r="J152" s="39">
        <f>SUM(D152:I152)</f>
        <v>454518.49999999994</v>
      </c>
      <c r="K152" s="72"/>
      <c r="L152" s="53"/>
    </row>
    <row r="153" spans="1:12" ht="16.5" customHeight="1" x14ac:dyDescent="0.25">
      <c r="A153" s="40" t="s">
        <v>64</v>
      </c>
      <c r="B153" s="41"/>
      <c r="C153" s="43" t="s">
        <v>18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0</v>
      </c>
      <c r="J153" s="19">
        <f t="shared" si="65"/>
        <v>0</v>
      </c>
      <c r="K153" s="72"/>
      <c r="L153" s="53"/>
    </row>
    <row r="154" spans="1:12" ht="16.5" customHeight="1" x14ac:dyDescent="0.25">
      <c r="A154" s="62" t="s">
        <v>6</v>
      </c>
      <c r="B154" s="63"/>
      <c r="C154" s="43" t="s">
        <v>18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f t="shared" si="65"/>
        <v>0</v>
      </c>
      <c r="K154" s="73"/>
      <c r="L154" s="53"/>
    </row>
    <row r="155" spans="1:12" ht="16.5" customHeight="1" x14ac:dyDescent="0.25">
      <c r="A155" s="62" t="s">
        <v>27</v>
      </c>
      <c r="B155" s="63"/>
      <c r="C155" s="43" t="s">
        <v>18</v>
      </c>
      <c r="D155" s="39">
        <f>D149</f>
        <v>51814.5</v>
      </c>
      <c r="E155" s="39">
        <f t="shared" ref="E155:G155" si="73">E149</f>
        <v>80540.800000000003</v>
      </c>
      <c r="F155" s="39">
        <f t="shared" si="73"/>
        <v>80540.800000000003</v>
      </c>
      <c r="G155" s="39">
        <f t="shared" si="73"/>
        <v>80540.800000000003</v>
      </c>
      <c r="H155" s="39">
        <f t="shared" ref="H155:I155" si="74">H149</f>
        <v>80540.800000000003</v>
      </c>
      <c r="I155" s="39">
        <f t="shared" si="74"/>
        <v>80540.800000000003</v>
      </c>
      <c r="J155" s="39">
        <f>SUM(D155:I155)</f>
        <v>454518.49999999994</v>
      </c>
      <c r="K155" s="71"/>
      <c r="L155" s="53"/>
    </row>
    <row r="156" spans="1:12" ht="16.5" customHeight="1" x14ac:dyDescent="0.25">
      <c r="A156" s="64" t="s">
        <v>19</v>
      </c>
      <c r="B156" s="63"/>
      <c r="C156" s="17"/>
      <c r="D156" s="10"/>
      <c r="E156" s="10"/>
      <c r="F156" s="10"/>
      <c r="G156" s="39"/>
      <c r="H156" s="39"/>
      <c r="I156" s="39"/>
      <c r="J156" s="42"/>
      <c r="K156" s="72"/>
      <c r="L156" s="53"/>
    </row>
    <row r="157" spans="1:12" ht="16.5" customHeight="1" x14ac:dyDescent="0.25">
      <c r="A157" s="62" t="s">
        <v>7</v>
      </c>
      <c r="B157" s="63"/>
      <c r="C157" s="43" t="s">
        <v>18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f t="shared" ref="J157:J160" si="75">SUM(D157:G157)</f>
        <v>0</v>
      </c>
      <c r="K157" s="72"/>
      <c r="L157" s="53"/>
    </row>
    <row r="158" spans="1:12" ht="16.5" customHeight="1" x14ac:dyDescent="0.25">
      <c r="A158" s="62" t="s">
        <v>5</v>
      </c>
      <c r="B158" s="63"/>
      <c r="C158" s="43" t="s">
        <v>18</v>
      </c>
      <c r="D158" s="39">
        <f>D155</f>
        <v>51814.5</v>
      </c>
      <c r="E158" s="39">
        <f t="shared" ref="E158:G158" si="76">E155</f>
        <v>80540.800000000003</v>
      </c>
      <c r="F158" s="39">
        <f t="shared" si="76"/>
        <v>80540.800000000003</v>
      </c>
      <c r="G158" s="39">
        <f t="shared" si="76"/>
        <v>80540.800000000003</v>
      </c>
      <c r="H158" s="39">
        <f t="shared" ref="H158:I158" si="77">H155</f>
        <v>80540.800000000003</v>
      </c>
      <c r="I158" s="39">
        <f t="shared" si="77"/>
        <v>80540.800000000003</v>
      </c>
      <c r="J158" s="39">
        <f>SUM(D158:I158)</f>
        <v>454518.49999999994</v>
      </c>
      <c r="K158" s="72"/>
      <c r="L158" s="53"/>
    </row>
    <row r="159" spans="1:12" ht="16.5" customHeight="1" x14ac:dyDescent="0.25">
      <c r="A159" s="40" t="s">
        <v>64</v>
      </c>
      <c r="B159" s="41"/>
      <c r="C159" s="43" t="s">
        <v>18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f t="shared" ref="J159" si="78">SUM(D159:G159)</f>
        <v>0</v>
      </c>
      <c r="K159" s="72"/>
      <c r="L159" s="53"/>
    </row>
    <row r="160" spans="1:12" ht="16.5" customHeight="1" x14ac:dyDescent="0.25">
      <c r="A160" s="62" t="s">
        <v>6</v>
      </c>
      <c r="B160" s="63"/>
      <c r="C160" s="43" t="s">
        <v>18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f t="shared" si="75"/>
        <v>0</v>
      </c>
      <c r="K160" s="73"/>
      <c r="L160" s="53"/>
    </row>
    <row r="161" spans="5:9" x14ac:dyDescent="0.25">
      <c r="E161" s="11"/>
      <c r="F161" s="11"/>
      <c r="G161" s="11"/>
      <c r="H161" s="11"/>
      <c r="I161" s="11"/>
    </row>
  </sheetData>
  <mergeCells count="105">
    <mergeCell ref="A155:B155"/>
    <mergeCell ref="K155:K160"/>
    <mergeCell ref="L155:L160"/>
    <mergeCell ref="A156:B156"/>
    <mergeCell ref="A157:B157"/>
    <mergeCell ref="A158:B158"/>
    <mergeCell ref="A160:B160"/>
    <mergeCell ref="A108:A114"/>
    <mergeCell ref="K108:K114"/>
    <mergeCell ref="L108:L114"/>
    <mergeCell ref="A148:B148"/>
    <mergeCell ref="A149:B149"/>
    <mergeCell ref="K149:K154"/>
    <mergeCell ref="L149:L154"/>
    <mergeCell ref="A150:B150"/>
    <mergeCell ref="A151:B151"/>
    <mergeCell ref="A152:B152"/>
    <mergeCell ref="A154:B154"/>
    <mergeCell ref="A143:B143"/>
    <mergeCell ref="K143:K148"/>
    <mergeCell ref="L143:L148"/>
    <mergeCell ref="A144:B144"/>
    <mergeCell ref="A145:B145"/>
    <mergeCell ref="A146:B146"/>
    <mergeCell ref="A86:L86"/>
    <mergeCell ref="A87:A93"/>
    <mergeCell ref="K87:K93"/>
    <mergeCell ref="L87:L93"/>
    <mergeCell ref="A94:A100"/>
    <mergeCell ref="K94:K100"/>
    <mergeCell ref="L94:L100"/>
    <mergeCell ref="A101:A107"/>
    <mergeCell ref="K101:K107"/>
    <mergeCell ref="L101:L107"/>
    <mergeCell ref="L73:L79"/>
    <mergeCell ref="L80:L85"/>
    <mergeCell ref="A81:B81"/>
    <mergeCell ref="A82:B82"/>
    <mergeCell ref="A83:B83"/>
    <mergeCell ref="A85:B85"/>
    <mergeCell ref="A80:B80"/>
    <mergeCell ref="A66:A72"/>
    <mergeCell ref="K66:K72"/>
    <mergeCell ref="A136:A142"/>
    <mergeCell ref="K136:K142"/>
    <mergeCell ref="L136:L142"/>
    <mergeCell ref="A115:A121"/>
    <mergeCell ref="K115:K121"/>
    <mergeCell ref="L115:L121"/>
    <mergeCell ref="A129:B129"/>
    <mergeCell ref="K129:K134"/>
    <mergeCell ref="L129:L134"/>
    <mergeCell ref="A130:B130"/>
    <mergeCell ref="A131:B131"/>
    <mergeCell ref="A132:B132"/>
    <mergeCell ref="A134:B134"/>
    <mergeCell ref="L122:L128"/>
    <mergeCell ref="L10:L16"/>
    <mergeCell ref="D5:J5"/>
    <mergeCell ref="A28:B28"/>
    <mergeCell ref="A135:L135"/>
    <mergeCell ref="A30:L30"/>
    <mergeCell ref="A10:A16"/>
    <mergeCell ref="K24:K29"/>
    <mergeCell ref="L24:L29"/>
    <mergeCell ref="A52:A58"/>
    <mergeCell ref="K52:K58"/>
    <mergeCell ref="L52:L58"/>
    <mergeCell ref="A24:B24"/>
    <mergeCell ref="A25:B25"/>
    <mergeCell ref="A26:B26"/>
    <mergeCell ref="A27:B27"/>
    <mergeCell ref="A29:B29"/>
    <mergeCell ref="A17:A23"/>
    <mergeCell ref="K17:K23"/>
    <mergeCell ref="L17:L23"/>
    <mergeCell ref="A122:A128"/>
    <mergeCell ref="K122:K128"/>
    <mergeCell ref="L66:L72"/>
    <mergeCell ref="A73:A79"/>
    <mergeCell ref="K73:K79"/>
    <mergeCell ref="A2:L2"/>
    <mergeCell ref="A3:L3"/>
    <mergeCell ref="A4:L4"/>
    <mergeCell ref="L5:L6"/>
    <mergeCell ref="A8:L8"/>
    <mergeCell ref="K80:K85"/>
    <mergeCell ref="A5:A6"/>
    <mergeCell ref="B5:B6"/>
    <mergeCell ref="K5:K6"/>
    <mergeCell ref="A31:A37"/>
    <mergeCell ref="K31:K37"/>
    <mergeCell ref="L31:L37"/>
    <mergeCell ref="A38:A44"/>
    <mergeCell ref="K38:K44"/>
    <mergeCell ref="L38:L44"/>
    <mergeCell ref="A45:A51"/>
    <mergeCell ref="K45:K51"/>
    <mergeCell ref="L45:L51"/>
    <mergeCell ref="A59:A65"/>
    <mergeCell ref="K59:K65"/>
    <mergeCell ref="L59:L65"/>
    <mergeCell ref="C5:C6"/>
    <mergeCell ref="A9:L9"/>
    <mergeCell ref="K10:K16"/>
  </mergeCells>
  <pageMargins left="0.23622047244094491" right="0.23622047244094491" top="0.39370078740157483" bottom="0.39370078740157483" header="0.31496062992125984" footer="0.31496062992125984"/>
  <pageSetup paperSize="9" scale="73" fitToHeight="5" orientation="landscape" r:id="rId1"/>
  <rowBreaks count="3" manualBreakCount="3">
    <brk id="29" max="11" man="1"/>
    <brk id="100" max="11" man="1"/>
    <brk id="1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130" zoomScaleNormal="100" zoomScaleSheetLayoutView="130" workbookViewId="0">
      <pane xSplit="1" ySplit="10" topLeftCell="B11" activePane="bottomRight" state="frozenSplit"/>
      <selection pane="topRight" activeCell="N1" sqref="N1"/>
      <selection pane="bottomLeft" activeCell="A13" sqref="A13"/>
      <selection pane="bottomRight" activeCell="C12" sqref="C12"/>
    </sheetView>
  </sheetViews>
  <sheetFormatPr defaultColWidth="8.85546875" defaultRowHeight="15" x14ac:dyDescent="0.25"/>
  <cols>
    <col min="1" max="1" width="26.5703125" style="1" customWidth="1"/>
    <col min="2" max="2" width="11.5703125" style="1" customWidth="1"/>
    <col min="3" max="8" width="10.7109375" style="1" customWidth="1"/>
    <col min="9" max="9" width="48.7109375" style="1" customWidth="1"/>
    <col min="10" max="16384" width="8.85546875" style="1"/>
  </cols>
  <sheetData>
    <row r="1" spans="1:14" ht="78.75" x14ac:dyDescent="0.25">
      <c r="A1" s="2"/>
      <c r="B1" s="34"/>
      <c r="C1" s="34"/>
      <c r="D1" s="34"/>
      <c r="E1" s="34"/>
      <c r="F1" s="34"/>
      <c r="G1" s="34"/>
      <c r="H1" s="34"/>
      <c r="I1" s="5" t="s">
        <v>104</v>
      </c>
    </row>
    <row r="2" spans="1:14" ht="18.75" x14ac:dyDescent="0.25">
      <c r="A2" s="2"/>
      <c r="B2" s="34"/>
      <c r="C2" s="34"/>
      <c r="D2" s="34"/>
      <c r="E2" s="34"/>
      <c r="F2" s="34"/>
      <c r="G2" s="34"/>
      <c r="H2" s="34"/>
      <c r="I2" s="5"/>
    </row>
    <row r="3" spans="1:14" ht="15.75" x14ac:dyDescent="0.25">
      <c r="A3" s="84" t="s">
        <v>67</v>
      </c>
      <c r="B3" s="85"/>
      <c r="C3" s="85"/>
      <c r="D3" s="85"/>
      <c r="E3" s="85"/>
      <c r="F3" s="85"/>
      <c r="G3" s="85"/>
      <c r="H3" s="85"/>
      <c r="I3" s="85"/>
    </row>
    <row r="4" spans="1:14" ht="55.5" customHeight="1" x14ac:dyDescent="0.25">
      <c r="A4" s="86" t="s">
        <v>105</v>
      </c>
      <c r="B4" s="87"/>
      <c r="C4" s="87"/>
      <c r="D4" s="87"/>
      <c r="E4" s="87"/>
      <c r="F4" s="87"/>
      <c r="G4" s="87"/>
      <c r="H4" s="87"/>
      <c r="I4" s="87"/>
    </row>
    <row r="5" spans="1:14" ht="55.5" customHeight="1" x14ac:dyDescent="0.25">
      <c r="A5" s="32"/>
      <c r="B5" s="33"/>
      <c r="C5" s="33"/>
      <c r="D5" s="33"/>
      <c r="E5" s="33"/>
      <c r="F5" s="33"/>
      <c r="G5" s="33"/>
      <c r="H5" s="33"/>
      <c r="I5" s="12" t="s">
        <v>68</v>
      </c>
    </row>
    <row r="6" spans="1:14" ht="18.75" x14ac:dyDescent="0.25">
      <c r="A6" s="88"/>
      <c r="B6" s="89"/>
      <c r="C6" s="89"/>
      <c r="D6" s="89"/>
      <c r="E6" s="89"/>
      <c r="F6" s="89"/>
      <c r="G6" s="89"/>
      <c r="H6" s="89"/>
      <c r="I6" s="89"/>
    </row>
    <row r="7" spans="1:14" ht="15.6" customHeight="1" x14ac:dyDescent="0.25">
      <c r="A7" s="82" t="s">
        <v>30</v>
      </c>
      <c r="B7" s="77" t="s">
        <v>33</v>
      </c>
      <c r="C7" s="78"/>
      <c r="D7" s="78"/>
      <c r="E7" s="78"/>
      <c r="F7" s="78"/>
      <c r="G7" s="78"/>
      <c r="H7" s="79"/>
      <c r="I7" s="82" t="s">
        <v>36</v>
      </c>
    </row>
    <row r="8" spans="1:14" ht="15.6" customHeight="1" x14ac:dyDescent="0.25">
      <c r="A8" s="82"/>
      <c r="B8" s="80" t="s">
        <v>35</v>
      </c>
      <c r="C8" s="77" t="s">
        <v>34</v>
      </c>
      <c r="D8" s="78"/>
      <c r="E8" s="78"/>
      <c r="F8" s="78"/>
      <c r="G8" s="78"/>
      <c r="H8" s="79"/>
      <c r="I8" s="82"/>
    </row>
    <row r="9" spans="1:14" ht="15" customHeight="1" x14ac:dyDescent="0.25">
      <c r="A9" s="82"/>
      <c r="B9" s="81"/>
      <c r="C9" s="31" t="s">
        <v>21</v>
      </c>
      <c r="D9" s="31" t="s">
        <v>14</v>
      </c>
      <c r="E9" s="31" t="s">
        <v>13</v>
      </c>
      <c r="F9" s="31" t="s">
        <v>22</v>
      </c>
      <c r="G9" s="31" t="s">
        <v>70</v>
      </c>
      <c r="H9" s="31" t="s">
        <v>71</v>
      </c>
      <c r="I9" s="82"/>
      <c r="J9" s="83"/>
      <c r="K9" s="83"/>
      <c r="L9" s="83"/>
      <c r="M9" s="83"/>
      <c r="N9" s="83"/>
    </row>
    <row r="10" spans="1:14" x14ac:dyDescent="0.25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83"/>
      <c r="K10" s="83"/>
      <c r="L10" s="83"/>
      <c r="M10" s="83"/>
      <c r="N10" s="83"/>
    </row>
    <row r="11" spans="1:14" ht="11.25" customHeight="1" x14ac:dyDescent="0.25">
      <c r="A11" s="16" t="s">
        <v>31</v>
      </c>
      <c r="B11" s="13">
        <f>SUM(C11:H11)</f>
        <v>454518.49999999994</v>
      </c>
      <c r="C11" s="13">
        <f>Мероприятия!D155</f>
        <v>51814.5</v>
      </c>
      <c r="D11" s="13">
        <f>Мероприятия!E155</f>
        <v>80540.800000000003</v>
      </c>
      <c r="E11" s="13">
        <f>Мероприятия!F155</f>
        <v>80540.800000000003</v>
      </c>
      <c r="F11" s="13">
        <f>Мероприятия!G155</f>
        <v>80540.800000000003</v>
      </c>
      <c r="G11" s="13">
        <f>Мероприятия!H155</f>
        <v>80540.800000000003</v>
      </c>
      <c r="H11" s="13">
        <f>Мероприятия!I155</f>
        <v>80540.800000000003</v>
      </c>
      <c r="I11" s="82"/>
    </row>
    <row r="12" spans="1:14" ht="11.25" customHeight="1" x14ac:dyDescent="0.25">
      <c r="A12" s="16" t="s">
        <v>32</v>
      </c>
      <c r="B12" s="14"/>
      <c r="C12" s="4"/>
      <c r="D12" s="4"/>
      <c r="E12" s="4"/>
      <c r="F12" s="13"/>
      <c r="G12" s="4"/>
      <c r="H12" s="13"/>
      <c r="I12" s="82"/>
    </row>
    <row r="13" spans="1:14" ht="11.25" customHeight="1" x14ac:dyDescent="0.25">
      <c r="A13" s="16" t="s">
        <v>37</v>
      </c>
      <c r="B13" s="15">
        <f>SUM(C13:H13)</f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82"/>
      <c r="J13" s="3"/>
    </row>
    <row r="14" spans="1:14" ht="11.25" customHeight="1" x14ac:dyDescent="0.25">
      <c r="A14" s="16" t="s">
        <v>38</v>
      </c>
      <c r="B14" s="15">
        <f t="shared" ref="B14:B16" si="0">SUM(C14:H14)</f>
        <v>454518.49999999994</v>
      </c>
      <c r="C14" s="15">
        <f>C11</f>
        <v>51814.5</v>
      </c>
      <c r="D14" s="15">
        <f t="shared" ref="D14:H14" si="1">D11</f>
        <v>80540.800000000003</v>
      </c>
      <c r="E14" s="15">
        <f t="shared" si="1"/>
        <v>80540.800000000003</v>
      </c>
      <c r="F14" s="15">
        <f t="shared" si="1"/>
        <v>80540.800000000003</v>
      </c>
      <c r="G14" s="15">
        <f t="shared" si="1"/>
        <v>80540.800000000003</v>
      </c>
      <c r="H14" s="15">
        <f t="shared" si="1"/>
        <v>80540.800000000003</v>
      </c>
      <c r="I14" s="82"/>
    </row>
    <row r="15" spans="1:14" ht="11.25" customHeight="1" x14ac:dyDescent="0.25">
      <c r="A15" s="16" t="s">
        <v>43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82"/>
    </row>
    <row r="16" spans="1:14" ht="11.25" customHeight="1" x14ac:dyDescent="0.25">
      <c r="A16" s="16" t="s">
        <v>39</v>
      </c>
      <c r="B16" s="15">
        <f t="shared" si="0"/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82"/>
    </row>
  </sheetData>
  <mergeCells count="10">
    <mergeCell ref="C8:H8"/>
    <mergeCell ref="B8:B9"/>
    <mergeCell ref="I11:I16"/>
    <mergeCell ref="J9:N10"/>
    <mergeCell ref="A3:I3"/>
    <mergeCell ref="A4:I4"/>
    <mergeCell ref="A6:I6"/>
    <mergeCell ref="A7:A9"/>
    <mergeCell ref="I7:I9"/>
    <mergeCell ref="B7:H7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view="pageBreakPreview" zoomScale="130" zoomScaleNormal="100" zoomScaleSheetLayoutView="130" workbookViewId="0">
      <pane xSplit="2" ySplit="8" topLeftCell="C9" activePane="bottomRight" state="frozenSplit"/>
      <selection pane="topRight" activeCell="N1" sqref="N1"/>
      <selection pane="bottomLeft" activeCell="A13" sqref="A13"/>
      <selection pane="bottomRight" activeCell="B9" sqref="B9"/>
    </sheetView>
  </sheetViews>
  <sheetFormatPr defaultColWidth="8.85546875" defaultRowHeight="15" x14ac:dyDescent="0.25"/>
  <cols>
    <col min="1" max="1" width="6.5703125" style="1" customWidth="1"/>
    <col min="2" max="2" width="48.42578125" style="1" customWidth="1"/>
    <col min="3" max="5" width="4.5703125" style="1" customWidth="1"/>
    <col min="6" max="6" width="11.28515625" style="1" customWidth="1"/>
    <col min="7" max="7" width="4.85546875" style="1" customWidth="1"/>
    <col min="8" max="8" width="11.42578125" style="1" customWidth="1"/>
    <col min="9" max="11" width="10.7109375" style="1" customWidth="1"/>
    <col min="12" max="12" width="10" style="1" customWidth="1"/>
    <col min="13" max="13" width="9.85546875" style="1" customWidth="1"/>
    <col min="14" max="14" width="8.85546875" style="1"/>
    <col min="15" max="15" width="10" style="1" bestFit="1" customWidth="1"/>
    <col min="16" max="16384" width="8.85546875" style="1"/>
  </cols>
  <sheetData>
    <row r="1" spans="1:16" ht="23.25" customHeight="1" x14ac:dyDescent="0.25">
      <c r="B1" s="6"/>
      <c r="C1" s="6"/>
      <c r="D1" s="6"/>
      <c r="E1" s="6"/>
      <c r="F1" s="6"/>
      <c r="G1" s="35"/>
      <c r="H1" s="90" t="s">
        <v>65</v>
      </c>
      <c r="I1" s="90"/>
      <c r="J1" s="90"/>
      <c r="K1" s="90"/>
      <c r="L1" s="8"/>
      <c r="M1" s="8"/>
    </row>
    <row r="2" spans="1:16" ht="12" customHeight="1" x14ac:dyDescent="0.25">
      <c r="B2" s="6"/>
      <c r="C2" s="6"/>
      <c r="D2" s="6"/>
      <c r="E2" s="6"/>
      <c r="F2" s="6"/>
      <c r="G2" s="35"/>
      <c r="H2" s="36"/>
      <c r="I2" s="36"/>
      <c r="J2" s="36"/>
      <c r="K2" s="36"/>
      <c r="L2" s="8"/>
      <c r="M2" s="8"/>
    </row>
    <row r="3" spans="1:16" ht="68.25" customHeight="1" x14ac:dyDescent="0.25">
      <c r="B3" s="91" t="s">
        <v>106</v>
      </c>
      <c r="C3" s="91"/>
      <c r="D3" s="91"/>
      <c r="E3" s="91"/>
      <c r="F3" s="91"/>
      <c r="G3" s="91"/>
      <c r="H3" s="48"/>
      <c r="I3" s="48"/>
      <c r="J3" s="48"/>
      <c r="K3" s="48"/>
      <c r="L3" s="8"/>
      <c r="M3" s="8"/>
    </row>
    <row r="4" spans="1:16" ht="22.5" customHeight="1" x14ac:dyDescent="0.25">
      <c r="B4" s="37"/>
      <c r="C4" s="37"/>
      <c r="D4" s="37"/>
      <c r="E4" s="37"/>
      <c r="F4" s="37"/>
      <c r="G4" s="37"/>
      <c r="H4" s="29"/>
      <c r="I4" s="29"/>
      <c r="J4" s="29"/>
      <c r="K4" s="24" t="s">
        <v>66</v>
      </c>
      <c r="L4" s="8"/>
      <c r="M4" s="8"/>
    </row>
    <row r="5" spans="1:16" ht="4.5" customHeight="1" x14ac:dyDescent="0.25">
      <c r="B5" s="51"/>
      <c r="C5" s="51"/>
      <c r="D5" s="51"/>
      <c r="E5" s="51"/>
      <c r="F5" s="51"/>
      <c r="G5" s="51"/>
      <c r="H5" s="52"/>
      <c r="I5" s="52"/>
      <c r="J5" s="52"/>
      <c r="K5" s="52"/>
      <c r="L5" s="8"/>
      <c r="M5" s="8"/>
    </row>
    <row r="6" spans="1:16" ht="15.6" customHeight="1" x14ac:dyDescent="0.25">
      <c r="A6" s="92" t="s">
        <v>45</v>
      </c>
      <c r="B6" s="53" t="s">
        <v>46</v>
      </c>
      <c r="C6" s="53" t="s">
        <v>47</v>
      </c>
      <c r="D6" s="53" t="s">
        <v>48</v>
      </c>
      <c r="E6" s="53" t="s">
        <v>49</v>
      </c>
      <c r="F6" s="53" t="s">
        <v>50</v>
      </c>
      <c r="G6" s="53" t="s">
        <v>51</v>
      </c>
      <c r="H6" s="59" t="s">
        <v>52</v>
      </c>
      <c r="I6" s="60"/>
      <c r="J6" s="60"/>
      <c r="K6" s="60"/>
      <c r="L6" s="60"/>
      <c r="M6" s="61"/>
    </row>
    <row r="7" spans="1:16" ht="15" customHeight="1" x14ac:dyDescent="0.25">
      <c r="A7" s="92"/>
      <c r="B7" s="53"/>
      <c r="C7" s="53"/>
      <c r="D7" s="53"/>
      <c r="E7" s="53"/>
      <c r="F7" s="53"/>
      <c r="G7" s="53"/>
      <c r="H7" s="30" t="s">
        <v>21</v>
      </c>
      <c r="I7" s="30" t="s">
        <v>14</v>
      </c>
      <c r="J7" s="30" t="s">
        <v>13</v>
      </c>
      <c r="K7" s="30" t="s">
        <v>22</v>
      </c>
      <c r="L7" s="30" t="s">
        <v>70</v>
      </c>
      <c r="M7" s="30" t="s">
        <v>71</v>
      </c>
      <c r="N7" s="23"/>
      <c r="O7" s="23"/>
      <c r="P7" s="23"/>
    </row>
    <row r="8" spans="1:16" x14ac:dyDescent="0.25">
      <c r="A8" s="25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23"/>
      <c r="O8" s="23"/>
      <c r="P8" s="23"/>
    </row>
    <row r="9" spans="1:16" ht="81.75" customHeight="1" x14ac:dyDescent="0.25">
      <c r="A9" s="26">
        <v>1</v>
      </c>
      <c r="B9" s="27" t="s">
        <v>53</v>
      </c>
      <c r="C9" s="28" t="s">
        <v>54</v>
      </c>
      <c r="D9" s="28" t="s">
        <v>55</v>
      </c>
      <c r="E9" s="28" t="s">
        <v>56</v>
      </c>
      <c r="F9" s="47" t="s">
        <v>123</v>
      </c>
      <c r="G9" s="28" t="s">
        <v>57</v>
      </c>
      <c r="H9" s="19">
        <v>12457.6</v>
      </c>
      <c r="I9" s="19">
        <v>12412.4</v>
      </c>
      <c r="J9" s="19">
        <v>12412.4</v>
      </c>
      <c r="K9" s="19">
        <v>12412.4</v>
      </c>
      <c r="L9" s="19">
        <v>12412.4</v>
      </c>
      <c r="M9" s="19">
        <v>12412.4</v>
      </c>
    </row>
    <row r="10" spans="1:16" ht="46.5" customHeight="1" x14ac:dyDescent="0.25">
      <c r="A10" s="26">
        <f>A9+1</f>
        <v>2</v>
      </c>
      <c r="B10" s="27" t="s">
        <v>58</v>
      </c>
      <c r="C10" s="28" t="s">
        <v>54</v>
      </c>
      <c r="D10" s="28" t="s">
        <v>55</v>
      </c>
      <c r="E10" s="28" t="s">
        <v>56</v>
      </c>
      <c r="F10" s="46" t="s">
        <v>124</v>
      </c>
      <c r="G10" s="28" t="s">
        <v>59</v>
      </c>
      <c r="H10" s="19">
        <v>1473.3</v>
      </c>
      <c r="I10" s="38">
        <v>1473.2</v>
      </c>
      <c r="J10" s="38">
        <v>2727.9</v>
      </c>
      <c r="K10" s="19">
        <v>1827.9</v>
      </c>
      <c r="L10" s="19">
        <v>1427.9</v>
      </c>
      <c r="M10" s="19">
        <v>1427.9</v>
      </c>
    </row>
    <row r="11" spans="1:16" ht="20.25" customHeight="1" x14ac:dyDescent="0.25">
      <c r="A11" s="26">
        <f t="shared" ref="A11:A14" si="0">A10+1</f>
        <v>3</v>
      </c>
      <c r="B11" s="27" t="s">
        <v>60</v>
      </c>
      <c r="C11" s="28" t="s">
        <v>54</v>
      </c>
      <c r="D11" s="28" t="s">
        <v>55</v>
      </c>
      <c r="E11" s="28" t="s">
        <v>56</v>
      </c>
      <c r="F11" s="46" t="s">
        <v>124</v>
      </c>
      <c r="G11" s="28" t="s">
        <v>61</v>
      </c>
      <c r="H11" s="19">
        <v>102.5</v>
      </c>
      <c r="I11" s="19">
        <v>102.5</v>
      </c>
      <c r="J11" s="19">
        <v>102.5</v>
      </c>
      <c r="K11" s="19">
        <v>102.5</v>
      </c>
      <c r="L11" s="19">
        <v>102.5</v>
      </c>
      <c r="M11" s="19">
        <v>102.5</v>
      </c>
    </row>
    <row r="12" spans="1:16" ht="73.5" customHeight="1" x14ac:dyDescent="0.25">
      <c r="A12" s="26">
        <f t="shared" si="0"/>
        <v>4</v>
      </c>
      <c r="B12" s="27" t="s">
        <v>53</v>
      </c>
      <c r="C12" s="28" t="s">
        <v>54</v>
      </c>
      <c r="D12" s="28" t="s">
        <v>55</v>
      </c>
      <c r="E12" s="28" t="s">
        <v>56</v>
      </c>
      <c r="F12" s="46" t="s">
        <v>125</v>
      </c>
      <c r="G12" s="28" t="s">
        <v>57</v>
      </c>
      <c r="H12" s="19">
        <v>27691</v>
      </c>
      <c r="I12" s="19">
        <v>32551.599999999999</v>
      </c>
      <c r="J12" s="19">
        <v>41875.9</v>
      </c>
      <c r="K12" s="19">
        <v>45278.9</v>
      </c>
      <c r="L12" s="19">
        <v>46472.9</v>
      </c>
      <c r="M12" s="19">
        <v>46472.9</v>
      </c>
    </row>
    <row r="13" spans="1:16" ht="48" customHeight="1" x14ac:dyDescent="0.25">
      <c r="A13" s="26">
        <f t="shared" si="0"/>
        <v>5</v>
      </c>
      <c r="B13" s="27" t="s">
        <v>58</v>
      </c>
      <c r="C13" s="28" t="s">
        <v>54</v>
      </c>
      <c r="D13" s="28" t="s">
        <v>55</v>
      </c>
      <c r="E13" s="28" t="s">
        <v>56</v>
      </c>
      <c r="F13" s="46" t="s">
        <v>125</v>
      </c>
      <c r="G13" s="28" t="s">
        <v>59</v>
      </c>
      <c r="H13" s="19">
        <v>8755.1</v>
      </c>
      <c r="I13" s="19">
        <v>31737.5</v>
      </c>
      <c r="J13" s="19">
        <v>21087.1</v>
      </c>
      <c r="K13" s="19">
        <v>18584.099999999999</v>
      </c>
      <c r="L13" s="19">
        <v>17790.099999999999</v>
      </c>
      <c r="M13" s="19">
        <v>17790.099999999999</v>
      </c>
    </row>
    <row r="14" spans="1:16" ht="24" customHeight="1" x14ac:dyDescent="0.25">
      <c r="A14" s="26">
        <f t="shared" si="0"/>
        <v>6</v>
      </c>
      <c r="B14" s="27" t="s">
        <v>60</v>
      </c>
      <c r="C14" s="28" t="s">
        <v>54</v>
      </c>
      <c r="D14" s="28" t="s">
        <v>55</v>
      </c>
      <c r="E14" s="28" t="s">
        <v>56</v>
      </c>
      <c r="F14" s="46" t="s">
        <v>125</v>
      </c>
      <c r="G14" s="28" t="s">
        <v>61</v>
      </c>
      <c r="H14" s="19">
        <v>1335</v>
      </c>
      <c r="I14" s="19">
        <v>2263.6</v>
      </c>
      <c r="J14" s="19">
        <v>2335</v>
      </c>
      <c r="K14" s="19">
        <v>2335</v>
      </c>
      <c r="L14" s="19">
        <v>2335</v>
      </c>
      <c r="M14" s="19">
        <v>2335</v>
      </c>
    </row>
    <row r="15" spans="1:16" ht="11.25" customHeight="1" x14ac:dyDescent="0.25">
      <c r="A15" s="26"/>
      <c r="B15" s="27" t="s">
        <v>62</v>
      </c>
      <c r="C15" s="28"/>
      <c r="D15" s="28"/>
      <c r="E15" s="28"/>
      <c r="F15" s="28"/>
      <c r="G15" s="28"/>
      <c r="H15" s="19">
        <f t="shared" ref="H15:M15" si="1">SUM(H9:H14)</f>
        <v>51814.5</v>
      </c>
      <c r="I15" s="19">
        <f>SUM(I9:I14)</f>
        <v>80540.800000000003</v>
      </c>
      <c r="J15" s="19">
        <f t="shared" si="1"/>
        <v>80540.799999999988</v>
      </c>
      <c r="K15" s="19">
        <f t="shared" si="1"/>
        <v>80540.799999999988</v>
      </c>
      <c r="L15" s="19">
        <f t="shared" si="1"/>
        <v>80540.799999999988</v>
      </c>
      <c r="M15" s="19">
        <f t="shared" si="1"/>
        <v>80540.799999999988</v>
      </c>
      <c r="O15" s="3"/>
    </row>
    <row r="16" spans="1:16" x14ac:dyDescent="0.25">
      <c r="A16" s="8"/>
      <c r="B16" s="8"/>
      <c r="C16" s="8"/>
      <c r="D16" s="8"/>
      <c r="E16" s="8"/>
      <c r="F16" s="8"/>
      <c r="G16" s="8"/>
      <c r="H16" s="11"/>
      <c r="I16" s="11"/>
      <c r="J16" s="11"/>
      <c r="K16" s="11"/>
      <c r="L16" s="11"/>
      <c r="M16" s="11"/>
      <c r="O16" s="3"/>
    </row>
    <row r="17" spans="2:1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</sheetData>
  <mergeCells count="11">
    <mergeCell ref="A6:A7"/>
    <mergeCell ref="B6:B7"/>
    <mergeCell ref="C6:C7"/>
    <mergeCell ref="D6:D7"/>
    <mergeCell ref="E6:E7"/>
    <mergeCell ref="H1:K1"/>
    <mergeCell ref="B3:K3"/>
    <mergeCell ref="B5:K5"/>
    <mergeCell ref="F6:F7"/>
    <mergeCell ref="G6:G7"/>
    <mergeCell ref="H6:M6"/>
  </mergeCells>
  <pageMargins left="0.7" right="0.7" top="0.75" bottom="0.75" header="0.3" footer="0.3"/>
  <pageSetup paperSize="9" scale="88" fitToHeight="0" orientation="landscape" r:id="rId1"/>
  <rowBreaks count="1" manualBreakCount="1">
    <brk id="1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Мероприятия</vt:lpstr>
      <vt:lpstr>Свод</vt:lpstr>
      <vt:lpstr>Источник</vt:lpstr>
      <vt:lpstr>Лист2</vt:lpstr>
      <vt:lpstr>Лист3</vt:lpstr>
      <vt:lpstr>Источник!Область_печати</vt:lpstr>
      <vt:lpstr>Мероприятия!Область_печати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2017-04-17T07:56:36Z</dcterms:modified>
</cp:coreProperties>
</file>