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0" yWindow="10380" windowWidth="14805" windowHeight="5610"/>
  </bookViews>
  <sheets>
    <sheet name="Лист1" sheetId="1" r:id="rId1"/>
    <sheet name="Лист2" sheetId="2" state="hidden" r:id="rId2"/>
    <sheet name="Лист3" sheetId="3" r:id="rId3"/>
    <sheet name="Лист4" sheetId="4" r:id="rId4"/>
  </sheets>
  <definedNames>
    <definedName name="_xlnm.Print_Titles" localSheetId="0">Лист1!$4:$6</definedName>
    <definedName name="_xlnm.Print_Area" localSheetId="0">Лист1!$A$1:$AD$510</definedName>
  </definedNames>
  <calcPr calcId="145621"/>
</workbook>
</file>

<file path=xl/calcChain.xml><?xml version="1.0" encoding="utf-8"?>
<calcChain xmlns="http://schemas.openxmlformats.org/spreadsheetml/2006/main">
  <c r="R497" i="1" l="1"/>
  <c r="V285" i="1"/>
  <c r="V236" i="1"/>
  <c r="U285" i="1"/>
  <c r="R285" i="1"/>
  <c r="V396" i="1" l="1"/>
  <c r="U396" i="1"/>
  <c r="T396" i="1"/>
  <c r="R396" i="1"/>
  <c r="R386" i="1"/>
  <c r="T333" i="1" l="1"/>
  <c r="T334" i="1"/>
  <c r="R334" i="1" s="1"/>
  <c r="R333" i="1" s="1"/>
  <c r="U334" i="1"/>
  <c r="V334" i="1"/>
  <c r="S334" i="1"/>
  <c r="R337" i="1"/>
  <c r="R336" i="1"/>
  <c r="R335" i="1"/>
  <c r="R329" i="1"/>
  <c r="R328" i="1" s="1"/>
  <c r="R327" i="1" s="1"/>
  <c r="V327" i="1"/>
  <c r="S328" i="1"/>
  <c r="T328" i="1"/>
  <c r="U328" i="1"/>
  <c r="V328" i="1"/>
  <c r="R326" i="1"/>
  <c r="R319" i="1"/>
  <c r="R322" i="1"/>
  <c r="T320" i="1"/>
  <c r="S320" i="1"/>
  <c r="X125" i="1" l="1"/>
  <c r="W125" i="1"/>
  <c r="V125" i="1"/>
  <c r="X134" i="1"/>
  <c r="W134" i="1"/>
  <c r="W132" i="1"/>
  <c r="X132" i="1"/>
  <c r="X131" i="1"/>
  <c r="W133" i="1"/>
  <c r="X133" i="1"/>
  <c r="W131" i="1"/>
  <c r="W130" i="1" s="1"/>
  <c r="V131" i="1"/>
  <c r="S132" i="1"/>
  <c r="R132" i="1" s="1"/>
  <c r="T132" i="1"/>
  <c r="U132" i="1"/>
  <c r="U130" i="1" s="1"/>
  <c r="V132" i="1"/>
  <c r="S133" i="1"/>
  <c r="T133" i="1"/>
  <c r="U133" i="1"/>
  <c r="V133" i="1"/>
  <c r="S134" i="1"/>
  <c r="R134" i="1" s="1"/>
  <c r="T134" i="1"/>
  <c r="U134" i="1"/>
  <c r="V134" i="1"/>
  <c r="T131" i="1"/>
  <c r="U131" i="1"/>
  <c r="S131" i="1"/>
  <c r="R127" i="1"/>
  <c r="R128" i="1"/>
  <c r="R129" i="1"/>
  <c r="R126" i="1"/>
  <c r="T125" i="1"/>
  <c r="U125" i="1"/>
  <c r="S125" i="1"/>
  <c r="R131" i="1"/>
  <c r="R133" i="1"/>
  <c r="X130" i="1"/>
  <c r="T130" i="1"/>
  <c r="V130" i="1"/>
  <c r="R123" i="1"/>
  <c r="R120" i="1"/>
  <c r="R121" i="1"/>
  <c r="R122" i="1"/>
  <c r="S118" i="1"/>
  <c r="T118" i="1"/>
  <c r="U118" i="1"/>
  <c r="V118" i="1"/>
  <c r="R119" i="1"/>
  <c r="R105" i="1"/>
  <c r="R103" i="1" s="1"/>
  <c r="R106" i="1"/>
  <c r="R107" i="1"/>
  <c r="S105" i="1"/>
  <c r="S103" i="1" s="1"/>
  <c r="T105" i="1"/>
  <c r="U105" i="1"/>
  <c r="U103" i="1" s="1"/>
  <c r="V105" i="1"/>
  <c r="S106" i="1"/>
  <c r="S111" i="1" s="1"/>
  <c r="R111" i="1" s="1"/>
  <c r="T106" i="1"/>
  <c r="U106" i="1"/>
  <c r="V106" i="1"/>
  <c r="S107" i="1"/>
  <c r="T107" i="1"/>
  <c r="U107" i="1"/>
  <c r="V107" i="1"/>
  <c r="T104" i="1"/>
  <c r="U104" i="1"/>
  <c r="V104" i="1"/>
  <c r="S104" i="1"/>
  <c r="R79" i="1"/>
  <c r="R80" i="1"/>
  <c r="R81" i="1"/>
  <c r="S110" i="1"/>
  <c r="T110" i="1"/>
  <c r="U110" i="1"/>
  <c r="V110" i="1"/>
  <c r="T111" i="1"/>
  <c r="U111" i="1"/>
  <c r="V111" i="1"/>
  <c r="S112" i="1"/>
  <c r="R112" i="1" s="1"/>
  <c r="T112" i="1"/>
  <c r="U112" i="1"/>
  <c r="V112" i="1"/>
  <c r="T109" i="1"/>
  <c r="U109" i="1"/>
  <c r="S109" i="1"/>
  <c r="R110" i="1"/>
  <c r="T103" i="1"/>
  <c r="V103" i="1"/>
  <c r="R104" i="1"/>
  <c r="R72" i="1"/>
  <c r="T72" i="1"/>
  <c r="S72" i="1"/>
  <c r="V72" i="1"/>
  <c r="U72" i="1"/>
  <c r="R78" i="1"/>
  <c r="R77" i="1" s="1"/>
  <c r="R51" i="1"/>
  <c r="R75" i="1"/>
  <c r="R48" i="1"/>
  <c r="R41" i="1"/>
  <c r="R34" i="1"/>
  <c r="S77" i="1"/>
  <c r="T77" i="1"/>
  <c r="U77" i="1"/>
  <c r="V77" i="1"/>
  <c r="S70" i="1"/>
  <c r="S69" i="1" s="1"/>
  <c r="T70" i="1"/>
  <c r="U70" i="1"/>
  <c r="U69" i="1" s="1"/>
  <c r="V70" i="1"/>
  <c r="V109" i="1" s="1"/>
  <c r="R109" i="1" s="1"/>
  <c r="T69" i="1"/>
  <c r="S50" i="1"/>
  <c r="T50" i="1"/>
  <c r="U50" i="1"/>
  <c r="V50" i="1"/>
  <c r="R50" i="1"/>
  <c r="S43" i="1"/>
  <c r="T43" i="1"/>
  <c r="R43" i="1"/>
  <c r="R44" i="1"/>
  <c r="R37" i="1"/>
  <c r="R27" i="1"/>
  <c r="R125" i="1" l="1"/>
  <c r="S130" i="1"/>
  <c r="R130" i="1"/>
  <c r="R118" i="1"/>
  <c r="R70" i="1"/>
  <c r="V69" i="1"/>
  <c r="S108" i="1"/>
  <c r="R108" i="1"/>
  <c r="R69" i="1"/>
  <c r="U333" i="1"/>
  <c r="V333" i="1"/>
  <c r="S333" i="1"/>
  <c r="U356" i="1" l="1"/>
  <c r="V356" i="1"/>
  <c r="R305" i="1"/>
  <c r="T485" i="1" l="1"/>
  <c r="T490" i="1" s="1"/>
  <c r="U485" i="1"/>
  <c r="U490" i="1" s="1"/>
  <c r="V485" i="1"/>
  <c r="V490" i="1" s="1"/>
  <c r="S485" i="1"/>
  <c r="S490" i="1" s="1"/>
  <c r="T391" i="1"/>
  <c r="U391" i="1"/>
  <c r="V391" i="1"/>
  <c r="T389" i="1"/>
  <c r="T394" i="1" s="1"/>
  <c r="U389" i="1"/>
  <c r="R389" i="1" s="1"/>
  <c r="V389" i="1"/>
  <c r="S369" i="1"/>
  <c r="T369" i="1"/>
  <c r="U369" i="1"/>
  <c r="V369" i="1"/>
  <c r="U394" i="1" l="1"/>
  <c r="S252" i="1"/>
  <c r="R252" i="1" s="1"/>
  <c r="T252" i="1"/>
  <c r="U252" i="1"/>
  <c r="V252" i="1"/>
  <c r="R244" i="1"/>
  <c r="R18" i="1" l="1"/>
  <c r="R16" i="1"/>
  <c r="R15" i="1" l="1"/>
  <c r="V15" i="1"/>
  <c r="U15" i="1"/>
  <c r="U43" i="1"/>
  <c r="V43" i="1"/>
  <c r="U36" i="1"/>
  <c r="V36" i="1"/>
  <c r="U283" i="1" l="1"/>
  <c r="V136" i="1" l="1"/>
  <c r="U136" i="1"/>
  <c r="T136" i="1"/>
  <c r="S136" i="1"/>
  <c r="X43" i="1"/>
  <c r="R136" i="1" l="1"/>
  <c r="X70" i="1" l="1"/>
  <c r="X109" i="1" s="1"/>
  <c r="W70" i="1"/>
  <c r="W109" i="1" s="1"/>
  <c r="R36" i="1"/>
  <c r="R364" i="1" l="1"/>
  <c r="R363" i="1" s="1"/>
  <c r="R362" i="1" s="1"/>
  <c r="W363" i="1"/>
  <c r="W362" i="1" s="1"/>
  <c r="V362" i="1"/>
  <c r="U362" i="1"/>
  <c r="T362" i="1"/>
  <c r="S362" i="1"/>
  <c r="V374" i="1"/>
  <c r="R321" i="1"/>
  <c r="R320" i="1" s="1"/>
  <c r="N176" i="1" l="1"/>
  <c r="N173" i="1" s="1"/>
  <c r="N172" i="1" s="1"/>
  <c r="M173" i="1"/>
  <c r="M172" i="1" s="1"/>
  <c r="L173" i="1"/>
  <c r="K173" i="1"/>
  <c r="J173" i="1"/>
  <c r="I173" i="1"/>
  <c r="H173" i="1"/>
  <c r="H172" i="1" s="1"/>
  <c r="R171" i="1"/>
  <c r="V168" i="1"/>
  <c r="V166" i="1"/>
  <c r="R150" i="1"/>
  <c r="R149" i="1"/>
  <c r="N149" i="1"/>
  <c r="N146" i="1" s="1"/>
  <c r="N145" i="1" s="1"/>
  <c r="R148" i="1"/>
  <c r="AD148" i="1" s="1"/>
  <c r="R147" i="1"/>
  <c r="AD147" i="1" s="1"/>
  <c r="X146" i="1"/>
  <c r="X145" i="1" s="1"/>
  <c r="W146" i="1"/>
  <c r="W145" i="1" s="1"/>
  <c r="V146" i="1"/>
  <c r="M146" i="1"/>
  <c r="M145" i="1" s="1"/>
  <c r="L146" i="1"/>
  <c r="K146" i="1"/>
  <c r="J146" i="1"/>
  <c r="I146" i="1"/>
  <c r="H146" i="1"/>
  <c r="H145" i="1" s="1"/>
  <c r="AD144" i="1"/>
  <c r="AA146" i="1"/>
  <c r="AA145" i="1" s="1"/>
  <c r="AB146" i="1"/>
  <c r="AC146" i="1"/>
  <c r="AD150" i="1"/>
  <c r="R146" i="1" l="1"/>
  <c r="R168" i="1"/>
  <c r="R166" i="1"/>
  <c r="AD149" i="1"/>
  <c r="R145" i="1" l="1"/>
  <c r="AD145" i="1" s="1"/>
  <c r="AD146" i="1"/>
  <c r="R135" i="1"/>
  <c r="X117" i="1" l="1"/>
  <c r="W117" i="1"/>
  <c r="S238" i="1" l="1"/>
  <c r="S233" i="1"/>
  <c r="X369" i="1" l="1"/>
  <c r="X368" i="1" s="1"/>
  <c r="W369" i="1"/>
  <c r="W368" i="1" s="1"/>
  <c r="U374" i="1"/>
  <c r="S374" i="1"/>
  <c r="R485" i="1"/>
  <c r="R484" i="1" s="1"/>
  <c r="X484" i="1"/>
  <c r="W484" i="1"/>
  <c r="V484" i="1"/>
  <c r="U484" i="1"/>
  <c r="T484" i="1"/>
  <c r="S484" i="1"/>
  <c r="R391" i="1"/>
  <c r="R388" i="1" s="1"/>
  <c r="L391" i="1"/>
  <c r="K391" i="1"/>
  <c r="X388" i="1"/>
  <c r="W388" i="1"/>
  <c r="V388" i="1"/>
  <c r="U388" i="1"/>
  <c r="T388" i="1"/>
  <c r="H388" i="1"/>
  <c r="X333" i="1"/>
  <c r="W333" i="1"/>
  <c r="R251" i="1"/>
  <c r="V251" i="1"/>
  <c r="U251" i="1"/>
  <c r="T251" i="1"/>
  <c r="S251" i="1"/>
  <c r="R242" i="1"/>
  <c r="T238" i="1"/>
  <c r="R240" i="1"/>
  <c r="V239" i="1"/>
  <c r="V238" i="1" s="1"/>
  <c r="W238" i="1"/>
  <c r="R169" i="1"/>
  <c r="R167" i="1"/>
  <c r="X165" i="1"/>
  <c r="W165" i="1"/>
  <c r="V165" i="1"/>
  <c r="X69" i="1"/>
  <c r="W69" i="1"/>
  <c r="U368" i="1" l="1"/>
  <c r="T368" i="1"/>
  <c r="T374" i="1"/>
  <c r="V368" i="1"/>
  <c r="S368" i="1"/>
  <c r="R165" i="1"/>
  <c r="U238" i="1"/>
  <c r="R239" i="1"/>
  <c r="R241" i="1"/>
  <c r="R238" i="1" l="1"/>
  <c r="T307" i="1"/>
  <c r="V307" i="1"/>
  <c r="S307" i="1"/>
  <c r="S285" i="1" l="1"/>
  <c r="S283" i="1"/>
  <c r="U349" i="1"/>
  <c r="V349" i="1"/>
  <c r="AD164" i="1" l="1"/>
  <c r="AD163" i="1"/>
  <c r="AD162" i="1"/>
  <c r="AD161" i="1"/>
  <c r="AC160" i="1"/>
  <c r="AB160" i="1"/>
  <c r="AA160" i="1"/>
  <c r="X160" i="1"/>
  <c r="Q160" i="1"/>
  <c r="Q159" i="1" s="1"/>
  <c r="M160" i="1"/>
  <c r="M159" i="1" s="1"/>
  <c r="L160" i="1"/>
  <c r="K160" i="1"/>
  <c r="J160" i="1"/>
  <c r="I160" i="1"/>
  <c r="H160" i="1"/>
  <c r="H159" i="1" s="1"/>
  <c r="AD158" i="1"/>
  <c r="AD157" i="1"/>
  <c r="AD156" i="1"/>
  <c r="AD155" i="1"/>
  <c r="AD154" i="1"/>
  <c r="M153" i="1"/>
  <c r="H153" i="1"/>
  <c r="AD152" i="1"/>
  <c r="AD151" i="1"/>
  <c r="AD153" i="1" l="1"/>
  <c r="AD159" i="1"/>
  <c r="AD160" i="1"/>
  <c r="R137" i="1" l="1"/>
  <c r="R491" i="1" l="1"/>
  <c r="R492" i="1"/>
  <c r="R493" i="1"/>
  <c r="W490" i="1"/>
  <c r="X490" i="1"/>
  <c r="X489" i="1" s="1"/>
  <c r="S495" i="1"/>
  <c r="S393" i="1"/>
  <c r="R397" i="1"/>
  <c r="R395" i="1"/>
  <c r="W396" i="1"/>
  <c r="X396" i="1"/>
  <c r="W394" i="1"/>
  <c r="X394" i="1"/>
  <c r="R375" i="1"/>
  <c r="R376" i="1"/>
  <c r="R377" i="1"/>
  <c r="V373" i="1"/>
  <c r="S413" i="1"/>
  <c r="T413" i="1"/>
  <c r="U413" i="1"/>
  <c r="V413" i="1"/>
  <c r="W413" i="1"/>
  <c r="X413" i="1"/>
  <c r="R415" i="1"/>
  <c r="R416" i="1"/>
  <c r="R417" i="1"/>
  <c r="R414" i="1"/>
  <c r="S246" i="1"/>
  <c r="T246" i="1"/>
  <c r="U246" i="1"/>
  <c r="V246" i="1"/>
  <c r="R284" i="1"/>
  <c r="R286" i="1"/>
  <c r="W283" i="1"/>
  <c r="W285" i="1"/>
  <c r="S223" i="1"/>
  <c r="T223" i="1"/>
  <c r="U223" i="1"/>
  <c r="R225" i="1"/>
  <c r="R227" i="1"/>
  <c r="W226" i="1"/>
  <c r="X226" i="1"/>
  <c r="W224" i="1"/>
  <c r="X224" i="1"/>
  <c r="V226" i="1"/>
  <c r="R226" i="1" s="1"/>
  <c r="V224" i="1"/>
  <c r="R117" i="1"/>
  <c r="W118" i="1"/>
  <c r="X118" i="1"/>
  <c r="R138" i="1"/>
  <c r="R139" i="1"/>
  <c r="W136" i="1"/>
  <c r="X136" i="1"/>
  <c r="U393" i="1" l="1"/>
  <c r="T489" i="1"/>
  <c r="W489" i="1"/>
  <c r="V489" i="1"/>
  <c r="S489" i="1"/>
  <c r="U489" i="1"/>
  <c r="X135" i="1"/>
  <c r="W135" i="1"/>
  <c r="V223" i="1"/>
  <c r="W282" i="1"/>
  <c r="X223" i="1"/>
  <c r="W223" i="1"/>
  <c r="X393" i="1"/>
  <c r="R413" i="1"/>
  <c r="T393" i="1"/>
  <c r="W393" i="1"/>
  <c r="R224" i="1"/>
  <c r="R223" i="1" s="1"/>
  <c r="R490" i="1"/>
  <c r="W108" i="1"/>
  <c r="U108" i="1"/>
  <c r="T108" i="1"/>
  <c r="R489" i="1" l="1"/>
  <c r="X108" i="1"/>
  <c r="V108" i="1"/>
  <c r="T373" i="1"/>
  <c r="S373" i="1" l="1"/>
  <c r="X497" i="1" l="1"/>
  <c r="T135" i="1" l="1"/>
  <c r="U135" i="1"/>
  <c r="V135" i="1" l="1"/>
  <c r="S135" i="1"/>
  <c r="S479" i="1"/>
  <c r="T479" i="1"/>
  <c r="U479" i="1"/>
  <c r="V479" i="1"/>
  <c r="W479" i="1"/>
  <c r="W478" i="1" s="1"/>
  <c r="X479" i="1"/>
  <c r="X478" i="1" s="1"/>
  <c r="R480" i="1"/>
  <c r="R479" i="1" s="1"/>
  <c r="R478" i="1" s="1"/>
  <c r="T383" i="1"/>
  <c r="U383" i="1"/>
  <c r="W383" i="1"/>
  <c r="W382" i="1" s="1"/>
  <c r="X383" i="1"/>
  <c r="X382" i="1" s="1"/>
  <c r="R381" i="1"/>
  <c r="R302" i="1" l="1"/>
  <c r="R303" i="1"/>
  <c r="R304" i="1"/>
  <c r="S356" i="1" l="1"/>
  <c r="T356" i="1"/>
  <c r="W356" i="1"/>
  <c r="W355" i="1" s="1"/>
  <c r="X356" i="1"/>
  <c r="X355" i="1" s="1"/>
  <c r="R357" i="1"/>
  <c r="R354" i="1"/>
  <c r="S349" i="1"/>
  <c r="T349" i="1"/>
  <c r="R350" i="1"/>
  <c r="R349" i="1" s="1"/>
  <c r="R347" i="1"/>
  <c r="R247" i="1"/>
  <c r="R246" i="1" s="1"/>
  <c r="R356" i="1" l="1"/>
  <c r="R355" i="1" s="1"/>
  <c r="R369" i="1"/>
  <c r="R368" i="1" s="1"/>
  <c r="R198" i="1"/>
  <c r="R191" i="1"/>
  <c r="R184" i="1"/>
  <c r="W233" i="1"/>
  <c r="R235" i="1"/>
  <c r="R237" i="1"/>
  <c r="V497" i="1"/>
  <c r="U497" i="1"/>
  <c r="R231" i="1"/>
  <c r="T233" i="1" l="1"/>
  <c r="T283" i="1"/>
  <c r="T495" i="1" s="1"/>
  <c r="V233" i="1"/>
  <c r="V283" i="1"/>
  <c r="U233" i="1"/>
  <c r="U495" i="1"/>
  <c r="R236" i="1"/>
  <c r="T285" i="1"/>
  <c r="T497" i="1" s="1"/>
  <c r="R234" i="1"/>
  <c r="S496" i="1"/>
  <c r="T496" i="1"/>
  <c r="U496" i="1"/>
  <c r="V496" i="1"/>
  <c r="S498" i="1"/>
  <c r="T498" i="1"/>
  <c r="U498" i="1"/>
  <c r="V498" i="1"/>
  <c r="X457" i="1"/>
  <c r="G11" i="3"/>
  <c r="H13" i="3"/>
  <c r="H14" i="3"/>
  <c r="H12" i="3"/>
  <c r="M328" i="1"/>
  <c r="M321" i="1"/>
  <c r="E13" i="3"/>
  <c r="C13" i="3"/>
  <c r="H373" i="1"/>
  <c r="M294" i="1"/>
  <c r="M374" i="1" s="1"/>
  <c r="M373" i="1" s="1"/>
  <c r="M300" i="1"/>
  <c r="M307" i="1"/>
  <c r="M314" i="1"/>
  <c r="M320" i="1"/>
  <c r="M375" i="1"/>
  <c r="M376" i="1"/>
  <c r="M377" i="1"/>
  <c r="M293" i="1"/>
  <c r="G15" i="3"/>
  <c r="G14" i="3"/>
  <c r="G12" i="3"/>
  <c r="G13" i="3"/>
  <c r="D13" i="3"/>
  <c r="F15" i="3"/>
  <c r="F12" i="3"/>
  <c r="F13" i="3"/>
  <c r="X423" i="1"/>
  <c r="AA112" i="1"/>
  <c r="AB112" i="1"/>
  <c r="AC112" i="1"/>
  <c r="AA111" i="1"/>
  <c r="AB111" i="1"/>
  <c r="AA110" i="1"/>
  <c r="AB110" i="1"/>
  <c r="AC110" i="1"/>
  <c r="AA109" i="1"/>
  <c r="AB109" i="1"/>
  <c r="AD36" i="1"/>
  <c r="X293" i="1"/>
  <c r="W293" i="1"/>
  <c r="X435" i="1"/>
  <c r="N225" i="1"/>
  <c r="N224" i="1"/>
  <c r="N491" i="1"/>
  <c r="O491" i="1"/>
  <c r="O496" i="1" s="1"/>
  <c r="P491" i="1"/>
  <c r="P496" i="1" s="1"/>
  <c r="Q491" i="1"/>
  <c r="Q496" i="1" s="1"/>
  <c r="N492" i="1"/>
  <c r="O492" i="1"/>
  <c r="O497" i="1" s="1"/>
  <c r="P492" i="1"/>
  <c r="P497" i="1" s="1"/>
  <c r="Q492" i="1"/>
  <c r="Q497" i="1" s="1"/>
  <c r="N493" i="1"/>
  <c r="N498" i="1" s="1"/>
  <c r="O493" i="1"/>
  <c r="O498" i="1" s="1"/>
  <c r="P493" i="1"/>
  <c r="P498" i="1" s="1"/>
  <c r="Q493" i="1"/>
  <c r="N489" i="1"/>
  <c r="O489" i="1"/>
  <c r="P489" i="1"/>
  <c r="Q489" i="1"/>
  <c r="N490" i="1"/>
  <c r="O490" i="1"/>
  <c r="P490" i="1"/>
  <c r="Q490" i="1"/>
  <c r="Q227" i="1"/>
  <c r="O322" i="1"/>
  <c r="P322" i="1"/>
  <c r="Q322" i="1"/>
  <c r="N322" i="1"/>
  <c r="AA493" i="1"/>
  <c r="AA492" i="1"/>
  <c r="AA491" i="1"/>
  <c r="AA490" i="1"/>
  <c r="AA479" i="1"/>
  <c r="AA423" i="1"/>
  <c r="M112" i="1"/>
  <c r="L112" i="1"/>
  <c r="K112" i="1"/>
  <c r="J112" i="1"/>
  <c r="I112" i="1"/>
  <c r="H112" i="1"/>
  <c r="M111" i="1"/>
  <c r="L111" i="1"/>
  <c r="K111" i="1"/>
  <c r="J111" i="1"/>
  <c r="I111" i="1"/>
  <c r="H111" i="1"/>
  <c r="M110" i="1"/>
  <c r="L110" i="1"/>
  <c r="K110" i="1"/>
  <c r="J110" i="1"/>
  <c r="I110" i="1"/>
  <c r="H110" i="1"/>
  <c r="M109" i="1"/>
  <c r="L109" i="1"/>
  <c r="K109" i="1"/>
  <c r="J109" i="1"/>
  <c r="I109" i="1"/>
  <c r="H109" i="1"/>
  <c r="M108" i="1"/>
  <c r="K108" i="1"/>
  <c r="J108" i="1"/>
  <c r="I108" i="1"/>
  <c r="M91" i="1"/>
  <c r="H91" i="1"/>
  <c r="AD77" i="1"/>
  <c r="M43" i="1"/>
  <c r="H43" i="1"/>
  <c r="Q30" i="1"/>
  <c r="L29" i="1"/>
  <c r="L108" i="1" s="1"/>
  <c r="H29" i="1"/>
  <c r="H108" i="1" s="1"/>
  <c r="P424" i="1"/>
  <c r="P423" i="1" s="1"/>
  <c r="O424" i="1"/>
  <c r="O423" i="1" s="1"/>
  <c r="N424" i="1"/>
  <c r="N423" i="1" s="1"/>
  <c r="W423" i="1"/>
  <c r="R423" i="1"/>
  <c r="Q424" i="1"/>
  <c r="W431" i="1"/>
  <c r="W430" i="1" s="1"/>
  <c r="W439" i="1"/>
  <c r="W438" i="1"/>
  <c r="F24" i="3" s="1"/>
  <c r="W437" i="1"/>
  <c r="AA224" i="1"/>
  <c r="AA439" i="1"/>
  <c r="AA438" i="1"/>
  <c r="AA437" i="1"/>
  <c r="AA431" i="1"/>
  <c r="AA430" i="1" s="1"/>
  <c r="R439" i="1"/>
  <c r="M439" i="1"/>
  <c r="R438" i="1"/>
  <c r="E24" i="3" s="1"/>
  <c r="M438" i="1"/>
  <c r="R437" i="1"/>
  <c r="M437" i="1"/>
  <c r="R431" i="1"/>
  <c r="R430" i="1" s="1"/>
  <c r="Q431" i="1"/>
  <c r="P431" i="1"/>
  <c r="P430" i="1" s="1"/>
  <c r="O431" i="1"/>
  <c r="O430" i="1" s="1"/>
  <c r="N431" i="1"/>
  <c r="N430" i="1" s="1"/>
  <c r="M431" i="1"/>
  <c r="M436" i="1" s="1"/>
  <c r="AA329" i="1"/>
  <c r="AA328" i="1" s="1"/>
  <c r="AD312" i="1"/>
  <c r="AA314" i="1"/>
  <c r="Q315" i="1"/>
  <c r="Q314" i="1" s="1"/>
  <c r="Q373" i="1" s="1"/>
  <c r="P315" i="1"/>
  <c r="O315" i="1"/>
  <c r="O314" i="1" s="1"/>
  <c r="O373" i="1" s="1"/>
  <c r="N315" i="1"/>
  <c r="AD305" i="1"/>
  <c r="AA308" i="1"/>
  <c r="AA307" i="1" s="1"/>
  <c r="AA301" i="1"/>
  <c r="AA300" i="1" s="1"/>
  <c r="M430" i="1"/>
  <c r="AA413" i="1"/>
  <c r="AA29" i="1"/>
  <c r="M417" i="1"/>
  <c r="M415" i="1"/>
  <c r="M414" i="1"/>
  <c r="M416" i="1"/>
  <c r="I436" i="1"/>
  <c r="I435" i="1"/>
  <c r="I226" i="1"/>
  <c r="J224" i="1"/>
  <c r="K224" i="1"/>
  <c r="L224" i="1"/>
  <c r="I224" i="1"/>
  <c r="H375" i="1"/>
  <c r="I375" i="1"/>
  <c r="J375" i="1"/>
  <c r="K375" i="1"/>
  <c r="L375" i="1"/>
  <c r="H376" i="1"/>
  <c r="I376" i="1"/>
  <c r="J376" i="1"/>
  <c r="K376" i="1"/>
  <c r="L376" i="1"/>
  <c r="H377" i="1"/>
  <c r="I377" i="1"/>
  <c r="J377" i="1"/>
  <c r="K377" i="1"/>
  <c r="L377" i="1"/>
  <c r="E25" i="3"/>
  <c r="H383" i="1"/>
  <c r="H382" i="1" s="1"/>
  <c r="K386" i="1"/>
  <c r="L386" i="1"/>
  <c r="I416" i="1"/>
  <c r="J416" i="1"/>
  <c r="K416" i="1"/>
  <c r="L416" i="1"/>
  <c r="I415" i="1"/>
  <c r="J415" i="1"/>
  <c r="K415" i="1"/>
  <c r="L415" i="1"/>
  <c r="I414" i="1"/>
  <c r="J414" i="1"/>
  <c r="K414" i="1"/>
  <c r="L414" i="1"/>
  <c r="I413" i="1"/>
  <c r="J413" i="1"/>
  <c r="K413" i="1"/>
  <c r="L413" i="1"/>
  <c r="C14" i="3"/>
  <c r="L396" i="1"/>
  <c r="K396" i="1"/>
  <c r="H393" i="1"/>
  <c r="L490" i="1"/>
  <c r="K490" i="1"/>
  <c r="J490" i="1"/>
  <c r="I490" i="1"/>
  <c r="L489" i="1"/>
  <c r="K489" i="1"/>
  <c r="J489" i="1"/>
  <c r="I489" i="1"/>
  <c r="L294" i="1"/>
  <c r="L374" i="1" s="1"/>
  <c r="K294" i="1"/>
  <c r="K374" i="1" s="1"/>
  <c r="J294" i="1"/>
  <c r="J374" i="1" s="1"/>
  <c r="I294" i="1"/>
  <c r="I293" i="1" s="1"/>
  <c r="I373" i="1" s="1"/>
  <c r="L439" i="1"/>
  <c r="K439" i="1"/>
  <c r="J439" i="1"/>
  <c r="I439" i="1"/>
  <c r="L438" i="1"/>
  <c r="K438" i="1"/>
  <c r="J438" i="1"/>
  <c r="I438" i="1"/>
  <c r="L437" i="1"/>
  <c r="K437" i="1"/>
  <c r="J437" i="1"/>
  <c r="I437" i="1"/>
  <c r="L436" i="1"/>
  <c r="K436" i="1"/>
  <c r="J436" i="1"/>
  <c r="L435" i="1"/>
  <c r="K435" i="1"/>
  <c r="J435" i="1"/>
  <c r="H322" i="1"/>
  <c r="AD322" i="1" s="1"/>
  <c r="H294" i="1"/>
  <c r="H479" i="1"/>
  <c r="H478" i="1" s="1"/>
  <c r="H225" i="1"/>
  <c r="I225" i="1"/>
  <c r="J225" i="1"/>
  <c r="K225" i="1"/>
  <c r="L225" i="1"/>
  <c r="M225" i="1"/>
  <c r="M223" i="1" s="1"/>
  <c r="H227" i="1"/>
  <c r="H223" i="1" s="1"/>
  <c r="I227" i="1"/>
  <c r="J227" i="1"/>
  <c r="K227" i="1"/>
  <c r="L227" i="1"/>
  <c r="M493" i="1"/>
  <c r="L493" i="1"/>
  <c r="K493" i="1"/>
  <c r="J493" i="1"/>
  <c r="I493" i="1"/>
  <c r="H493" i="1"/>
  <c r="M492" i="1"/>
  <c r="L492" i="1"/>
  <c r="K492" i="1"/>
  <c r="J492" i="1"/>
  <c r="I492" i="1"/>
  <c r="H492" i="1"/>
  <c r="M491" i="1"/>
  <c r="L491" i="1"/>
  <c r="K491" i="1"/>
  <c r="J491" i="1"/>
  <c r="I491" i="1"/>
  <c r="H491" i="1"/>
  <c r="M490" i="1"/>
  <c r="M489" i="1"/>
  <c r="M478" i="1"/>
  <c r="N478" i="1" s="1"/>
  <c r="H439" i="1"/>
  <c r="H438" i="1"/>
  <c r="H437" i="1"/>
  <c r="H431" i="1"/>
  <c r="AD327" i="1"/>
  <c r="H329" i="1"/>
  <c r="H328" i="1" s="1"/>
  <c r="H320" i="1"/>
  <c r="H315" i="1"/>
  <c r="H314" i="1" s="1"/>
  <c r="H308" i="1"/>
  <c r="H307" i="1" s="1"/>
  <c r="H301" i="1"/>
  <c r="H300" i="1" s="1"/>
  <c r="R294" i="1"/>
  <c r="R293" i="1" s="1"/>
  <c r="AB396" i="1"/>
  <c r="AC396" i="1"/>
  <c r="AC393" i="1" s="1"/>
  <c r="AA396" i="1"/>
  <c r="AA393" i="1" s="1"/>
  <c r="H416" i="1"/>
  <c r="H414" i="1"/>
  <c r="H413" i="1"/>
  <c r="AD74" i="1"/>
  <c r="AD75" i="1"/>
  <c r="AD76" i="1"/>
  <c r="AD79" i="1"/>
  <c r="AB15" i="1"/>
  <c r="AC15" i="1"/>
  <c r="AA15" i="1"/>
  <c r="M393" i="1"/>
  <c r="AA383" i="1"/>
  <c r="AC383" i="1"/>
  <c r="AB383" i="1"/>
  <c r="AC382" i="1"/>
  <c r="AB382" i="1"/>
  <c r="AA382" i="1"/>
  <c r="AD14" i="1"/>
  <c r="AD16" i="1"/>
  <c r="AD17" i="1"/>
  <c r="AD18" i="1"/>
  <c r="AD19" i="1"/>
  <c r="AD27" i="1"/>
  <c r="AD28" i="1"/>
  <c r="AD30" i="1"/>
  <c r="AD31" i="1"/>
  <c r="AD32" i="1"/>
  <c r="AD33" i="1"/>
  <c r="AD34" i="1"/>
  <c r="AD35" i="1"/>
  <c r="AD37" i="1"/>
  <c r="AD38" i="1"/>
  <c r="AD39" i="1"/>
  <c r="AD40" i="1"/>
  <c r="AD80" i="1"/>
  <c r="AD81" i="1"/>
  <c r="AD82" i="1"/>
  <c r="AD83" i="1"/>
  <c r="AD84" i="1"/>
  <c r="AD85" i="1"/>
  <c r="AD86" i="1"/>
  <c r="AD87" i="1"/>
  <c r="AD88" i="1"/>
  <c r="AD140" i="1"/>
  <c r="AD141" i="1"/>
  <c r="AD142" i="1"/>
  <c r="AD143" i="1"/>
  <c r="AD287" i="1"/>
  <c r="AD288" i="1"/>
  <c r="AD289" i="1"/>
  <c r="AD290" i="1"/>
  <c r="AD291" i="1"/>
  <c r="AD292" i="1"/>
  <c r="AD295" i="1"/>
  <c r="AD296" i="1"/>
  <c r="AD297" i="1"/>
  <c r="AD298" i="1"/>
  <c r="AD299" i="1"/>
  <c r="AD302" i="1"/>
  <c r="AD303" i="1"/>
  <c r="AD304" i="1"/>
  <c r="AD306" i="1"/>
  <c r="AD309" i="1"/>
  <c r="AD310" i="1"/>
  <c r="AD311" i="1"/>
  <c r="AD313" i="1"/>
  <c r="AD316" i="1"/>
  <c r="AD317" i="1"/>
  <c r="AD318" i="1"/>
  <c r="AD319" i="1"/>
  <c r="AD321" i="1"/>
  <c r="AD323" i="1"/>
  <c r="AD324" i="1"/>
  <c r="AD325" i="1"/>
  <c r="AD326" i="1"/>
  <c r="AD330" i="1"/>
  <c r="AD331" i="1"/>
  <c r="AD332" i="1"/>
  <c r="AD378" i="1"/>
  <c r="AD379" i="1"/>
  <c r="AD380" i="1"/>
  <c r="AD381" i="1"/>
  <c r="AD385" i="1"/>
  <c r="AD386" i="1"/>
  <c r="AD387" i="1"/>
  <c r="AD398" i="1"/>
  <c r="AD399" i="1"/>
  <c r="AD400" i="1"/>
  <c r="AD418" i="1"/>
  <c r="AD419" i="1"/>
  <c r="AD420" i="1"/>
  <c r="AD421" i="1"/>
  <c r="AD425" i="1"/>
  <c r="AD426" i="1"/>
  <c r="AD427" i="1"/>
  <c r="AD428" i="1"/>
  <c r="AD429" i="1"/>
  <c r="AD432" i="1"/>
  <c r="AD433" i="1"/>
  <c r="AD434" i="1"/>
  <c r="AD440" i="1"/>
  <c r="AD441" i="1"/>
  <c r="AD476" i="1"/>
  <c r="AD477" i="1"/>
  <c r="AD481" i="1"/>
  <c r="AD482" i="1"/>
  <c r="AD483" i="1"/>
  <c r="AD13" i="1"/>
  <c r="H15" i="3"/>
  <c r="E12" i="3"/>
  <c r="E15" i="3"/>
  <c r="D12" i="3"/>
  <c r="D14" i="3"/>
  <c r="D15" i="3"/>
  <c r="C15" i="3"/>
  <c r="AB491" i="1"/>
  <c r="AC491" i="1"/>
  <c r="AB492" i="1"/>
  <c r="AC492" i="1"/>
  <c r="AB493" i="1"/>
  <c r="AC493" i="1"/>
  <c r="AC480" i="1"/>
  <c r="AB480" i="1"/>
  <c r="AB479" i="1" s="1"/>
  <c r="AB489" i="1" s="1"/>
  <c r="AB439" i="1"/>
  <c r="AC439" i="1"/>
  <c r="AC431" i="1"/>
  <c r="AC436" i="1" s="1"/>
  <c r="AB431" i="1"/>
  <c r="AB436" i="1" s="1"/>
  <c r="AC423" i="1"/>
  <c r="AC422" i="1" s="1"/>
  <c r="AB423" i="1"/>
  <c r="AA414" i="1"/>
  <c r="AB414" i="1"/>
  <c r="AC414" i="1"/>
  <c r="H415" i="1"/>
  <c r="AA415" i="1"/>
  <c r="AB415" i="1"/>
  <c r="AC415" i="1"/>
  <c r="AA416" i="1"/>
  <c r="AB416" i="1"/>
  <c r="AC416" i="1"/>
  <c r="H417" i="1"/>
  <c r="I417" i="1"/>
  <c r="J417" i="1"/>
  <c r="K417" i="1"/>
  <c r="L417" i="1"/>
  <c r="AA417" i="1"/>
  <c r="AB417" i="1"/>
  <c r="AC417" i="1"/>
  <c r="AB413" i="1"/>
  <c r="AA375" i="1"/>
  <c r="AB375" i="1"/>
  <c r="AC375" i="1"/>
  <c r="AA376" i="1"/>
  <c r="AB376" i="1"/>
  <c r="AC376" i="1"/>
  <c r="AA377" i="1"/>
  <c r="AB377" i="1"/>
  <c r="AC377" i="1"/>
  <c r="AC329" i="1"/>
  <c r="AC328" i="1" s="1"/>
  <c r="AB329" i="1"/>
  <c r="AB328" i="1" s="1"/>
  <c r="AC315" i="1"/>
  <c r="AC314" i="1" s="1"/>
  <c r="AB315" i="1"/>
  <c r="AB314" i="1" s="1"/>
  <c r="AC308" i="1"/>
  <c r="AC307" i="1" s="1"/>
  <c r="AB308" i="1"/>
  <c r="AB307" i="1" s="1"/>
  <c r="AC301" i="1"/>
  <c r="AB301" i="1"/>
  <c r="AB300" i="1" s="1"/>
  <c r="AC293" i="1"/>
  <c r="AB294" i="1"/>
  <c r="AA294" i="1"/>
  <c r="AA293" i="1" s="1"/>
  <c r="AD397" i="1"/>
  <c r="AD395" i="1"/>
  <c r="AB224" i="1"/>
  <c r="AD224" i="1" s="1"/>
  <c r="AA225" i="1"/>
  <c r="AB225" i="1"/>
  <c r="AC225" i="1"/>
  <c r="AA226" i="1"/>
  <c r="AB226" i="1"/>
  <c r="AA227" i="1"/>
  <c r="AB227" i="1"/>
  <c r="H10" i="3"/>
  <c r="D69" i="2"/>
  <c r="AD424" i="1"/>
  <c r="AD320" i="1" l="1"/>
  <c r="AA436" i="1"/>
  <c r="E11" i="3"/>
  <c r="AD29" i="1"/>
  <c r="P374" i="1"/>
  <c r="Q498" i="1"/>
  <c r="AB430" i="1"/>
  <c r="AB435" i="1" s="1"/>
  <c r="AD491" i="1"/>
  <c r="N374" i="1"/>
  <c r="AC430" i="1"/>
  <c r="AC435" i="1" s="1"/>
  <c r="R435" i="1"/>
  <c r="AB490" i="1"/>
  <c r="E14" i="3"/>
  <c r="J293" i="1"/>
  <c r="J373" i="1" s="1"/>
  <c r="N226" i="1"/>
  <c r="N497" i="1" s="1"/>
  <c r="O436" i="1"/>
  <c r="O435" i="1" s="1"/>
  <c r="O494" i="1" s="1"/>
  <c r="N496" i="1"/>
  <c r="L226" i="1"/>
  <c r="L497" i="1" s="1"/>
  <c r="R233" i="1"/>
  <c r="U282" i="1"/>
  <c r="V282" i="1"/>
  <c r="T282" i="1"/>
  <c r="R283" i="1"/>
  <c r="S282" i="1"/>
  <c r="R498" i="1"/>
  <c r="AA374" i="1"/>
  <c r="AA495" i="1" s="1"/>
  <c r="P314" i="1"/>
  <c r="P373" i="1" s="1"/>
  <c r="L293" i="1"/>
  <c r="L373" i="1" s="1"/>
  <c r="R496" i="1"/>
  <c r="E7" i="3" s="1"/>
  <c r="AD301" i="1"/>
  <c r="AB223" i="1"/>
  <c r="AC496" i="1"/>
  <c r="H7" i="3" s="1"/>
  <c r="AD225" i="1"/>
  <c r="AC108" i="1"/>
  <c r="AD415" i="1"/>
  <c r="C11" i="3"/>
  <c r="AD226" i="1"/>
  <c r="AD314" i="1"/>
  <c r="P436" i="1"/>
  <c r="W435" i="1"/>
  <c r="AD227" i="1"/>
  <c r="AD329" i="1"/>
  <c r="AD417" i="1"/>
  <c r="I497" i="1"/>
  <c r="K226" i="1"/>
  <c r="K497" i="1" s="1"/>
  <c r="N314" i="1"/>
  <c r="N373" i="1" s="1"/>
  <c r="C21" i="3"/>
  <c r="O374" i="1"/>
  <c r="I223" i="1"/>
  <c r="I494" i="1" s="1"/>
  <c r="AA373" i="1"/>
  <c r="AC374" i="1"/>
  <c r="AD439" i="1"/>
  <c r="AD438" i="1"/>
  <c r="AD15" i="1"/>
  <c r="H24" i="3"/>
  <c r="AD328" i="1"/>
  <c r="AC497" i="1"/>
  <c r="H9" i="3" s="1"/>
  <c r="AD492" i="1"/>
  <c r="AD414" i="1"/>
  <c r="AD396" i="1"/>
  <c r="K293" i="1"/>
  <c r="K373" i="1" s="1"/>
  <c r="Q374" i="1"/>
  <c r="N436" i="1"/>
  <c r="N435" i="1" s="1"/>
  <c r="AB422" i="1"/>
  <c r="AD422" i="1" s="1"/>
  <c r="AC479" i="1"/>
  <c r="AC489" i="1" s="1"/>
  <c r="AD480" i="1"/>
  <c r="H293" i="1"/>
  <c r="AD294" i="1"/>
  <c r="M413" i="1"/>
  <c r="AA489" i="1"/>
  <c r="AA478" i="1"/>
  <c r="AD478" i="1" s="1"/>
  <c r="AA435" i="1"/>
  <c r="AD493" i="1"/>
  <c r="J226" i="1"/>
  <c r="J497" i="1" s="1"/>
  <c r="Q436" i="1"/>
  <c r="Q430" i="1"/>
  <c r="AA497" i="1"/>
  <c r="AD315" i="1"/>
  <c r="AB293" i="1"/>
  <c r="AB373" i="1" s="1"/>
  <c r="AB374" i="1"/>
  <c r="AC300" i="1"/>
  <c r="AC373" i="1" s="1"/>
  <c r="AA498" i="1"/>
  <c r="H22" i="3"/>
  <c r="AB393" i="1"/>
  <c r="AD437" i="1"/>
  <c r="L223" i="1"/>
  <c r="I374" i="1"/>
  <c r="I495" i="1" s="1"/>
  <c r="M435" i="1"/>
  <c r="AD423" i="1"/>
  <c r="AD78" i="1"/>
  <c r="C22" i="3"/>
  <c r="L498" i="1"/>
  <c r="G24" i="3"/>
  <c r="AB496" i="1"/>
  <c r="F11" i="3"/>
  <c r="F14" i="3"/>
  <c r="B14" i="3" s="1"/>
  <c r="K223" i="1"/>
  <c r="AC413" i="1"/>
  <c r="H11" i="3"/>
  <c r="AD416" i="1"/>
  <c r="H436" i="1"/>
  <c r="AD436" i="1" s="1"/>
  <c r="H430" i="1"/>
  <c r="AD431" i="1"/>
  <c r="AA223" i="1"/>
  <c r="AC490" i="1"/>
  <c r="C12" i="3"/>
  <c r="B12" i="3" s="1"/>
  <c r="I496" i="1"/>
  <c r="D22" i="3"/>
  <c r="I498" i="1"/>
  <c r="D25" i="3"/>
  <c r="N223" i="1"/>
  <c r="F25" i="3"/>
  <c r="F22" i="3"/>
  <c r="H25" i="3"/>
  <c r="AD375" i="1"/>
  <c r="J495" i="1"/>
  <c r="J496" i="1"/>
  <c r="C24" i="3"/>
  <c r="J498" i="1"/>
  <c r="AB498" i="1"/>
  <c r="M495" i="1"/>
  <c r="D8" i="3" s="1"/>
  <c r="K496" i="1"/>
  <c r="M497" i="1"/>
  <c r="D9" i="3" s="1"/>
  <c r="K498" i="1"/>
  <c r="G25" i="3"/>
  <c r="L495" i="1"/>
  <c r="H496" i="1"/>
  <c r="C7" i="3" s="1"/>
  <c r="X496" i="1"/>
  <c r="B13" i="3"/>
  <c r="H497" i="1"/>
  <c r="C9" i="3" s="1"/>
  <c r="AD111" i="1"/>
  <c r="D23" i="3"/>
  <c r="D24" i="3"/>
  <c r="G22" i="3"/>
  <c r="AA108" i="1"/>
  <c r="X498" i="1"/>
  <c r="H494" i="1"/>
  <c r="AD110" i="1"/>
  <c r="W496" i="1"/>
  <c r="AB497" i="1"/>
  <c r="H498" i="1"/>
  <c r="K495" i="1"/>
  <c r="AD112" i="1"/>
  <c r="M498" i="1"/>
  <c r="D10" i="3" s="1"/>
  <c r="L496" i="1"/>
  <c r="G9" i="3"/>
  <c r="AB108" i="1"/>
  <c r="W498" i="1"/>
  <c r="B15" i="3"/>
  <c r="AD376" i="1"/>
  <c r="AA496" i="1"/>
  <c r="E22" i="3"/>
  <c r="AD109" i="1"/>
  <c r="AD377" i="1"/>
  <c r="M496" i="1"/>
  <c r="D7" i="3" s="1"/>
  <c r="W497" i="1"/>
  <c r="S494" i="1"/>
  <c r="AD223" i="1" l="1"/>
  <c r="O495" i="1"/>
  <c r="P495" i="1"/>
  <c r="AD430" i="1"/>
  <c r="R282" i="1"/>
  <c r="M494" i="1"/>
  <c r="D6" i="3" s="1"/>
  <c r="AD479" i="1"/>
  <c r="C26" i="3"/>
  <c r="T494" i="1"/>
  <c r="L494" i="1"/>
  <c r="AC495" i="1"/>
  <c r="H8" i="3" s="1"/>
  <c r="AB495" i="1"/>
  <c r="G7" i="3"/>
  <c r="N494" i="1"/>
  <c r="F7" i="3"/>
  <c r="E9" i="3"/>
  <c r="AD489" i="1"/>
  <c r="B24" i="3"/>
  <c r="C23" i="3"/>
  <c r="H23" i="3"/>
  <c r="K494" i="1"/>
  <c r="P435" i="1"/>
  <c r="P494" i="1" s="1"/>
  <c r="N495" i="1"/>
  <c r="AD293" i="1"/>
  <c r="AC494" i="1"/>
  <c r="H6" i="3" s="1"/>
  <c r="H21" i="3"/>
  <c r="H26" i="3" s="1"/>
  <c r="B22" i="3"/>
  <c r="AB494" i="1"/>
  <c r="H495" i="1"/>
  <c r="L508" i="1" s="1"/>
  <c r="AD435" i="1"/>
  <c r="Q435" i="1"/>
  <c r="Q494" i="1" s="1"/>
  <c r="Q495" i="1"/>
  <c r="AD490" i="1"/>
  <c r="AD300" i="1"/>
  <c r="C25" i="3"/>
  <c r="B25" i="3" s="1"/>
  <c r="AA494" i="1"/>
  <c r="D11" i="3"/>
  <c r="D21" i="3"/>
  <c r="J223" i="1"/>
  <c r="J494" i="1" s="1"/>
  <c r="AD413" i="1"/>
  <c r="AD498" i="1"/>
  <c r="C6" i="3"/>
  <c r="C10" i="3"/>
  <c r="B10" i="3" s="1"/>
  <c r="B7" i="3"/>
  <c r="AD108" i="1"/>
  <c r="AD496" i="1"/>
  <c r="C28" i="3" l="1"/>
  <c r="AD497" i="1"/>
  <c r="B23" i="3"/>
  <c r="B11" i="3"/>
  <c r="D26" i="3"/>
  <c r="D28" i="3" s="1"/>
  <c r="H28" i="3"/>
  <c r="F9" i="3"/>
  <c r="B9" i="3" s="1"/>
  <c r="C8" i="3" l="1"/>
  <c r="B21" i="3"/>
  <c r="B26" i="3" s="1"/>
  <c r="B6" i="3" l="1"/>
  <c r="B28" i="3" s="1"/>
  <c r="B8" i="3"/>
  <c r="R308" i="1"/>
  <c r="U373" i="1"/>
  <c r="U307" i="1"/>
  <c r="R374" i="1" l="1"/>
  <c r="AD308" i="1"/>
  <c r="R307" i="1"/>
  <c r="AD307" i="1" s="1"/>
  <c r="U494" i="1" l="1"/>
  <c r="AD374" i="1"/>
  <c r="E23" i="3"/>
  <c r="R373" i="1"/>
  <c r="E21" i="3" l="1"/>
  <c r="E26" i="3" s="1"/>
  <c r="AD373" i="1"/>
  <c r="E8" i="3"/>
  <c r="E6" i="3" l="1"/>
  <c r="E28" i="3" s="1"/>
  <c r="W307" i="1"/>
  <c r="W374" i="1"/>
  <c r="F23" i="3" l="1"/>
  <c r="W495" i="1"/>
  <c r="W373" i="1"/>
  <c r="F21" i="3" s="1"/>
  <c r="F26" i="3" s="1"/>
  <c r="F8" i="3" l="1"/>
  <c r="W494" i="1"/>
  <c r="F6" i="3" s="1"/>
  <c r="F28" i="3" s="1"/>
  <c r="X307" i="1"/>
  <c r="X374" i="1"/>
  <c r="G23" i="3" l="1"/>
  <c r="X495" i="1"/>
  <c r="G8" i="3" s="1"/>
  <c r="X373" i="1"/>
  <c r="G21" i="3" s="1"/>
  <c r="G26" i="3" s="1"/>
  <c r="X494" i="1" l="1"/>
  <c r="G6" i="3" s="1"/>
  <c r="G28" i="3" s="1"/>
  <c r="V383" i="1" l="1"/>
  <c r="R384" i="1"/>
  <c r="V394" i="1"/>
  <c r="V495" i="1" s="1"/>
  <c r="V494" i="1" s="1"/>
  <c r="R394" i="1"/>
  <c r="AD394" i="1" s="1"/>
  <c r="AD384" i="1" l="1"/>
  <c r="R383" i="1"/>
  <c r="V393" i="1"/>
  <c r="R495" i="1"/>
  <c r="R393" i="1"/>
  <c r="AD393" i="1" s="1"/>
  <c r="AD495" i="1" l="1"/>
  <c r="R494" i="1"/>
  <c r="AD494" i="1" s="1"/>
  <c r="R382" i="1"/>
  <c r="AD382" i="1" s="1"/>
  <c r="AD383" i="1"/>
</calcChain>
</file>

<file path=xl/comments1.xml><?xml version="1.0" encoding="utf-8"?>
<comments xmlns="http://schemas.openxmlformats.org/spreadsheetml/2006/main">
  <authors>
    <author>Автор</author>
  </authors>
  <commentList>
    <comment ref="Z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Имеется ввиду Новосибирская агломерация</t>
        </r>
      </text>
    </comment>
    <comment ref="Z9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 формировании проекта бюджета на 2019-2021  планируется  предусмотреть средства</t>
        </r>
      </text>
    </comment>
  </commentList>
</comments>
</file>

<file path=xl/sharedStrings.xml><?xml version="1.0" encoding="utf-8"?>
<sst xmlns="http://schemas.openxmlformats.org/spreadsheetml/2006/main" count="2585" uniqueCount="359">
  <si>
    <t>Наименование мероприятия</t>
  </si>
  <si>
    <t>Наименование показателя</t>
  </si>
  <si>
    <t>Код бюджетной классификации</t>
  </si>
  <si>
    <t>ГРБС</t>
  </si>
  <si>
    <t>ЦСР</t>
  </si>
  <si>
    <t>ВР</t>
  </si>
  <si>
    <t>1 кв.</t>
  </si>
  <si>
    <t xml:space="preserve">2 кв. </t>
  </si>
  <si>
    <t xml:space="preserve">3 кв. </t>
  </si>
  <si>
    <t>4 кв.</t>
  </si>
  <si>
    <t xml:space="preserve">Значение показателя на 2015 год </t>
  </si>
  <si>
    <t xml:space="preserve">Значение показателя на 2016 год </t>
  </si>
  <si>
    <t>Ответственный исполнитель</t>
  </si>
  <si>
    <t>Ожидаемый результат (краткое описание)</t>
  </si>
  <si>
    <t xml:space="preserve">Значение показателя на 2018 год </t>
  </si>
  <si>
    <t xml:space="preserve">Значение показателя на 2019 год </t>
  </si>
  <si>
    <t xml:space="preserve">Значение показателя на 2020 год </t>
  </si>
  <si>
    <t>1.1.1.Подпрограмма государственной программы «Градостроительная подготовка территорий Новосибирской области»</t>
  </si>
  <si>
    <t>Стоимость единицы</t>
  </si>
  <si>
    <t>Сумма затрат, в том числе:</t>
  </si>
  <si>
    <t>федеральный бюджет</t>
  </si>
  <si>
    <t>местные бюджеты</t>
  </si>
  <si>
    <t>внебюджетные источники</t>
  </si>
  <si>
    <t>областной бюджет</t>
  </si>
  <si>
    <t>1.3.1.1.Цель подпрограммы государственной программы: Содействие в улучшении жилищных условий экономически активного населения</t>
  </si>
  <si>
    <t>Итого затрат по подпрограмме государственной программы «Градостроительная подготовка территорий Новосибирской области»</t>
  </si>
  <si>
    <t>1.3.3. Подпрограмма государственной программы «Строительство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области»</t>
  </si>
  <si>
    <t>1.3.3.1. Цель подпрограммы государственной программы: закрепление кадров за счет улучшения жилищных условий отдельных категорий граждан, проживающих на территории Новосибирской области</t>
  </si>
  <si>
    <t>Итого затрат по подпрограмме государственной программы «Государственная поддержка муниципальных образований Новосибирской области в обеспечении жилыми помещениями многодетных малообеспеченных семей»</t>
  </si>
  <si>
    <t>Итого затрат по подпрограмме государственной программы «Строительство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области»</t>
  </si>
  <si>
    <t>1.3.4.1. Цель подпрограммы государственной программы: повышение доступности жилья для молодых специалистов бюджетной сферы</t>
  </si>
  <si>
    <t>Итого затрат по подпрограмме государственной программы «Государственная поддержка отдельных категорий работников бюджетной сферы при ипотечном жилищном кредитовании»</t>
  </si>
  <si>
    <t>Сумма затрат по государственной программе</t>
  </si>
  <si>
    <t>Цель / задачи, требующие решения для достижения цели</t>
  </si>
  <si>
    <t>Наименование целевого индикатора</t>
  </si>
  <si>
    <t>Ед. измерения</t>
  </si>
  <si>
    <t>Значение весового коэффициента целевого индикатора</t>
  </si>
  <si>
    <t>Значение целевого индикатора</t>
  </si>
  <si>
    <t>Примечание</t>
  </si>
  <si>
    <t>На очередной финансовый 2015 год</t>
  </si>
  <si>
    <t>На 2015 год, в том числе поквартально</t>
  </si>
  <si>
    <t>2016 год</t>
  </si>
  <si>
    <t>год</t>
  </si>
  <si>
    <t>2 кв.</t>
  </si>
  <si>
    <t>3 кв.</t>
  </si>
  <si>
    <t>Государственная программа Новосибирской области «Стимулирование развития жилищного строительства в Новосибирской области на 2015-2020 годы»</t>
  </si>
  <si>
    <t>Цель государственной программы - стимулирование развития жилищного строительства, формирование рынка доступного и комфортного жилья на территории Новосибирской области</t>
  </si>
  <si>
    <t>годовой объем ввода жилья на территории Новосибирской области, в том числе:</t>
  </si>
  <si>
    <t>тыс.кв.м</t>
  </si>
  <si>
    <t>Заполнить!</t>
  </si>
  <si>
    <t>жилья экономкласса;</t>
  </si>
  <si>
    <t>малоэтажного жилья</t>
  </si>
  <si>
    <t xml:space="preserve">ввод жилья на душу населения </t>
  </si>
  <si>
    <t>кв. м на человека</t>
  </si>
  <si>
    <t xml:space="preserve">удельный вес введенной общей площади жилых домов по отношению к общей площади жилищного фонда </t>
  </si>
  <si>
    <t>%</t>
  </si>
  <si>
    <t xml:space="preserve">обеспеченность населения жильем </t>
  </si>
  <si>
    <t>кв. м общей площади на 1 человека</t>
  </si>
  <si>
    <t xml:space="preserve">коэффициент доступности жилья для населения </t>
  </si>
  <si>
    <t>лет</t>
  </si>
  <si>
    <t xml:space="preserve">количество выданных ипотечных кредитов </t>
  </si>
  <si>
    <t>тыс. шт.</t>
  </si>
  <si>
    <t>доля семей (граждан), имеющих возможность приобрести жилье, соответствующее стандартам обеспечения жилыми помещениями, с помощью собственных и заемных средств</t>
  </si>
  <si>
    <t>средняя стоимость 1 квадратного метра общей площади жилья эконом-класса*</t>
  </si>
  <si>
    <t>тыс. рублей</t>
  </si>
  <si>
    <t>Задача 1 государственной программы. Создание условий для осуществления градостроительной деятельности на территории Новосибирской области.</t>
  </si>
  <si>
    <t>Подпрограмма государственной программы «Градостроительная подготовка территорий Новосибирской области»</t>
  </si>
  <si>
    <t>Цель подпрограммы государственной подпрограммы: обеспечение устойчивого развития территорий, опережающая градостроительная подготовка территорий, подготовка градостроительных документов, предусмотренных Градостроительным кодексом РФ, приведение в соответствие требованиям законодательства действующих документов территориального планирования</t>
  </si>
  <si>
    <t>Задача 1 подпрограммы государственной программы: внесение изменений в документы территориального планирования на основании результатов мониторинга их реализации</t>
  </si>
  <si>
    <t xml:space="preserve">Количество муниципальных образований, в которых проведена корректировка градостроительной документации </t>
  </si>
  <si>
    <t>шт.</t>
  </si>
  <si>
    <t>Задача 2 подпрограммы государственной программы: подготовка документации по планировке территорий для размещения объектов регионального и местного значения, а также жилищного строительства</t>
  </si>
  <si>
    <t xml:space="preserve">Количество документаций по планировке территорий для размещения объектов опережающего развития регионального значения на территориях нескольких муниципальных образований, предусмотренных схемой территориального планирования Новосибирской агломерации </t>
  </si>
  <si>
    <t>-</t>
  </si>
  <si>
    <t>Количество сельских поселений Новосибирской области подготовивших документацию по планировке территорий для размещения объектов местного значения, а также комплексного жилищного строительства</t>
  </si>
  <si>
    <t>Задача 2 государственной программы. Содействие обеспечению земельных участков, определенных под комплексную застройку, инженерной инфраструктурой</t>
  </si>
  <si>
    <t>Подпрограмма государственной программы «Инженерное обустройство площадок комплексной застройки Новосибирской области»</t>
  </si>
  <si>
    <t>Цель подпрограммы государственной программы: содействие обеспечению земельных участков, определенных под комплексную застройку, инженерной  инфраструктурой и сокращение количества «проблемных» объектов</t>
  </si>
  <si>
    <t>Задача 1 подпрограммы государственной программы. Обеспечение инженерной инфраструктурой площадок комплексной застройки.</t>
  </si>
  <si>
    <t>Площадь земельных участков, обеспеченных  инженерной инфраструктурой</t>
  </si>
  <si>
    <t xml:space="preserve">га </t>
  </si>
  <si>
    <t>Площадь жилья в границах площадки комплексной застройки, обеспеченных  инженерной инфраструктурой</t>
  </si>
  <si>
    <r>
      <t>Количество земельных участков, предоставленных многодетным семьям на бесплатной основе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обеспеченных инженерной инфраструктурой</t>
    </r>
  </si>
  <si>
    <t>ед.</t>
  </si>
  <si>
    <r>
      <t>Задача 2 подпрограммы государственной программы. Покрытие части расходов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одного года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</t>
    </r>
    <r>
      <rPr>
        <sz val="12"/>
        <color theme="1"/>
        <rFont val="Courier New"/>
        <family val="3"/>
        <charset val="204"/>
      </rPr>
      <t xml:space="preserve">                              </t>
    </r>
  </si>
  <si>
    <t>Количество «проблемных» объектов, обеспеченных инженерной инфраструктурой</t>
  </si>
  <si>
    <t>Задача 3 государственной программы. Улучшение жилищных условий различных категорий граждан и создание условий для развития ипотечного кредитования</t>
  </si>
  <si>
    <t>Подпрограмма государственной программы «Государственная  поддержка  граждан при приобретении (строительстве) жилья»</t>
  </si>
  <si>
    <t>Цель подпрограммы государственной программы: Содействие в улучшении жилищных условий экономически активного населения</t>
  </si>
  <si>
    <r>
      <t>Задача 1 подпрограммы государственной программы.  Поддержка платежеспособного спроса на приобретение и строительство жилья путем предоставления гражданам субсидий на оплату (компенсацию) части стоимости жилого помещения и стимулирование жилищного строительства</t>
    </r>
    <r>
      <rPr>
        <sz val="12"/>
        <color theme="1"/>
        <rFont val="Calibri"/>
        <family val="2"/>
        <charset val="204"/>
        <scheme val="minor"/>
      </rPr>
      <t xml:space="preserve"> (</t>
    </r>
    <r>
      <rPr>
        <sz val="12"/>
        <color theme="1"/>
        <rFont val="Times New Roman"/>
        <family val="1"/>
        <charset val="204"/>
      </rPr>
      <t>в том числе индивидуального) на территории Новосибирской области.</t>
    </r>
  </si>
  <si>
    <t>Количество граждан, получивших субсидии для компенсации части затрат по оплате стоимости жилого помещения, приобретенного в многоквартирном (в том числе малоэтажном) жилом доме</t>
  </si>
  <si>
    <t>чел.</t>
  </si>
  <si>
    <r>
      <t>Количество граждан, получивших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субсидии на строительство индивидуальных жилых домов</t>
    </r>
  </si>
  <si>
    <r>
      <t>Количество граждан, пострадавших от действий недобросовестных застройщиков, получивших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субсидии</t>
    </r>
  </si>
  <si>
    <t>Количество граждан, перед которыми выполняются обязательства по предоставлению субсидий на компенсацию части процентной ставки по жилищным кредитам</t>
  </si>
  <si>
    <r>
      <t>Количество граждан отдельных категорий, которым предоставлены</t>
    </r>
    <r>
      <rPr>
        <sz val="12"/>
        <color rgb="FFFF0000"/>
        <rFont val="Times New Roman"/>
        <family val="1"/>
        <charset val="204"/>
      </rPr>
      <t xml:space="preserve">  </t>
    </r>
    <r>
      <rPr>
        <sz val="12"/>
        <color theme="1"/>
        <rFont val="Times New Roman"/>
        <family val="1"/>
        <charset val="204"/>
      </rPr>
      <t>субсидии для оплаты приобретаемых (строящихся) жилых помещений в соответствии с постановлением Губернатора Новосибирской области от 04.02.2008 № 31 «Об утверждении Положения о порядке и размерах предоставления отдельным категориям граждан субсидий для приобретения или строительства жилых помещений в Новосибирской области за счет средств областного бюджета Новосибирской области»</t>
    </r>
  </si>
  <si>
    <t>Подпрограмма государственной программы «Государственная поддержка муниципальных образований</t>
  </si>
  <si>
    <t>Новосибирской области в обеспечении жилыми помещениями многодетных малообеспеченных семей»</t>
  </si>
  <si>
    <t>Цель подпрограммы государственной программы: улучшение жилищных условий многодетных семей</t>
  </si>
  <si>
    <t>Задача 1 подпрограммы государственной программы. Обеспечение  многодетных малоимущих семей, имеющих 5 и более детей, жилыми помещениями по договорам социального найма</t>
  </si>
  <si>
    <t>Количество многодетных семей, обеспеченных жилыми помещениями в рамках подпрограммы</t>
  </si>
  <si>
    <t>семей</t>
  </si>
  <si>
    <t>Подпрограмма государственной программы «Строительство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области»</t>
  </si>
  <si>
    <t>Цель подпрограммы государственной программы: закрепление кадров за счет улучшения жилищных условий отдельных категорий граждан, проживающих на территории Новосибирской области</t>
  </si>
  <si>
    <t>Задача 1 подпрограммы государственной программы.</t>
  </si>
  <si>
    <t>Обеспечение отдельных категорий граждан, проживающих и работающих на территории Новосибирской области служебным жильем</t>
  </si>
  <si>
    <t>Количество квартир, построенных (приобретенных на первичном рынке) для предоставления отдельным категориям граждан, проживающих и работающих на территории Новосибирской области в качестве служебного жилья</t>
  </si>
  <si>
    <t>квартир</t>
  </si>
  <si>
    <t>В 2017 году будет построено (приобретено на первичном рынке) 375 квартир для предоставления отдельным категориям граждан, проживающих и работающих на территории Новосибирской области в качестве служебного жилья</t>
  </si>
  <si>
    <t>Подпрограмма государственной программы «Государственная поддержка отдельных категорий работников бюджетной сферы при ипотечном жилищном кредитовании»</t>
  </si>
  <si>
    <r>
      <t>Цель подпрограммы государственной программы: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повышение доступности жилья для молодых специалистов бюджетной сферы</t>
    </r>
  </si>
  <si>
    <r>
      <t>Задача 1 подпрограммы государственной программы.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Поддержка платежеспособного спроса на приобретение жилья путем предоставления работникам бюджетной сферы субсидий при ипотечном жилищном кредитовании</t>
    </r>
  </si>
  <si>
    <t>Количество граждан – отдельных категорий работников бюджетной сферы, получивших государственную поддержку в рамках подпрограммы</t>
  </si>
  <si>
    <t>Подпрограмма государственной программы «Развитие жилищного фонда для целей коммерческого найма»</t>
  </si>
  <si>
    <t>Цель подпрограммы государственной программы: Развитие жилищного фонда, предоставляемого по договорам коммерческого найма</t>
  </si>
  <si>
    <t>Задача 1 подпрограммы государственной программы. Привлечение и закрепление специалистов для работы в Новосибирской области и обеспечение временным жильем граждан отдельных категорий</t>
  </si>
  <si>
    <r>
      <t>Количество граждан, получающих государственную поддержку в рамках подпрограммы</t>
    </r>
    <r>
      <rPr>
        <sz val="14"/>
        <color theme="1"/>
        <rFont val="Times New Roman"/>
        <family val="1"/>
        <charset val="204"/>
      </rPr>
      <t xml:space="preserve"> </t>
    </r>
  </si>
  <si>
    <t>522</t>
  </si>
  <si>
    <t>Значение показателя на очередной финансовый 2015 год (поквартально)</t>
  </si>
  <si>
    <t>124</t>
  </si>
  <si>
    <t>Количество муниципальных образований, получивших субсидии (шт.)</t>
  </si>
  <si>
    <t>Количество разработанных документов (шт.)</t>
  </si>
  <si>
    <t>244</t>
  </si>
  <si>
    <t>521</t>
  </si>
  <si>
    <t>Количество граждан (чел.)</t>
  </si>
  <si>
    <t>Стоимость единицы, тыс. руб.</t>
  </si>
  <si>
    <t>1.3.1.1.1.2. Предоставление целевых субсидий гражданам на строительство индивидуальных жилых домов</t>
  </si>
  <si>
    <t>1.3.1.1.1.4. Предоставление субсидий гражданам, пострадавшим от недобросовестных застройщиков</t>
  </si>
  <si>
    <t>1.3.1.1.1.6. Предоставление субсидий отдельным категориям граждан на оплату приобретаемых жилых помещений</t>
  </si>
  <si>
    <t>1003</t>
  </si>
  <si>
    <t>322</t>
  </si>
  <si>
    <t>360</t>
  </si>
  <si>
    <t>Источники и направления расходов в разрезе государственных заказчиков программы (главных распорядителей бюджетных средств)</t>
  </si>
  <si>
    <t>Финансовые затраты, тыс. руб. (в ценах 2014 г.)</t>
  </si>
  <si>
    <t>всего</t>
  </si>
  <si>
    <t>в том числе по годам</t>
  </si>
  <si>
    <t>Министерство строительства и жилищно-коммунального хозяйства Новосибирской области</t>
  </si>
  <si>
    <t>федерального бюджета*</t>
  </si>
  <si>
    <t>областного бюджета</t>
  </si>
  <si>
    <t>местных бюджетов*</t>
  </si>
  <si>
    <t>внебюджетных источников*</t>
  </si>
  <si>
    <t xml:space="preserve">федерального бюджета* </t>
  </si>
  <si>
    <t xml:space="preserve"> внебюджетных источников*</t>
  </si>
  <si>
    <t>ВСЕГО ПО ПРОГРАММЕ</t>
  </si>
  <si>
    <t xml:space="preserve">Всего финансовых затрат, в том числе из: </t>
  </si>
  <si>
    <t xml:space="preserve">Капитальные вложения, в том числе из: </t>
  </si>
  <si>
    <t xml:space="preserve">НИОКР**,  в том числе из: </t>
  </si>
  <si>
    <t xml:space="preserve">Прочие расходы,  в том числе из: </t>
  </si>
  <si>
    <t>1. Цель государственной программы - стимулирование развития жилищного строительства, формирование рынка доступного и комфортного жилья на территории Новосибирской области</t>
  </si>
  <si>
    <t>1.1.Задача 1 государственной программы. Создание условий для осуществления градостроительной деятельности на территории Новосибирской области</t>
  </si>
  <si>
    <t>1.3. Задача 3 государственной программы. Улучшение жилищных условий различных категорий граждан и создание условий для развития ипотечного кредитования</t>
  </si>
  <si>
    <t>1.3.4.  Подпрограмма государственной программы «Государственная поддержка отдельных категорий работников бюджетной сферы при ипотечном жилищном кредитовании»</t>
  </si>
  <si>
    <t>1.3.4.1.1. Задача 1 подпрограммы государственной программы. Поддержка платежеспособного спроса на приобретение жилья путем предоставления работникам бюджетной сферы субсидий при ипотечном жилищном кредитовании.</t>
  </si>
  <si>
    <t>1.3.1.1.1.5. Предоставление субсидий гражданам  на  компенсацию части расходов по оплате процентов по оформленному кредиту (займу)</t>
  </si>
  <si>
    <t xml:space="preserve">1.3.1.1.1.3. Предоставление субсидий гражданам на компенсацию расходов застройщика по строительству индивидуального жилого дома </t>
  </si>
  <si>
    <t>1.3.1. Подпрограмма государственной программы «Государственная  поддержка  граждан при приобретении (строительстве) жилья и стимулирование развития ипотечного кредитования»</t>
  </si>
  <si>
    <t>Количество разрабатываемых и реализуемых программ льготного кредитования, пилотных проектов с применением механизмов ипотечного кредитования (ед.)</t>
  </si>
  <si>
    <t>Минстрой НСО, ОМС НСО</t>
  </si>
  <si>
    <t>Минстрой НСО</t>
  </si>
  <si>
    <t xml:space="preserve">1.3.2. Подпрограмма государственной программы «Государственная поддержка муниципальных образований Новосибирской области в обеспечении жилыми помещениями многодетных малообеспеченных семей»                                                                     </t>
  </si>
  <si>
    <t xml:space="preserve">Количество  семей  </t>
  </si>
  <si>
    <t>1.1.1.1.2.3. Разработка методических материалов для муниципальных образований Новосибирской области с требованиями к составу, содержанию, порядку подготовки и утверждения документации по планировке территорий</t>
  </si>
  <si>
    <t>1.3.2.1. Цель подпрограммы государственной программы: улучшение жилищных условий многодетных малообеспеченных семей</t>
  </si>
  <si>
    <t>Стоимость единицы (тыс.руб.)</t>
  </si>
  <si>
    <t>Сумма затрат (тыс.руб.), в том числе:</t>
  </si>
  <si>
    <t>областной бюджет (тыс.руб.)</t>
  </si>
  <si>
    <t>федеральный бюджет (тыс.руб.)</t>
  </si>
  <si>
    <t>местные бюджеты (тыс.руб.)</t>
  </si>
  <si>
    <t>внебюджетные источники (тыс.руб.)</t>
  </si>
  <si>
    <t>Сумма затрат (тыс.руб), в том числе:</t>
  </si>
  <si>
    <t>внебюджетные источники(тыс.руб.)</t>
  </si>
  <si>
    <t>Сумма затрат (тыс.руб.), в т.ч:</t>
  </si>
  <si>
    <t>1.3.4.1.1.2. Предоставление субсидий отдельным категориям работников бюджетной сферы для компенсации части расходов по оплате процентов по оформленному ипотечному жилищному кредиту</t>
  </si>
  <si>
    <t>Значение показателя на очередной финансовый 2016 год (поквартально)</t>
  </si>
  <si>
    <t>4110004040</t>
  </si>
  <si>
    <t>4130004070</t>
  </si>
  <si>
    <t>4160004070</t>
  </si>
  <si>
    <t xml:space="preserve">1.1.1.1.1. Задача 1 подпрограммы государственной программы: актуализация документов территориального планирования на основании результатов мониторинга их реализации  </t>
  </si>
  <si>
    <t>Количество документов территориального планирования (шт.)</t>
  </si>
  <si>
    <t>Количество документов градостроительного зонирования (шт.)</t>
  </si>
  <si>
    <t xml:space="preserve"> (документы разрабатываются также за счет средств муниципальных образований и внебюджетных источников)</t>
  </si>
  <si>
    <t>1.1.1.1.2.2.  Утверждение документации по планировке территории, подготовленной на основании документов территориального планирования муниципальных образований Новосибирской агломерации</t>
  </si>
  <si>
    <t>Количество утвержденной документации по планировке территории (шт.)</t>
  </si>
  <si>
    <t>Итого затрат по подпрограмме государственной программы «Земельные ресурсы и инфраструктура»</t>
  </si>
  <si>
    <t>Итого затрат по подпрограмме государственной программы «Развитие рынка наемного жилья»</t>
  </si>
  <si>
    <t>4190004070</t>
  </si>
  <si>
    <t>1.2.2.1.1.2. Выполнение проектных работ на строительство объектов инженерной инфраструктуры к земельным участкам, находящимся в государственной собственности Новосибирской области</t>
  </si>
  <si>
    <t>1.1.1.1.2. Задача 2 подпрограммы государственной программы: подготовка документации по планировке территории в целях размещения объектов регионального и местного значения, а также обеспечения развития Новосибирской агломерации</t>
  </si>
  <si>
    <t xml:space="preserve">Минстрой НСО, 
ОМС НСО
</t>
  </si>
  <si>
    <t xml:space="preserve">4180070890 </t>
  </si>
  <si>
    <t>Количество муниципальных образований, участвующих в мониторинге (шт.)</t>
  </si>
  <si>
    <t>1.2. Задача 2 государственной программы. Содействие эффективному использованию земельных участков под жилищное строительство</t>
  </si>
  <si>
    <t>Количество проведенных мероприятий (шт.)</t>
  </si>
  <si>
    <t>1.1.1.1. Цель подпрограммы государственной подпрограммы: обеспечение муниципальных образований Новосибирской области актуальной градостроительной документацией, предусмотренной Градостроительным кодексом Российской Федерации</t>
  </si>
  <si>
    <t xml:space="preserve">Минстрой НСО, Единый институт развития, ОМС НСО
</t>
  </si>
  <si>
    <t xml:space="preserve">Применяемые сокращения: </t>
  </si>
  <si>
    <t xml:space="preserve">НИР - научно-исследовательская работа; </t>
  </si>
  <si>
    <t>Количество застройщиков (шт.)</t>
  </si>
  <si>
    <t>Количество согласованных документов территориального планирования (шт.)</t>
  </si>
  <si>
    <t>1.2.2. Подпрограмма государственной программы «Земельные ресурсы и инфраструктура»</t>
  </si>
  <si>
    <t>1.2.2.1. Цель подпрограммы государственной программы: содействие эффективному использованию земельных участков под жилищное строительство</t>
  </si>
  <si>
    <t>1.2.2.1.1.1 Предоставление субсидий бюджетам  муниципальных образований Новосибирской области на инженерное обустройство площадок комплексной застройки</t>
  </si>
  <si>
    <t>1.2.2.1.3. Задача 3 подпрограммы государственной программы: создание условий для вовлечения в жилищное строительство земельных участков, находящихся в федеральной собственности, неиспользуемых по назначению и пригодных для жилищного строительства</t>
  </si>
  <si>
    <t xml:space="preserve">1.2.2.1.4. Задача 4 подпрограммы государственной программы: создание условий для вовлечения в жилищное строительство земельных участков, находящихся в частной собственности </t>
  </si>
  <si>
    <t>1.2.2.1.4.1. Формирование перечня земельных участков, находящихся в частной собственности, неиспользуемых по назначению и пригодных для жилищного строительства.</t>
  </si>
  <si>
    <t>1.2.2.1.4.1.1. Проведение инвентаризации  земельных участков, находящихся в частной собственности, не используемых по назначению и пригодных для жилищного строительства</t>
  </si>
  <si>
    <t>1.2.2.1.4.1.2. Принятие решений о комплексном устойчивом развитии территорий, находящихся на неэффективно используемых земельных участках</t>
  </si>
  <si>
    <t>1.3.6. Подпрограмма государственной программы «Развитие рынка наемного жилья»</t>
  </si>
  <si>
    <t>1.3.6.1. Цель подпрограммы государственной программы: развитие рынка наемного жилья на территории Новосибирской области</t>
  </si>
  <si>
    <t>1.3.6.1.1. Задача 1 подпрограммы государственной программы: создание условий для строительства наемного жилья социального и коммерческого использования</t>
  </si>
  <si>
    <t>1.3.6.1.1.1. Определение потребности в жилье социального и коммерческого найма</t>
  </si>
  <si>
    <t>1.3.6.1.1.2. Определение территорий для строительства наемного жилья социального использования  и коммерческого использования</t>
  </si>
  <si>
    <t>1.3.6.1.1.3. Стимулирование строительства наемного жилья социального и коммерческого использования</t>
  </si>
  <si>
    <t xml:space="preserve">1.3.6.1.2.1. Предоставление отдельным категориям граждан субсидий на компенсацию части платежей по договорам коммерческого найма  </t>
  </si>
  <si>
    <t>1.3.4.1.1.1. Предоставление субсидий отдельным категориям работников бюджетной сферы на оплату первоначального взноса по ипотечным жилищным кредитам, компенсации части расходов по оплате процентов по оформленному ипотечному жилищному кредиту</t>
  </si>
  <si>
    <t>4110070590</t>
  </si>
  <si>
    <t>241</t>
  </si>
  <si>
    <t>4150070639</t>
  </si>
  <si>
    <t>1.1.1.1.2.4. Предоставление субсидий бюджетам муниципальных образований Новосибирской области на подготовку документации по планировке территории</t>
  </si>
  <si>
    <t>1.1.1.1.1.3.  Согласование документов территориального планирования муниципальных образований Новосибирской области</t>
  </si>
  <si>
    <t>Количество проведенных мероприятий (ед.)</t>
  </si>
  <si>
    <t>Количество муниципальных образований Новосибирской области (ед.)</t>
  </si>
  <si>
    <t>1.3.6.1.1.3.1. Предоставление налоговых льгот по налогам в порядке и пределах, установленных Налоговым кодексом РФ и Законом Новосибирской области от 16.10.2003 № 142-ОЗ "О налогах и особенностях налогообложения отдельных категорий налогоплательщиков Новосибирской области"</t>
  </si>
  <si>
    <t xml:space="preserve">1.3.1.1.1.1. Предоставление субсидий  гражданам  для  компенсации  части  затрат  по  оплате стоимости жилого  помещения, приобретенного в многоквартирном (в том числе малоэтажном)  жилом  доме
</t>
  </si>
  <si>
    <t>1.2.3. Подпрограмма государственной программы «Государственная поддержка при завершении строительства «проблемных» жилых домов»</t>
  </si>
  <si>
    <t>Итого затрат по подпрограмме государственной программы «Государственная поддержка при завершении строительства «проблемных» жилых домов»</t>
  </si>
  <si>
    <t>Итого затрат по подпрограмме государственной программы «Фонд пространственных данных НСО»</t>
  </si>
  <si>
    <t>1.1.2. Подпрограмма государственной программы «Фонд пространственных данных Новосибирской области»</t>
  </si>
  <si>
    <t>количество работников бюджетной    сферы, получивших субсидии на  компенсацию  части расходов по оплате  процентов по оформленному кредиту( чел.)</t>
  </si>
  <si>
    <t>1.3.1.1.2.1. Разработка и реализация пилотных проектов в сфере ипотечного кредитования, а также программ, имеющих социальную направленность и призванных удовлетворить потребности в жилье отдельных категорий граждан с применением механизмов ипотечного кредитования</t>
  </si>
  <si>
    <t>1.3.1.1.2.3. Предоставление субсидий отдельным категориям работников бюджетной сферы на оплату первоначального взноса по ипотечным жилищным кредитам (займам)</t>
  </si>
  <si>
    <t>1.3.1.1.2.4.Предоставление субсидий отдельным категориям работников бюджетной сферы для компенсации части расходов по оплате процентов по оформленному ипотечному жилищному кредиту(займу), в случае обращения в установленном порядке за предоставлением субсидии при ипотечном жилищном кредитовании в срок до 01.10.2015</t>
  </si>
  <si>
    <t>Значение показателя на очередной финансовый 2018 год (поквартально)</t>
  </si>
  <si>
    <t>Выявление неэффективно используемых земельных участков, находящихся в частной собственности</t>
  </si>
  <si>
    <t>Выявление неэффективно используемых земельных участков, находящихся в частной собственности, для дальнейшего решения об их использовании под жилищное строительство.</t>
  </si>
  <si>
    <t>количество работников бюджетной    сферы, получивших субсидии на  оплату первоначального взноса (чел.)</t>
  </si>
  <si>
    <t>Ежегодное изучение спроса на наемное жилье социального и коммерческого использования на территории Новосибирской области</t>
  </si>
  <si>
    <t>Подробный перечень планируемых к реализации мероприятий государственной программы Новосибирской области «Стимулирование развития жилищного строительства в Новосибирской области на 2015-2020 годы» на очередной 2018 год и плановый период 2019 и 2020 годов</t>
  </si>
  <si>
    <t>1.1.1.1.1.1. Предоставление субсидий бюджетам муниципальных образований Новосибирской области на подготовку документов территориального планирования и градостроительного зонирования либо внесение изменений в документы территориального планирования и градостроительного зонирования</t>
  </si>
  <si>
    <t>Количество документов(шт.)</t>
  </si>
  <si>
    <t>1.1.1.1.1.4. Подготовка и утверждение документов территориального планирования муниципальных образований Новосибирской агломерации, а также внесение в них изменений</t>
  </si>
  <si>
    <t>1.1.1.1.1.5. Подготовка и утверждение документов градостроительного зонирования муниципальных образований Новосибирской агломерации, а также внесение в них изменений</t>
  </si>
  <si>
    <t>41Б0004040</t>
  </si>
  <si>
    <t>41А0070930</t>
  </si>
  <si>
    <t>41А0004040</t>
  </si>
  <si>
    <t>811</t>
  </si>
  <si>
    <t xml:space="preserve">рекомендуется скрыть  мероприятие </t>
  </si>
  <si>
    <t>ркомендуется  скрыть мероприятие</t>
  </si>
  <si>
    <t>1.1.2.1. Цель подпрограммы государственной программы: обеспечение всех субъектов градостроительных отношений актуальными пространственными данными и материалами на территории Новосибирской области</t>
  </si>
  <si>
    <t>1.1.2.1.1. Задача 1 подпрограммы государственной программы: формирование пространственных данных и материалов Фонда пространственных данных Новосибирской области</t>
  </si>
  <si>
    <t xml:space="preserve">1.2.3.1.1. Задача 1 подпрограммы государственной программы: обеспечение инженерной инфраструктурой «проблемных» объектов незавершенного строительства </t>
  </si>
  <si>
    <t>1.2.3.1.2. Задача 2  подпрограммы государственной программы: компенсация затрат гражданам, пострадавшим от действий недобросовестных застройщиков, дополнительных расходов, необходимых для завершения строительства многоквартирных домов</t>
  </si>
  <si>
    <t>1.2.3.1.2.1. Предоставление субсидий гражданам, пострадавшим от недобросовестных застройщиков</t>
  </si>
  <si>
    <t>1.2.3.1.3.2. Проведение контрольно-проверочных мероприятий, направленных на соблюдение требований законодательства о долевом строительстве, на основании анализа отчетности застройщиков и информации органов местного самоуправления</t>
  </si>
  <si>
    <t>Количество мероприятий (штук)</t>
  </si>
  <si>
    <t>1.2.3.1.3.3. Проведение консультационной работы с гражданами</t>
  </si>
  <si>
    <t>1.2.3.1.3.1. Проведение мониторинга объектов жилищного строительства, по которым застройщиком не исполнены обязательства по вводу в эксплуатацию многоквартирного дома в соответствии с условиями  договора  участия в долевом строительстве</t>
  </si>
  <si>
    <t>1.3.1.1.2.Задача 2 подпрограммы государственной программы: стимулирование развития ипотечного кредитования</t>
  </si>
  <si>
    <t>1.3.1.1.1. Задача 1 подпрограммы государственной программы: поддержка платежеспособного спроса граждан при приобретении и строительстве жилья и стимулирование жилищного строительства (в том числе индивидуального) на территории Новосибирской области</t>
  </si>
  <si>
    <t>1.3.2.1.1.Задача 1 подпрограммы государственной программы: обеспечение  многодетных малообеспеченных семей, имеющих 5 и более детей, жилыми помещениями по договорам социального найма</t>
  </si>
  <si>
    <t>1.3.6.1.2. Задача 2 подпрограммы государственной программы: создание условий для обеспечения граждан отдельных категорий жильем по договорам коммерческого найма</t>
  </si>
  <si>
    <t>1.2.2.1.1. Задача 1 подпрограммы государственной программы: обеспечение инженерной инфраструктурой площадок комплексной застройки.</t>
  </si>
  <si>
    <t xml:space="preserve">1.3.3.1.1. Задача 1 подпрограммы государственной программы: обеспечение отдельных категорий граждан, проживающих и работающих на территории Новосибирской области служебным жильем
</t>
  </si>
  <si>
    <t>В 2019-2020 годах предполагается разработка схемы территориального планирования Новосибирской области</t>
  </si>
  <si>
    <t>В 2018 году будет подготовлен 1 методический материал для муниципальных образований Новосибирской области с требованиями к составу, содержанию, порядку подготовки и утверждения документации по планировке территорий</t>
  </si>
  <si>
    <t>1.1.2.1.1.2. Актуализация пространственных данных и материалов фонда пространственных данных Новосибирской области</t>
  </si>
  <si>
    <t xml:space="preserve">1.3.3.1.1.2. Проведение мониторинга   в  целях определения потребности в  служебном жилье </t>
  </si>
  <si>
    <t>В течение 2018-2020 годов планируется предоставление субъектам градостроительных отношений пространственных данных в количестве 46 000 заказов</t>
  </si>
  <si>
    <t>Количество подготовленных технических заданий на разработку проектных работ  по строительству  объектов инженерной инфраструктуры государственной собственности Новосибирской области, ед.</t>
  </si>
  <si>
    <t>Площадь земельных участков, в отношении которых сформирован перечень земельных участков, находящихся в федеральной собственности, неиспользуемых по назначению и пригодных для жилищного строительства (га)</t>
  </si>
  <si>
    <t>Количество мероприятий, направленных на обеспечение земельных участков инженерной инфраструктурой (штук)</t>
  </si>
  <si>
    <t>Таблица № 3</t>
  </si>
  <si>
    <t>1.2.3.1. Цель подпрограммы государственной программы: Принятие мер по соблюдению законных интересов граждан, чьи денежные средства привлечены для строительства многоквартирных жилых домов.</t>
  </si>
  <si>
    <t>1.1.1.1.1.7.  Подготовка и направление документов для внесения сведений в Единый государственный реестр недвижимости</t>
  </si>
  <si>
    <t>1.1.1.1.2.1. Подготовка и утверждение документации по планировке территории, предусматривающей размещение объектов регионального значения и иных объектов капитального строительства, размещение которых планируется на территориях двух и более муниципальных образований (муниципальных районов, городских округов) в границах Новосибирской области в рамках полномочий Минстроя НСО</t>
  </si>
  <si>
    <t>1.1.1.1.1.9. Предоставление субсидий бюджетам муниципальных образований Новосибирской области на выполнение землеустроительных работ и подготовку землеустроительной документации в отношении границ населенных пунктов, объектов землеустройства, границы которых устанавливаются в генеральном плане и в правилах землепользования и застройки (за исключением Новосибирской агломерации)</t>
  </si>
  <si>
    <t>1.3.2.1.1.1.Предоставление субсидий бюджетам муниципальных районов и городских округов Новосибирской области на обеспечение жилыми помещениями многодетных малообеспеченных семей по договорам социального найма</t>
  </si>
  <si>
    <r>
      <t xml:space="preserve">1.1.1.1.1.2.Подготовка градостроительной документации и научно-исследовательских работ для обеспечения </t>
    </r>
    <r>
      <rPr>
        <u/>
        <sz val="12"/>
        <rFont val="Times New Roman"/>
        <family val="1"/>
        <charset val="204"/>
      </rPr>
      <t xml:space="preserve">архитектурной и  </t>
    </r>
    <r>
      <rPr>
        <sz val="12"/>
        <rFont val="Times New Roman"/>
        <family val="1"/>
        <charset val="204"/>
      </rPr>
      <t>градостроительной деятельности на территории Новосибирской области</t>
    </r>
  </si>
  <si>
    <t>Х</t>
  </si>
  <si>
    <t>РЗ</t>
  </si>
  <si>
    <t>Пр</t>
  </si>
  <si>
    <t>04</t>
  </si>
  <si>
    <t>12</t>
  </si>
  <si>
    <t>11</t>
  </si>
  <si>
    <t>05</t>
  </si>
  <si>
    <t>01</t>
  </si>
  <si>
    <t>02</t>
  </si>
  <si>
    <t>10</t>
  </si>
  <si>
    <t>03</t>
  </si>
  <si>
    <t>Итого на решение задачи 1 подпрограммы государственной программы</t>
  </si>
  <si>
    <t>Итого на решение задачи 2 подпрограммы государственной программы</t>
  </si>
  <si>
    <t>Итого на решение задачи 3 подпрограммы государственной программы</t>
  </si>
  <si>
    <t>Итого на решение задачи 4 подпрограммы государственной программы</t>
  </si>
  <si>
    <t>Количество «проблемных» объектов, по которым выполнены мероприятия по обеспечению инженерной инфраструктурой и благоустройством (ед.)</t>
  </si>
  <si>
    <t>В 2019-2020 годах 2 застройщика будут получать налоговые льготы по налогам в порядке и пределах, установленных Налоговым кодексом РФ и Законом Новосибирской области от 16.10.2003 № 142-ОЗ "О налогах и особенностях налогообложения отдельных категорий налогоплательщиков Новосибирской области"</t>
  </si>
  <si>
    <t xml:space="preserve">Минстрой НСО,   ГБУ НСО  «Фонд пространственных данных Новосибирской области» </t>
  </si>
  <si>
    <t xml:space="preserve">Минстрой НСО, ГБУ НСО  «Фонд пространственных данных Новосибирской области» </t>
  </si>
  <si>
    <t xml:space="preserve">Формирование технического задания на проектирование строительства объектов инженерной инфраструктуры государственной собственности Новосибирской области </t>
  </si>
  <si>
    <t>Доля заказов, по которым предоставлены государственные услуги, от общего числа поступивших в государственное бюджетное учреждение Новосибирской области «Фонд пространственных данных Новосибирской области» от субъектов градостроительных отношений составит 100%</t>
  </si>
  <si>
    <t xml:space="preserve">1.2.3.1.1.1. Предоставление субсидий бюджетам муниципальных образований на покрытие части расходов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  </t>
  </si>
  <si>
    <t>1.2.3.1.3. Задача 3 подпрограммы государственной программы: профилактика возникновения новых случаев  недобросовестных действий застройщиков при строительстве многоквартирных  жилых домов  в Новосибирской области</t>
  </si>
  <si>
    <t>Количество  бюджетных учреждений, которым представлена субсидия на выполнение государственного задания, единиц</t>
  </si>
  <si>
    <t>1.1.1.1.1.6. . Проведение исследовательских или  научно-исследовательских работ в целях развития агломераций Новосибирской области</t>
  </si>
  <si>
    <t>Количество исследовательских или научно-исследовательских работ (шт.)</t>
  </si>
  <si>
    <t>Итого на решение задачи 5 подпрограммы государственной программы</t>
  </si>
  <si>
    <t>Площадь земельных участков для осуществления строительства наемного жилья  (га.)</t>
  </si>
  <si>
    <t>Формирование земельных участков  площадью 21,9 га для проведения  аукционов на право заключения договора об освоении территории в целях строительства и эксплуатации наемного дома коммерческого или социального использования.</t>
  </si>
  <si>
    <t>В связи с изменениями в Градостроительный кодекс Российской Федерации, вступившими в силу с 11 января 2018 года Обязательным приложением к генеральному плану являются сведения о границах населенных пунктов (в том числе границах образуемых населенных пунктов), входящих в состав поселения или городского округа, которые должны содержать графическое описание местоположения границ населенных пунктов, перечень координат характерных точек этих границ в системе координат, используемой для ведения Единого государственного реестра недвижимости; обязательным приложением к правилам землепользования и застройки - сведения о границах территориальных зон, которые должны содержать графическое описание местоположения границ территориальных зон, перечень координат характерных точек этих границ в системе координат, используемой для ведения Единого государственного реестра недвижимости (ФЗ от 31.12.2017 № 507-ФЗ). Таким образом данное мероприятие не может быть реализовано как самостоятельное, а входит в состав мероприятий 1.1.1.1.1.4 и 1.1.1.1.1.5</t>
  </si>
  <si>
    <t>В связи с изменениями в Градостроительный кодекс Российской Федерации, вступившими в силу с 11 января 2018 года Обязательным приложением к генеральному плану являются сведения о границах населенных пунктов (в том числе границах образуемых населенных пунктов), входящих в состав поселения или городского округа, которые должны содержать графическое описание местоположения границ населенных пунктов, перечень координат характерных точек этих границ в системе координат, используемой для ведения Единого государственного реестра недвижимости; обязательным приложением к правилам землепользования и застройки - сведения о границах территориальных зон, которые должны содержать графическое описание местоположения границ территориальных зон, перечень координат характерных точек этих границ в системе координат, используемой для ведения Единого государственного реестра недвижимости (ФЗ от 31.12.2017 № 507-ФЗ). Таким образом данное мероприятие не может быть реализовано как самостоятельное, а входит в состав мероприятия 1.1.1.1.1.1</t>
  </si>
  <si>
    <t>Наличие документации по планировке территорий муниципальных образований Новосибирской области для размещения 95 объектов регионального значения, предусмотренных документами территориального планирования Новосибирской области</t>
  </si>
  <si>
    <t xml:space="preserve">Обеспечение жильем  33-х  многодетных малообеспеченных  семей </t>
  </si>
  <si>
    <t xml:space="preserve">Получение технических условий на подключение к инженерным коммуникациям земельных участков </t>
  </si>
  <si>
    <t>Количество  (шт.)</t>
  </si>
  <si>
    <t>Площадь земельных участков, находящихся в частной собственности, в отношении которых приняты решения о комплексном устойчивом развитии территорий (га)</t>
  </si>
  <si>
    <t>За  2018-2020 годы планируется ввести  в эксплуатацию 39  проблемных объектов, что составляет 100% от общего количества незавершенных строительством объектов, включенных в реестр незавершенных строительством "проблемных" объектов</t>
  </si>
  <si>
    <t>Ежегодно раз в квартал  планируется проведение контрольно-проверочных мероприятий, направленных  на  недопущение пострадавших граждан от недобросовестных застройщиков. За 2018-2020 годы  будет проведено 12  проверок  деятельности  застройщиков, осуществляющих строительство жилых домов с привлечением средств граждан</t>
  </si>
  <si>
    <t>Планируется  оказание консультационной помощи гражданам - участникам долевого строительства по вопросам долевого строительства</t>
  </si>
  <si>
    <t>1.3.1.1.2.2. Предоставление субсидий юридическим лицам (за исключением государственных (муниципальных) учреждений) на возмещение недополученных доходов, в связи с  оформлением отдельными категориями граждан ипотечных жилищных кредитов (займов)</t>
  </si>
  <si>
    <t>Количество ипотечных кредитов (займов), выданных с льготной процентной ставкой  (штук).</t>
  </si>
  <si>
    <t>1.2.2.1.5.1.  Привлечение средств из федерального бюджета на реализацию мероприятий по стимулированию программ развития жилищного строительства  в рамках приоритетного проекта  «Ипотека и арендное жилье»</t>
  </si>
  <si>
    <t>ввод жилья на площадках комплексной застройки в рамках приоритетного проекта «Ипотека и арендное жилье», га</t>
  </si>
  <si>
    <t>АО «АРЖС НСО»</t>
  </si>
  <si>
    <t>1.2.2.1.1.3.Организация комплексного освоения земельных участков  в рамках деятельности  АО «АРЖС НСО»</t>
  </si>
  <si>
    <t>1.1.2.1.1.1. Субсидирование государственного бюджетного учреждения Новосибирской области «Фонд пространственных данных Новосибирской области» на выполнение государственного задания</t>
  </si>
  <si>
    <t>В 2018 году субсидия будет предоставлена 12-ти муниципальным районам и городским округам Новосибирской области</t>
  </si>
  <si>
    <t>1.2.2.1.3.1. Формирование перечня земельных участков, находящихся в федеральной собственности, неиспользуемых по назначению и пригодных для жилищного строительства</t>
  </si>
  <si>
    <t>За период 2018-2019 годов будут выполнены мероприятия по обеспечению 10 объектов незавершенного строительства, что составит 100% объектов, удовлетворяющих критериям отбора для получения государственной поддержки</t>
  </si>
  <si>
    <t xml:space="preserve">В 2018 году будет осуществлено выполнение обязательств по ранее оформленным кредитам по обращению 10 граждан </t>
  </si>
  <si>
    <t>Ежегодное изучение спроса на служебное жилье на территории Новосибирской области. По состоянию на 01.01.2018  на территории Новосибирской области потребность в служебном жилье составляет 2140 квартир.</t>
  </si>
  <si>
    <t>ЗОР - зона опережающего развития;</t>
  </si>
  <si>
    <t>АО «АРЖС НСО» - акционерное общество «Агентство развития жилищного строительства Новосибирской области»;</t>
  </si>
  <si>
    <t>Минстрой НСО - министерство строительства Новосибирской области;</t>
  </si>
  <si>
    <t xml:space="preserve">НА - Новосибирская агломерация; </t>
  </si>
  <si>
    <t>ГБУ НСО  «Фонд пространственных данных Новосибирской области»  - государственное бюджетное учреждение Новосибирской области «Фонд пространственных данных Новосибирской области»;</t>
  </si>
  <si>
    <t>ОМС НСО - органы местного самоуправления муниципальных образований Новосибирской области.</t>
  </si>
  <si>
    <t xml:space="preserve">Единый институт развития - Единый институт развития в жилищной сфере; </t>
  </si>
  <si>
    <t>В 2018 году планируется завершение работ по подготовке научно-исследовательских работ по развитию зон опережающего развития "порт Ташара", "Аэросити", Восточная транспортно-логистическая зона. Кроме того, предусмотрено финансирование 1-го этапа работ по подготовке исследовательской работы по развитию зоны опережающего развития "Наукополис". В 2019 году предусмотрено  финансирование 2-го этапа работ по подготовке исследовательской работы по развитию зоны опережающего развития "Наукополис", а также 1 этапа исследовательской работы по развитию Барабинско-Куйбышевской агломерации Новосибирской области с финансированием 2 этапа в 2020 году.</t>
  </si>
  <si>
    <t>В 2018-2020 годах будут утверждены 60 документов территориального планирования, предусмотренных документами территориального планирования муниципальных образований Новосибирской агломерации</t>
  </si>
  <si>
    <t>Обеспечение подготовки 5 проектов планировки в 2020 году, бюджетные ассигнования на реализацию данного мероприятия планируется  предусмотреть при формирования проекта бюджета на 2019-2021 годы</t>
  </si>
  <si>
    <t>Количество заказов, на основании которых предоставлены пространственные данные, шт.</t>
  </si>
  <si>
    <t xml:space="preserve">В рамках реализации подпрограммы бюджетные средства будут направлены на обеспечение инженерной инфраструктурой земельных участков. В 2018-2020 годах планируется инженерное обустройство площадок комплексной застройки для многодетных семей в  Новосибирском районе
</t>
  </si>
  <si>
    <t xml:space="preserve">За период 2018-2020 годов площадь земельных участков, в отношении которых будет сформирован перечень земельных участков, находящихся в федеральной  собственности, неиспользуемых по назначению и пригодных для жилищного строительства, составит 750 га. Ежегодно перечень будет направляться в Единый институт развития, который принимает решение о дальнейшем использовании земельных участков под жилищное строительство. </t>
  </si>
  <si>
    <t>1.2.2.1.5.  Задача 5 подпрограммы государственной программы: создание условий для развития жилищного строительства на площадках комплексной застройки при реализации проектов по развитию жилищного строительства  в рамках приоритетного проекта  «Ипотека и арендное жилье» государственной программы Российской Федерации «Обеспечение доступным и комфортным  жильем и коммунальными услугами граждан Российской Федерации»</t>
  </si>
  <si>
    <t>Строительство объектов социальной инфраструктуры на площадках комплексной застройки при реализации проектов по развитию жилищного строительства  в рамках приоритетного проекта  «Ипотека и арендное жилье»</t>
  </si>
  <si>
    <t>Увеличение  количества  ипотечных кредитов, выдаваемых на территории Новосибирской области,  до 26 тыс. шт. в год</t>
  </si>
  <si>
    <t>АО «НОАИК» - акционерное общество «Новосибирское областное агентство ипотечного кредитования»;</t>
  </si>
  <si>
    <t>АО «НОАИК»</t>
  </si>
  <si>
    <t>В 2018 году осуществляется разработка и утверждение нормативно-правового акта регламентирующего предоставление субсидии</t>
  </si>
  <si>
    <t>За период 2018-2020 годов будет оказана поддержка в приобретении жилья с использованием заемных средств  303  работникам бюджетной сферы</t>
  </si>
  <si>
    <t>Итого затрат по подпрограмме государственной программы «Государственная  поддержка  граждан при приобретении (строительстве) жилья и стимулирование развития ипотечного кредитования»</t>
  </si>
  <si>
    <t xml:space="preserve"> </t>
  </si>
  <si>
    <t>По результатам согласования за 2018-2020 годы будет  согласовано  12 документов территориального планирования</t>
  </si>
  <si>
    <t>В 2018-2020 годах будет утверждено 28 документов территориального планирования муниципальных образований Новосибирской агломерации. В 2018 году планируется финансирование 2 этапа разработки 6 генеральных планов, а также в полном объеме  финансирование разработки 2 генеральных планов и их утверждение. В 2019 году планируется утвердить 9 документов территориального планирования, в 2020 году - 17</t>
  </si>
  <si>
    <t xml:space="preserve">В рамках подпрограммы за период 2018-2019 годов будет утверждено 42 документа градостроительного зонирования муниципальных образований Новосибирской агломерации </t>
  </si>
  <si>
    <t xml:space="preserve">За период 2018-2020 годов планируется вовлечение 43 га,  неэффективно используемых земельных участков, находящихся в частной собственности, в отношении которых приняты решения о комплексном устойчивом развитии </t>
  </si>
  <si>
    <t xml:space="preserve"> За 2018 год будет оказана поддержка  15 гражданам, пострадавшим  от действий недобросовестных застройщиков</t>
  </si>
  <si>
    <t>За период 2018-2020 годов будет оказана  государственная  поддержка на компесацию расходов застройщика по строительству индивидуального жилого дома 1553 гражданам</t>
  </si>
  <si>
    <t xml:space="preserve">За период 2018-2020 годов планируется предоставление до 70 гражданам субсидий на компенсацию части платежей по договорам коммерческого найма </t>
  </si>
  <si>
    <t>Реализация данного мероприятия в рамках данной подпрограммы  планируется с 2018 года. За 2018-2019 годы  оказание господдержки в части компенсации  расходов по оплате  процентов по оформленному кредиту  22 работникам бюджетной сферы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</si>
</sst>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ourier New"/>
      <family val="3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u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09">
    <xf numFmtId="0" fontId="0" fillId="0" borderId="0" xfId="0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2" fontId="7" fillId="0" borderId="0" xfId="0" applyNumberFormat="1" applyFont="1"/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2" borderId="0" xfId="0" applyFill="1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1" applyFill="1" applyBorder="1" applyAlignment="1">
      <alignment vertical="center" wrapText="1"/>
    </xf>
    <xf numFmtId="0" fontId="9" fillId="0" borderId="1" xfId="1" applyBorder="1" applyAlignment="1">
      <alignment vertical="center" wrapText="1"/>
    </xf>
    <xf numFmtId="164" fontId="0" fillId="0" borderId="0" xfId="0" applyNumberFormat="1"/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/>
    <xf numFmtId="165" fontId="8" fillId="4" borderId="1" xfId="0" applyNumberFormat="1" applyFont="1" applyFill="1" applyBorder="1" applyAlignment="1">
      <alignment horizontal="center" vertical="top"/>
    </xf>
    <xf numFmtId="164" fontId="8" fillId="4" borderId="1" xfId="0" applyNumberFormat="1" applyFont="1" applyFill="1" applyBorder="1" applyAlignment="1">
      <alignment horizontal="center" vertical="top"/>
    </xf>
    <xf numFmtId="0" fontId="8" fillId="4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/>
    <xf numFmtId="0" fontId="8" fillId="4" borderId="3" xfId="0" applyFont="1" applyFill="1" applyBorder="1" applyAlignment="1">
      <alignment vertical="top" wrapText="1"/>
    </xf>
    <xf numFmtId="1" fontId="8" fillId="4" borderId="3" xfId="0" applyNumberFormat="1" applyFont="1" applyFill="1" applyBorder="1" applyAlignment="1">
      <alignment horizontal="center" vertical="top"/>
    </xf>
    <xf numFmtId="3" fontId="8" fillId="4" borderId="3" xfId="0" applyNumberFormat="1" applyFont="1" applyFill="1" applyBorder="1" applyAlignment="1">
      <alignment horizontal="center" vertical="top"/>
    </xf>
    <xf numFmtId="1" fontId="8" fillId="4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vertical="top"/>
    </xf>
    <xf numFmtId="49" fontId="8" fillId="4" borderId="1" xfId="0" applyNumberFormat="1" applyFont="1" applyFill="1" applyBorder="1" applyAlignment="1">
      <alignment horizontal="left"/>
    </xf>
    <xf numFmtId="49" fontId="8" fillId="4" borderId="1" xfId="0" applyNumberFormat="1" applyFont="1" applyFill="1" applyBorder="1" applyAlignment="1">
      <alignment horizontal="left" wrapText="1"/>
    </xf>
    <xf numFmtId="49" fontId="8" fillId="4" borderId="1" xfId="0" applyNumberFormat="1" applyFont="1" applyFill="1" applyBorder="1" applyAlignment="1"/>
    <xf numFmtId="0" fontId="8" fillId="4" borderId="1" xfId="0" applyFont="1" applyFill="1" applyBorder="1" applyAlignment="1">
      <alignment horizontal="left" wrapText="1"/>
    </xf>
    <xf numFmtId="3" fontId="8" fillId="4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/>
    <xf numFmtId="165" fontId="10" fillId="4" borderId="2" xfId="0" applyNumberFormat="1" applyFont="1" applyFill="1" applyBorder="1"/>
    <xf numFmtId="49" fontId="13" fillId="4" borderId="1" xfId="0" applyNumberFormat="1" applyFont="1" applyFill="1" applyBorder="1" applyAlignment="1">
      <alignment horizontal="center" vertical="top"/>
    </xf>
    <xf numFmtId="49" fontId="13" fillId="4" borderId="1" xfId="0" applyNumberFormat="1" applyFont="1" applyFill="1" applyBorder="1" applyAlignment="1">
      <alignment horizontal="left"/>
    </xf>
    <xf numFmtId="49" fontId="13" fillId="4" borderId="1" xfId="0" applyNumberFormat="1" applyFont="1" applyFill="1" applyBorder="1" applyAlignment="1">
      <alignment horizontal="left" wrapText="1"/>
    </xf>
    <xf numFmtId="0" fontId="13" fillId="4" borderId="1" xfId="0" applyFont="1" applyFill="1" applyBorder="1" applyAlignment="1">
      <alignment horizontal="center" vertical="top"/>
    </xf>
    <xf numFmtId="49" fontId="13" fillId="4" borderId="1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/>
    <xf numFmtId="0" fontId="10" fillId="4" borderId="1" xfId="0" applyFont="1" applyFill="1" applyBorder="1" applyAlignment="1"/>
    <xf numFmtId="0" fontId="10" fillId="4" borderId="0" xfId="0" applyFont="1" applyFill="1"/>
    <xf numFmtId="165" fontId="10" fillId="4" borderId="0" xfId="0" applyNumberFormat="1" applyFont="1" applyFill="1"/>
    <xf numFmtId="0" fontId="12" fillId="4" borderId="0" xfId="0" applyFont="1" applyFill="1"/>
    <xf numFmtId="0" fontId="11" fillId="4" borderId="0" xfId="0" applyFont="1" applyFill="1" applyAlignment="1">
      <alignment horizontal="center"/>
    </xf>
    <xf numFmtId="165" fontId="11" fillId="4" borderId="0" xfId="0" applyNumberFormat="1" applyFont="1" applyFill="1" applyAlignment="1">
      <alignment horizontal="center"/>
    </xf>
    <xf numFmtId="0" fontId="11" fillId="4" borderId="0" xfId="0" applyFont="1" applyFill="1"/>
    <xf numFmtId="0" fontId="8" fillId="4" borderId="0" xfId="0" applyFont="1" applyFill="1"/>
    <xf numFmtId="3" fontId="8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vertical="top"/>
    </xf>
    <xf numFmtId="0" fontId="8" fillId="4" borderId="0" xfId="0" applyFont="1" applyFill="1" applyAlignment="1">
      <alignment vertical="top"/>
    </xf>
    <xf numFmtId="0" fontId="10" fillId="4" borderId="0" xfId="0" applyFont="1" applyFill="1" applyAlignment="1">
      <alignment vertical="top"/>
    </xf>
    <xf numFmtId="0" fontId="8" fillId="4" borderId="1" xfId="0" applyFont="1" applyFill="1" applyBorder="1"/>
    <xf numFmtId="0" fontId="8" fillId="4" borderId="0" xfId="0" applyFont="1" applyFill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18" xfId="0" applyFont="1" applyFill="1" applyBorder="1" applyAlignment="1">
      <alignment vertical="top" wrapText="1"/>
    </xf>
    <xf numFmtId="0" fontId="8" fillId="4" borderId="20" xfId="0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0" fontId="8" fillId="4" borderId="22" xfId="0" applyFont="1" applyFill="1" applyBorder="1" applyAlignment="1">
      <alignment vertical="top" wrapText="1"/>
    </xf>
    <xf numFmtId="0" fontId="8" fillId="4" borderId="23" xfId="0" applyFont="1" applyFill="1" applyBorder="1" applyAlignment="1">
      <alignment vertical="top" wrapText="1"/>
    </xf>
    <xf numFmtId="0" fontId="8" fillId="4" borderId="22" xfId="0" applyFont="1" applyFill="1" applyBorder="1" applyAlignment="1">
      <alignment horizontal="center" vertical="top" wrapText="1"/>
    </xf>
    <xf numFmtId="0" fontId="8" fillId="4" borderId="23" xfId="0" applyFont="1" applyFill="1" applyBorder="1" applyAlignment="1">
      <alignment horizontal="center" vertical="top" wrapText="1"/>
    </xf>
    <xf numFmtId="165" fontId="8" fillId="4" borderId="0" xfId="0" applyNumberFormat="1" applyFont="1" applyFill="1"/>
    <xf numFmtId="0" fontId="10" fillId="4" borderId="0" xfId="0" applyFont="1" applyFill="1" applyBorder="1"/>
    <xf numFmtId="49" fontId="8" fillId="4" borderId="1" xfId="0" applyNumberFormat="1" applyFont="1" applyFill="1" applyBorder="1" applyAlignment="1">
      <alignment horizontal="center" vertical="top"/>
    </xf>
    <xf numFmtId="164" fontId="8" fillId="4" borderId="0" xfId="0" applyNumberFormat="1" applyFont="1" applyFill="1"/>
    <xf numFmtId="164" fontId="8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left" vertical="top" wrapText="1"/>
    </xf>
    <xf numFmtId="0" fontId="12" fillId="4" borderId="3" xfId="0" applyFont="1" applyFill="1" applyBorder="1"/>
    <xf numFmtId="0" fontId="10" fillId="4" borderId="3" xfId="0" applyFont="1" applyFill="1" applyBorder="1"/>
    <xf numFmtId="0" fontId="12" fillId="4" borderId="1" xfId="0" applyFont="1" applyFill="1" applyBorder="1"/>
    <xf numFmtId="0" fontId="10" fillId="4" borderId="1" xfId="0" applyFont="1" applyFill="1" applyBorder="1"/>
    <xf numFmtId="1" fontId="8" fillId="4" borderId="1" xfId="0" applyNumberFormat="1" applyFont="1" applyFill="1" applyBorder="1" applyAlignment="1">
      <alignment horizontal="center" vertical="top" wrapText="1"/>
    </xf>
    <xf numFmtId="0" fontId="13" fillId="4" borderId="1" xfId="0" applyFont="1" applyFill="1" applyBorder="1"/>
    <xf numFmtId="0" fontId="14" fillId="4" borderId="1" xfId="0" applyFont="1" applyFill="1" applyBorder="1" applyAlignment="1">
      <alignment vertical="top" wrapText="1"/>
    </xf>
    <xf numFmtId="49" fontId="15" fillId="4" borderId="1" xfId="0" applyNumberFormat="1" applyFont="1" applyFill="1" applyBorder="1"/>
    <xf numFmtId="165" fontId="14" fillId="4" borderId="1" xfId="0" applyNumberFormat="1" applyFont="1" applyFill="1" applyBorder="1" applyAlignment="1">
      <alignment horizontal="center" vertical="top"/>
    </xf>
    <xf numFmtId="164" fontId="14" fillId="4" borderId="1" xfId="0" applyNumberFormat="1" applyFont="1" applyFill="1" applyBorder="1" applyAlignment="1">
      <alignment horizontal="center" vertical="top"/>
    </xf>
    <xf numFmtId="165" fontId="10" fillId="4" borderId="0" xfId="0" applyNumberFormat="1" applyFont="1" applyFill="1" applyBorder="1"/>
    <xf numFmtId="0" fontId="12" fillId="4" borderId="0" xfId="0" applyFont="1" applyFill="1" applyBorder="1"/>
    <xf numFmtId="0" fontId="8" fillId="4" borderId="0" xfId="0" applyFont="1" applyFill="1" applyBorder="1"/>
    <xf numFmtId="0" fontId="8" fillId="4" borderId="0" xfId="0" applyFont="1" applyFill="1" applyBorder="1" applyAlignment="1"/>
    <xf numFmtId="0" fontId="16" fillId="4" borderId="0" xfId="0" applyFont="1" applyFill="1" applyBorder="1" applyAlignment="1"/>
    <xf numFmtId="164" fontId="10" fillId="4" borderId="0" xfId="0" applyNumberFormat="1" applyFont="1" applyFill="1" applyBorder="1"/>
    <xf numFmtId="0" fontId="8" fillId="4" borderId="1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center" vertical="top" wrapText="1"/>
    </xf>
    <xf numFmtId="0" fontId="8" fillId="4" borderId="25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10" fillId="4" borderId="25" xfId="0" applyFont="1" applyFill="1" applyBorder="1" applyAlignment="1">
      <alignment horizontal="left" vertical="top" wrapText="1"/>
    </xf>
    <xf numFmtId="0" fontId="8" fillId="4" borderId="28" xfId="0" applyFont="1" applyFill="1" applyBorder="1" applyAlignment="1">
      <alignment vertical="top" wrapText="1"/>
    </xf>
    <xf numFmtId="164" fontId="13" fillId="4" borderId="1" xfId="0" applyNumberFormat="1" applyFont="1" applyFill="1" applyBorder="1" applyAlignment="1">
      <alignment horizontal="center" vertical="top"/>
    </xf>
    <xf numFmtId="0" fontId="8" fillId="4" borderId="27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/>
    </xf>
    <xf numFmtId="164" fontId="8" fillId="4" borderId="3" xfId="0" applyNumberFormat="1" applyFont="1" applyFill="1" applyBorder="1" applyAlignment="1">
      <alignment horizontal="center" vertical="top"/>
    </xf>
    <xf numFmtId="164" fontId="8" fillId="4" borderId="25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top"/>
    </xf>
    <xf numFmtId="0" fontId="8" fillId="4" borderId="1" xfId="0" applyFont="1" applyFill="1" applyBorder="1" applyAlignment="1">
      <alignment horizontal="center" wrapText="1"/>
    </xf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24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left" vertical="top" wrapText="1"/>
    </xf>
    <xf numFmtId="0" fontId="10" fillId="4" borderId="25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25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25" xfId="0" applyFont="1" applyFill="1" applyBorder="1" applyAlignment="1">
      <alignment horizontal="center" vertical="top" wrapText="1"/>
    </xf>
    <xf numFmtId="0" fontId="8" fillId="4" borderId="26" xfId="0" applyFont="1" applyFill="1" applyBorder="1" applyAlignment="1">
      <alignment horizontal="left" vertical="top" wrapText="1"/>
    </xf>
    <xf numFmtId="0" fontId="8" fillId="4" borderId="27" xfId="0" applyFont="1" applyFill="1" applyBorder="1" applyAlignment="1">
      <alignment horizontal="left" vertical="top" wrapText="1"/>
    </xf>
    <xf numFmtId="0" fontId="8" fillId="4" borderId="28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26" xfId="0" applyFont="1" applyFill="1" applyBorder="1" applyAlignment="1">
      <alignment vertical="top" wrapText="1"/>
    </xf>
    <xf numFmtId="0" fontId="8" fillId="4" borderId="27" xfId="0" applyFont="1" applyFill="1" applyBorder="1" applyAlignment="1">
      <alignment vertical="top" wrapText="1"/>
    </xf>
    <xf numFmtId="0" fontId="8" fillId="4" borderId="28" xfId="0" applyFont="1" applyFill="1" applyBorder="1" applyAlignment="1">
      <alignment vertical="top" wrapText="1"/>
    </xf>
    <xf numFmtId="164" fontId="8" fillId="4" borderId="2" xfId="0" applyNumberFormat="1" applyFont="1" applyFill="1" applyBorder="1" applyAlignment="1">
      <alignment horizontal="center" vertical="top"/>
    </xf>
    <xf numFmtId="164" fontId="8" fillId="4" borderId="25" xfId="0" applyNumberFormat="1" applyFont="1" applyFill="1" applyBorder="1" applyAlignment="1">
      <alignment horizontal="center" vertical="top"/>
    </xf>
    <xf numFmtId="164" fontId="8" fillId="4" borderId="3" xfId="0" applyNumberFormat="1" applyFont="1" applyFill="1" applyBorder="1" applyAlignment="1">
      <alignment horizontal="center" vertical="top"/>
    </xf>
    <xf numFmtId="164" fontId="8" fillId="4" borderId="2" xfId="0" applyNumberFormat="1" applyFont="1" applyFill="1" applyBorder="1" applyAlignment="1">
      <alignment horizontal="center" vertical="top" wrapText="1"/>
    </xf>
    <xf numFmtId="164" fontId="8" fillId="4" borderId="25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center" vertical="top" wrapText="1"/>
    </xf>
    <xf numFmtId="0" fontId="8" fillId="4" borderId="26" xfId="0" applyFont="1" applyFill="1" applyBorder="1" applyAlignment="1">
      <alignment horizontal="center" vertical="top" wrapText="1"/>
    </xf>
    <xf numFmtId="0" fontId="8" fillId="4" borderId="27" xfId="0" applyFont="1" applyFill="1" applyBorder="1" applyAlignment="1">
      <alignment horizontal="center" vertical="top" wrapText="1"/>
    </xf>
    <xf numFmtId="0" fontId="8" fillId="4" borderId="28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vertical="top" wrapText="1"/>
    </xf>
    <xf numFmtId="0" fontId="10" fillId="4" borderId="25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22" xfId="0" applyFont="1" applyFill="1" applyBorder="1" applyAlignment="1">
      <alignment horizontal="center" vertical="top" wrapText="1"/>
    </xf>
    <xf numFmtId="0" fontId="10" fillId="4" borderId="27" xfId="0" applyFont="1" applyFill="1" applyBorder="1" applyAlignment="1"/>
    <xf numFmtId="0" fontId="10" fillId="4" borderId="28" xfId="0" applyFont="1" applyFill="1" applyBorder="1" applyAlignment="1"/>
    <xf numFmtId="0" fontId="8" fillId="4" borderId="1" xfId="0" applyFont="1" applyFill="1" applyBorder="1" applyAlignment="1">
      <alignment horizontal="center"/>
    </xf>
    <xf numFmtId="0" fontId="8" fillId="4" borderId="0" xfId="0" applyFont="1" applyFill="1" applyAlignment="1">
      <alignment horizontal="left" vertical="top" wrapText="1"/>
    </xf>
    <xf numFmtId="0" fontId="8" fillId="4" borderId="19" xfId="0" applyFont="1" applyFill="1" applyBorder="1" applyAlignment="1">
      <alignment horizontal="center" vertical="top" wrapText="1"/>
    </xf>
    <xf numFmtId="0" fontId="8" fillId="4" borderId="21" xfId="0" applyFont="1" applyFill="1" applyBorder="1" applyAlignment="1">
      <alignment horizontal="center" vertical="top" wrapText="1"/>
    </xf>
    <xf numFmtId="0" fontId="8" fillId="4" borderId="24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11" fillId="4" borderId="0" xfId="0" applyFont="1" applyFill="1" applyAlignment="1">
      <alignment horizontal="right"/>
    </xf>
    <xf numFmtId="0" fontId="11" fillId="4" borderId="0" xfId="0" applyFont="1" applyFill="1" applyAlignment="1">
      <alignment horizontal="center" vertical="top" wrapText="1"/>
    </xf>
    <xf numFmtId="165" fontId="8" fillId="4" borderId="1" xfId="0" applyNumberFormat="1" applyFont="1" applyFill="1" applyBorder="1" applyAlignment="1">
      <alignment horizontal="center" vertical="top" wrapText="1"/>
    </xf>
    <xf numFmtId="165" fontId="8" fillId="4" borderId="2" xfId="0" applyNumberFormat="1" applyFont="1" applyFill="1" applyBorder="1" applyAlignment="1">
      <alignment horizontal="center" vertical="top"/>
    </xf>
    <xf numFmtId="165" fontId="8" fillId="4" borderId="25" xfId="0" applyNumberFormat="1" applyFont="1" applyFill="1" applyBorder="1" applyAlignment="1">
      <alignment horizontal="center" vertical="top"/>
    </xf>
    <xf numFmtId="165" fontId="8" fillId="4" borderId="3" xfId="0" applyNumberFormat="1" applyFont="1" applyFill="1" applyBorder="1" applyAlignment="1">
      <alignment horizontal="center" vertical="top"/>
    </xf>
    <xf numFmtId="164" fontId="8" fillId="4" borderId="2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top"/>
    </xf>
    <xf numFmtId="0" fontId="14" fillId="4" borderId="2" xfId="0" applyFont="1" applyFill="1" applyBorder="1" applyAlignment="1">
      <alignment horizontal="left" vertical="top" wrapText="1"/>
    </xf>
    <xf numFmtId="0" fontId="14" fillId="4" borderId="25" xfId="0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left" vertical="top" wrapText="1"/>
    </xf>
    <xf numFmtId="164" fontId="13" fillId="4" borderId="2" xfId="0" applyNumberFormat="1" applyFont="1" applyFill="1" applyBorder="1" applyAlignment="1">
      <alignment horizontal="center"/>
    </xf>
    <xf numFmtId="164" fontId="13" fillId="4" borderId="25" xfId="0" applyNumberFormat="1" applyFont="1" applyFill="1" applyBorder="1" applyAlignment="1">
      <alignment horizontal="center"/>
    </xf>
    <xf numFmtId="164" fontId="13" fillId="4" borderId="3" xfId="0" applyNumberFormat="1" applyFont="1" applyFill="1" applyBorder="1" applyAlignment="1">
      <alignment horizontal="center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/>
    </xf>
    <xf numFmtId="0" fontId="8" fillId="4" borderId="25" xfId="0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center" vertical="top"/>
    </xf>
    <xf numFmtId="164" fontId="8" fillId="4" borderId="25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25" xfId="0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center" vertical="top" wrapText="1" shrinkToFi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2" fontId="8" fillId="4" borderId="1" xfId="0" applyNumberFormat="1" applyFont="1" applyFill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Temp/&#1042;&#1088;&#1077;&#1084;&#1077;&#1085;&#1085;&#1099;&#1077;%20&#1092;&#1072;&#1081;&#1083;&#1099;%20&#1048;&#1085;&#1090;&#1077;&#1088;&#1085;&#1077;&#1090;&#1072;/Content.Outlook/&#1059;&#1040;&#1080;&#1057;/&#1043;&#1086;&#1089;&#1087;&#1088;&#1086;&#1075;&#1088;&#1072;&#1084;&#1084;&#1072;%20&#1057;&#1090;&#1080;&#1084;&#1091;&#1083;&#1080;&#1088;%202015/Microsoft/Windows/Temporary%20Internet%20Files/Content.Outlook/Microsoft/Windows/Temporary%20Internet%20Files/Content.Outlook/Microsoft/Windows/tbss/AppData/Local/Microsoft/Windows/Temporary%20Internet%20Files/Content.Outlook/ZRF9GCH7/&#1055;&#1088;&#1080;&#1083;&#1086;&#1078;&#1077;&#1085;&#1080;&#1077;%20&#8470;2.docx" TargetMode="External"/><Relationship Id="rId2" Type="http://schemas.openxmlformats.org/officeDocument/2006/relationships/hyperlink" Target="../../../../Temp/&#1042;&#1088;&#1077;&#1084;&#1077;&#1085;&#1085;&#1099;&#1077;%20&#1092;&#1072;&#1081;&#1083;&#1099;%20&#1048;&#1085;&#1090;&#1077;&#1088;&#1085;&#1077;&#1090;&#1072;/Content.Outlook/&#1059;&#1040;&#1080;&#1057;/&#1043;&#1086;&#1089;&#1087;&#1088;&#1086;&#1075;&#1088;&#1072;&#1084;&#1084;&#1072;%20&#1057;&#1090;&#1080;&#1084;&#1091;&#1083;&#1080;&#1088;%202015/Microsoft/Windows/Temporary%20Internet%20Files/Content.Outlook/Microsoft/Windows/Temporary%20Internet%20Files/Content.Outlook/Microsoft/Windows/tbss/AppData/Local/Microsoft/Windows/Temporary%20Internet%20Files/Content.Outlook/ZRF9GCH7/&#1055;&#1088;&#1080;&#1083;&#1086;&#1078;&#1077;&#1085;&#1080;&#1077;%20&#8470;2.docx" TargetMode="External"/><Relationship Id="rId1" Type="http://schemas.openxmlformats.org/officeDocument/2006/relationships/hyperlink" Target="../../../../Temp/&#1042;&#1088;&#1077;&#1084;&#1077;&#1085;&#1085;&#1099;&#1077;%20&#1092;&#1072;&#1081;&#1083;&#1099;%20&#1048;&#1085;&#1090;&#1077;&#1088;&#1085;&#1077;&#1090;&#1072;/Content.Outlook/&#1059;&#1040;&#1080;&#1057;/&#1043;&#1086;&#1089;&#1087;&#1088;&#1086;&#1075;&#1088;&#1072;&#1084;&#1084;&#1072;%20&#1057;&#1090;&#1080;&#1084;&#1091;&#1083;&#1080;&#1088;%202015/Microsoft/Windows/Temporary%20Internet%20Files/Content.Outlook/Microsoft/Windows/Temporary%20Internet%20Files/Content.Outlook/Microsoft/Windows/tbss/AppData/Local/Microsoft/Windows/Temporary%20Internet%20Files/Content.Outlook/ZRF9GCH7/&#1055;&#1088;&#1080;&#1083;&#1086;&#1078;&#1077;&#1085;&#1080;&#1077;%20&#8470;2.docx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704"/>
  <sheetViews>
    <sheetView tabSelected="1" view="pageBreakPreview" zoomScale="55" zoomScaleNormal="51" zoomScaleSheetLayoutView="55" workbookViewId="0">
      <pane ySplit="5" topLeftCell="A360" activePane="bottomLeft" state="frozen"/>
      <selection pane="bottomLeft" activeCell="Z361" sqref="Z361:Z367"/>
    </sheetView>
  </sheetViews>
  <sheetFormatPr defaultColWidth="8.85546875" defaultRowHeight="15.75" outlineLevelRow="2" x14ac:dyDescent="0.25"/>
  <cols>
    <col min="1" max="1" width="52.28515625" style="51" customWidth="1"/>
    <col min="2" max="2" width="36.140625" style="51" customWidth="1"/>
    <col min="3" max="5" width="9.85546875" style="51" customWidth="1"/>
    <col min="6" max="6" width="15.42578125" style="51" customWidth="1"/>
    <col min="7" max="7" width="11.7109375" style="51" customWidth="1"/>
    <col min="8" max="8" width="32.28515625" style="52" hidden="1" customWidth="1"/>
    <col min="9" max="12" width="11" style="51" hidden="1" customWidth="1"/>
    <col min="13" max="13" width="32.85546875" style="51" hidden="1" customWidth="1"/>
    <col min="14" max="14" width="12.5703125" style="51" hidden="1" customWidth="1"/>
    <col min="15" max="16" width="9" style="51" hidden="1" customWidth="1"/>
    <col min="17" max="17" width="11.7109375" style="51" hidden="1" customWidth="1"/>
    <col min="18" max="22" width="19" style="51" customWidth="1"/>
    <col min="23" max="24" width="18.7109375" style="51" customWidth="1"/>
    <col min="25" max="25" width="16.85546875" style="51" customWidth="1"/>
    <col min="26" max="26" width="64.85546875" style="51" customWidth="1"/>
    <col min="27" max="27" width="22.28515625" style="53" hidden="1" customWidth="1"/>
    <col min="28" max="28" width="15.5703125" style="51" hidden="1" customWidth="1"/>
    <col min="29" max="29" width="17.7109375" style="51" hidden="1" customWidth="1"/>
    <col min="30" max="30" width="0.5703125" style="51" hidden="1" customWidth="1"/>
    <col min="31" max="31" width="56.140625" style="51" customWidth="1"/>
    <col min="32" max="32" width="8.85546875" style="51"/>
    <col min="33" max="33" width="12.85546875" style="51" bestFit="1" customWidth="1"/>
    <col min="34" max="16384" width="8.85546875" style="51"/>
  </cols>
  <sheetData>
    <row r="1" spans="1:38" ht="18.75" x14ac:dyDescent="0.3">
      <c r="Y1" s="155" t="s">
        <v>271</v>
      </c>
      <c r="Z1" s="155"/>
    </row>
    <row r="2" spans="1:38" ht="53.25" customHeight="1" x14ac:dyDescent="0.25">
      <c r="A2" s="156" t="s">
        <v>237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</row>
    <row r="3" spans="1:38" ht="18.75" hidden="1" x14ac:dyDescent="0.3">
      <c r="A3" s="54"/>
      <c r="B3" s="54"/>
      <c r="C3" s="54"/>
      <c r="D3" s="54"/>
      <c r="E3" s="54"/>
      <c r="F3" s="54"/>
      <c r="G3" s="54"/>
      <c r="H3" s="55"/>
      <c r="I3" s="54"/>
      <c r="J3" s="54"/>
      <c r="K3" s="54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</row>
    <row r="4" spans="1:38" ht="69.75" customHeight="1" x14ac:dyDescent="0.25">
      <c r="A4" s="119" t="s">
        <v>0</v>
      </c>
      <c r="B4" s="119" t="s">
        <v>1</v>
      </c>
      <c r="C4" s="119" t="s">
        <v>2</v>
      </c>
      <c r="D4" s="119"/>
      <c r="E4" s="119"/>
      <c r="F4" s="119"/>
      <c r="G4" s="119"/>
      <c r="H4" s="157" t="s">
        <v>10</v>
      </c>
      <c r="I4" s="119" t="s">
        <v>118</v>
      </c>
      <c r="J4" s="119"/>
      <c r="K4" s="119"/>
      <c r="L4" s="119"/>
      <c r="M4" s="119" t="s">
        <v>11</v>
      </c>
      <c r="N4" s="119" t="s">
        <v>173</v>
      </c>
      <c r="O4" s="119"/>
      <c r="P4" s="119"/>
      <c r="Q4" s="119"/>
      <c r="R4" s="119" t="s">
        <v>14</v>
      </c>
      <c r="S4" s="119" t="s">
        <v>232</v>
      </c>
      <c r="T4" s="119"/>
      <c r="U4" s="119"/>
      <c r="V4" s="119"/>
      <c r="W4" s="119" t="s">
        <v>15</v>
      </c>
      <c r="X4" s="119" t="s">
        <v>16</v>
      </c>
      <c r="Y4" s="119" t="s">
        <v>12</v>
      </c>
      <c r="Z4" s="119" t="s">
        <v>13</v>
      </c>
      <c r="AA4" s="121" t="s">
        <v>14</v>
      </c>
      <c r="AB4" s="121" t="s">
        <v>15</v>
      </c>
      <c r="AC4" s="121" t="s">
        <v>16</v>
      </c>
      <c r="AD4" s="57"/>
      <c r="AE4" s="57"/>
      <c r="AF4" s="57"/>
      <c r="AG4" s="57"/>
      <c r="AH4" s="57"/>
      <c r="AI4" s="57"/>
      <c r="AJ4" s="57"/>
      <c r="AK4" s="57"/>
      <c r="AL4" s="57"/>
    </row>
    <row r="5" spans="1:38" x14ac:dyDescent="0.25">
      <c r="A5" s="119"/>
      <c r="B5" s="119"/>
      <c r="C5" s="98" t="s">
        <v>3</v>
      </c>
      <c r="D5" s="98" t="s">
        <v>279</v>
      </c>
      <c r="E5" s="98" t="s">
        <v>280</v>
      </c>
      <c r="F5" s="98" t="s">
        <v>4</v>
      </c>
      <c r="G5" s="98" t="s">
        <v>5</v>
      </c>
      <c r="H5" s="157"/>
      <c r="I5" s="98" t="s">
        <v>6</v>
      </c>
      <c r="J5" s="98" t="s">
        <v>7</v>
      </c>
      <c r="K5" s="98" t="s">
        <v>8</v>
      </c>
      <c r="L5" s="98" t="s">
        <v>9</v>
      </c>
      <c r="M5" s="119"/>
      <c r="N5" s="98" t="s">
        <v>6</v>
      </c>
      <c r="O5" s="98" t="s">
        <v>7</v>
      </c>
      <c r="P5" s="98" t="s">
        <v>8</v>
      </c>
      <c r="Q5" s="98" t="s">
        <v>9</v>
      </c>
      <c r="R5" s="119"/>
      <c r="S5" s="98" t="s">
        <v>6</v>
      </c>
      <c r="T5" s="98" t="s">
        <v>7</v>
      </c>
      <c r="U5" s="98" t="s">
        <v>8</v>
      </c>
      <c r="V5" s="98" t="s">
        <v>9</v>
      </c>
      <c r="W5" s="119"/>
      <c r="X5" s="119"/>
      <c r="Y5" s="119"/>
      <c r="Z5" s="119"/>
      <c r="AA5" s="143"/>
      <c r="AB5" s="143"/>
      <c r="AC5" s="143"/>
      <c r="AD5" s="57"/>
      <c r="AE5" s="57"/>
      <c r="AF5" s="57"/>
      <c r="AG5" s="57"/>
      <c r="AH5" s="57"/>
      <c r="AI5" s="57"/>
      <c r="AJ5" s="57"/>
      <c r="AK5" s="57"/>
      <c r="AL5" s="57"/>
    </row>
    <row r="6" spans="1:38" x14ac:dyDescent="0.25">
      <c r="A6" s="112">
        <v>1</v>
      </c>
      <c r="B6" s="112">
        <v>2</v>
      </c>
      <c r="C6" s="112">
        <v>3</v>
      </c>
      <c r="D6" s="112">
        <v>4</v>
      </c>
      <c r="E6" s="112">
        <v>5</v>
      </c>
      <c r="F6" s="112">
        <v>6</v>
      </c>
      <c r="G6" s="112">
        <v>7</v>
      </c>
      <c r="H6" s="58">
        <v>7</v>
      </c>
      <c r="I6" s="112">
        <v>8</v>
      </c>
      <c r="J6" s="112">
        <v>9</v>
      </c>
      <c r="K6" s="112">
        <v>10</v>
      </c>
      <c r="L6" s="112">
        <v>11</v>
      </c>
      <c r="M6" s="112">
        <v>7</v>
      </c>
      <c r="N6" s="112">
        <v>8</v>
      </c>
      <c r="O6" s="112">
        <v>9</v>
      </c>
      <c r="P6" s="112">
        <v>10</v>
      </c>
      <c r="Q6" s="112">
        <v>11</v>
      </c>
      <c r="R6" s="112">
        <v>8</v>
      </c>
      <c r="S6" s="112">
        <v>9</v>
      </c>
      <c r="T6" s="112">
        <v>10</v>
      </c>
      <c r="U6" s="112">
        <v>11</v>
      </c>
      <c r="V6" s="112">
        <v>12</v>
      </c>
      <c r="W6" s="112">
        <v>13</v>
      </c>
      <c r="X6" s="112">
        <v>14</v>
      </c>
      <c r="Y6" s="112">
        <v>15</v>
      </c>
      <c r="Z6" s="112">
        <v>16</v>
      </c>
      <c r="AA6" s="106">
        <v>16</v>
      </c>
      <c r="AB6" s="106">
        <v>2</v>
      </c>
      <c r="AC6" s="106">
        <v>16</v>
      </c>
      <c r="AD6" s="57"/>
      <c r="AE6" s="57"/>
      <c r="AF6" s="57"/>
      <c r="AG6" s="57"/>
      <c r="AH6" s="57"/>
      <c r="AI6" s="57"/>
      <c r="AJ6" s="57"/>
      <c r="AK6" s="57"/>
      <c r="AL6" s="57"/>
    </row>
    <row r="7" spans="1:38" s="61" customFormat="1" ht="22.5" customHeight="1" x14ac:dyDescent="0.25">
      <c r="A7" s="119" t="s">
        <v>45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59"/>
      <c r="AB7" s="59"/>
      <c r="AC7" s="59"/>
      <c r="AD7" s="60"/>
      <c r="AE7" s="60"/>
      <c r="AF7" s="60"/>
      <c r="AG7" s="60"/>
      <c r="AH7" s="60"/>
      <c r="AI7" s="60"/>
      <c r="AJ7" s="60"/>
      <c r="AK7" s="60"/>
      <c r="AL7" s="60"/>
    </row>
    <row r="8" spans="1:38" x14ac:dyDescent="0.25">
      <c r="A8" s="119" t="s">
        <v>148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62"/>
      <c r="AB8" s="62"/>
      <c r="AC8" s="62"/>
      <c r="AD8" s="57"/>
      <c r="AE8" s="57"/>
      <c r="AF8" s="57"/>
      <c r="AG8" s="57"/>
      <c r="AH8" s="57"/>
      <c r="AI8" s="57"/>
      <c r="AJ8" s="57"/>
      <c r="AK8" s="57"/>
      <c r="AL8" s="57"/>
    </row>
    <row r="9" spans="1:38" x14ac:dyDescent="0.25">
      <c r="A9" s="119" t="s">
        <v>149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62"/>
      <c r="AB9" s="62"/>
      <c r="AC9" s="62"/>
      <c r="AD9" s="57"/>
      <c r="AE9" s="57"/>
      <c r="AF9" s="57"/>
      <c r="AG9" s="57"/>
      <c r="AH9" s="57"/>
      <c r="AI9" s="57"/>
      <c r="AJ9" s="57"/>
      <c r="AK9" s="57"/>
      <c r="AL9" s="57"/>
    </row>
    <row r="10" spans="1:38" ht="18.75" customHeight="1" x14ac:dyDescent="0.25">
      <c r="A10" s="119" t="s">
        <v>17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62"/>
      <c r="AB10" s="62"/>
      <c r="AC10" s="62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38" ht="36.75" customHeight="1" x14ac:dyDescent="0.25">
      <c r="A11" s="119" t="s">
        <v>193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62"/>
      <c r="AB11" s="62"/>
      <c r="AC11" s="62"/>
      <c r="AD11" s="57"/>
      <c r="AE11" s="57"/>
      <c r="AF11" s="57"/>
      <c r="AG11" s="57"/>
      <c r="AH11" s="57"/>
      <c r="AI11" s="57"/>
      <c r="AJ11" s="57"/>
      <c r="AK11" s="57"/>
      <c r="AL11" s="57"/>
    </row>
    <row r="12" spans="1:38" ht="16.899999999999999" customHeight="1" x14ac:dyDescent="0.25">
      <c r="A12" s="139" t="s">
        <v>177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62"/>
      <c r="AB12" s="62"/>
      <c r="AC12" s="62"/>
      <c r="AD12" s="57"/>
      <c r="AE12" s="57"/>
      <c r="AF12" s="57"/>
      <c r="AG12" s="57"/>
      <c r="AH12" s="57"/>
      <c r="AI12" s="57"/>
      <c r="AJ12" s="57"/>
      <c r="AK12" s="57"/>
      <c r="AL12" s="57"/>
    </row>
    <row r="13" spans="1:38" ht="46.9" customHeight="1" x14ac:dyDescent="0.25">
      <c r="A13" s="116" t="s">
        <v>238</v>
      </c>
      <c r="B13" s="115" t="s">
        <v>120</v>
      </c>
      <c r="C13" s="36"/>
      <c r="D13" s="36"/>
      <c r="E13" s="36"/>
      <c r="F13" s="36"/>
      <c r="G13" s="36"/>
      <c r="H13" s="27"/>
      <c r="I13" s="111"/>
      <c r="J13" s="111"/>
      <c r="K13" s="111"/>
      <c r="L13" s="111"/>
      <c r="M13" s="111"/>
      <c r="N13" s="111"/>
      <c r="O13" s="111"/>
      <c r="P13" s="111"/>
      <c r="Q13" s="111"/>
      <c r="R13" s="111">
        <v>12</v>
      </c>
      <c r="S13" s="111">
        <v>12</v>
      </c>
      <c r="T13" s="111">
        <v>12</v>
      </c>
      <c r="U13" s="111">
        <v>12</v>
      </c>
      <c r="V13" s="111">
        <v>12</v>
      </c>
      <c r="W13" s="111" t="s">
        <v>73</v>
      </c>
      <c r="X13" s="111" t="s">
        <v>73</v>
      </c>
      <c r="Y13" s="119" t="s">
        <v>157</v>
      </c>
      <c r="Z13" s="121" t="s">
        <v>324</v>
      </c>
      <c r="AA13" s="111"/>
      <c r="AB13" s="111">
        <v>80</v>
      </c>
      <c r="AC13" s="111">
        <v>81</v>
      </c>
      <c r="AD13" s="57">
        <f>H13+M13+R13+AA13+AB13+AC13</f>
        <v>173</v>
      </c>
      <c r="AE13" s="57"/>
      <c r="AF13" s="57"/>
      <c r="AG13" s="57"/>
      <c r="AH13" s="57"/>
      <c r="AI13" s="57"/>
      <c r="AJ13" s="57"/>
      <c r="AK13" s="57"/>
      <c r="AL13" s="57"/>
    </row>
    <row r="14" spans="1:38" x14ac:dyDescent="0.25">
      <c r="A14" s="120"/>
      <c r="B14" s="115" t="s">
        <v>18</v>
      </c>
      <c r="C14" s="36"/>
      <c r="D14" s="36"/>
      <c r="E14" s="36"/>
      <c r="F14" s="36"/>
      <c r="G14" s="36"/>
      <c r="H14" s="27">
        <v>0</v>
      </c>
      <c r="I14" s="28"/>
      <c r="J14" s="28"/>
      <c r="K14" s="28"/>
      <c r="L14" s="28"/>
      <c r="M14" s="28">
        <v>0</v>
      </c>
      <c r="N14" s="28"/>
      <c r="O14" s="28"/>
      <c r="P14" s="28"/>
      <c r="Q14" s="28"/>
      <c r="R14" s="28" t="s">
        <v>73</v>
      </c>
      <c r="S14" s="29" t="s">
        <v>278</v>
      </c>
      <c r="T14" s="29" t="s">
        <v>278</v>
      </c>
      <c r="U14" s="29" t="s">
        <v>278</v>
      </c>
      <c r="V14" s="29" t="s">
        <v>278</v>
      </c>
      <c r="W14" s="111" t="s">
        <v>73</v>
      </c>
      <c r="X14" s="111" t="s">
        <v>73</v>
      </c>
      <c r="Y14" s="119"/>
      <c r="Z14" s="122"/>
      <c r="AA14" s="111"/>
      <c r="AB14" s="111">
        <v>159</v>
      </c>
      <c r="AC14" s="111">
        <v>159</v>
      </c>
      <c r="AD14" s="57" t="e">
        <f t="shared" ref="AD14:AD164" si="0">H14+M14+R14+AA14+AB14+AC14</f>
        <v>#VALUE!</v>
      </c>
      <c r="AE14" s="57"/>
      <c r="AF14" s="57"/>
      <c r="AG14" s="57"/>
      <c r="AH14" s="57"/>
      <c r="AI14" s="57"/>
      <c r="AJ14" s="57"/>
      <c r="AK14" s="57"/>
      <c r="AL14" s="57"/>
    </row>
    <row r="15" spans="1:38" ht="31.5" x14ac:dyDescent="0.25">
      <c r="A15" s="120"/>
      <c r="B15" s="115" t="s">
        <v>164</v>
      </c>
      <c r="C15" s="36"/>
      <c r="D15" s="36"/>
      <c r="E15" s="36"/>
      <c r="F15" s="36"/>
      <c r="G15" s="36"/>
      <c r="H15" s="27">
        <v>0</v>
      </c>
      <c r="I15" s="28"/>
      <c r="J15" s="28"/>
      <c r="K15" s="28"/>
      <c r="L15" s="28"/>
      <c r="M15" s="28">
        <v>0</v>
      </c>
      <c r="N15" s="28"/>
      <c r="O15" s="28"/>
      <c r="P15" s="28"/>
      <c r="Q15" s="28"/>
      <c r="R15" s="27">
        <f>R16+R17+R18</f>
        <v>11238.1</v>
      </c>
      <c r="S15" s="28">
        <v>0</v>
      </c>
      <c r="T15" s="28">
        <v>0</v>
      </c>
      <c r="U15" s="27">
        <f>U16+U18</f>
        <v>2800.8</v>
      </c>
      <c r="V15" s="27">
        <f>V16+V18</f>
        <v>8437.3000000000011</v>
      </c>
      <c r="W15" s="111" t="s">
        <v>73</v>
      </c>
      <c r="X15" s="111" t="s">
        <v>73</v>
      </c>
      <c r="Y15" s="119"/>
      <c r="Z15" s="122"/>
      <c r="AA15" s="28">
        <f t="shared" ref="AA15" si="1">SUM(AA16:AA19)</f>
        <v>0</v>
      </c>
      <c r="AB15" s="28">
        <f t="shared" ref="AB15" si="2">SUM(AB16:AB19)</f>
        <v>12720</v>
      </c>
      <c r="AC15" s="28">
        <f t="shared" ref="AC15" si="3">SUM(AC16:AC19)</f>
        <v>12879</v>
      </c>
      <c r="AD15" s="57">
        <f t="shared" si="0"/>
        <v>36837.1</v>
      </c>
      <c r="AE15" s="57"/>
      <c r="AF15" s="57"/>
      <c r="AG15" s="57"/>
      <c r="AH15" s="57"/>
      <c r="AI15" s="57"/>
      <c r="AJ15" s="57"/>
      <c r="AK15" s="57"/>
      <c r="AL15" s="57"/>
    </row>
    <row r="16" spans="1:38" x14ac:dyDescent="0.25">
      <c r="A16" s="120"/>
      <c r="B16" s="115" t="s">
        <v>165</v>
      </c>
      <c r="C16" s="37" t="s">
        <v>119</v>
      </c>
      <c r="D16" s="37" t="s">
        <v>281</v>
      </c>
      <c r="E16" s="37" t="s">
        <v>282</v>
      </c>
      <c r="F16" s="37" t="s">
        <v>215</v>
      </c>
      <c r="G16" s="37" t="s">
        <v>123</v>
      </c>
      <c r="H16" s="27">
        <v>0</v>
      </c>
      <c r="I16" s="28"/>
      <c r="J16" s="28"/>
      <c r="K16" s="28"/>
      <c r="L16" s="28"/>
      <c r="M16" s="28">
        <v>0</v>
      </c>
      <c r="N16" s="28"/>
      <c r="O16" s="28"/>
      <c r="P16" s="28"/>
      <c r="Q16" s="28"/>
      <c r="R16" s="27">
        <f>U16+V16</f>
        <v>8975.2000000000007</v>
      </c>
      <c r="S16" s="28">
        <v>0</v>
      </c>
      <c r="T16" s="28">
        <v>0</v>
      </c>
      <c r="U16" s="27">
        <v>2240.6</v>
      </c>
      <c r="V16" s="27">
        <v>6734.6</v>
      </c>
      <c r="W16" s="111" t="s">
        <v>73</v>
      </c>
      <c r="X16" s="111" t="s">
        <v>73</v>
      </c>
      <c r="Y16" s="119"/>
      <c r="Z16" s="122"/>
      <c r="AA16" s="111"/>
      <c r="AB16" s="111">
        <v>10176</v>
      </c>
      <c r="AC16" s="111">
        <v>10303.200000000001</v>
      </c>
      <c r="AD16" s="57">
        <f t="shared" si="0"/>
        <v>29454.400000000001</v>
      </c>
      <c r="AE16" s="57"/>
      <c r="AF16" s="57"/>
      <c r="AG16" s="57"/>
      <c r="AH16" s="57"/>
      <c r="AI16" s="57"/>
      <c r="AJ16" s="57"/>
      <c r="AK16" s="57"/>
      <c r="AL16" s="57"/>
    </row>
    <row r="17" spans="1:38" x14ac:dyDescent="0.25">
      <c r="A17" s="120"/>
      <c r="B17" s="115" t="s">
        <v>166</v>
      </c>
      <c r="C17" s="36"/>
      <c r="D17" s="36"/>
      <c r="E17" s="36"/>
      <c r="F17" s="36"/>
      <c r="G17" s="36"/>
      <c r="H17" s="27">
        <v>0</v>
      </c>
      <c r="I17" s="28"/>
      <c r="J17" s="28"/>
      <c r="K17" s="28"/>
      <c r="L17" s="28"/>
      <c r="M17" s="28">
        <v>0</v>
      </c>
      <c r="N17" s="28"/>
      <c r="O17" s="28"/>
      <c r="P17" s="28"/>
      <c r="Q17" s="28"/>
      <c r="R17" s="27">
        <v>0</v>
      </c>
      <c r="S17" s="28">
        <v>0</v>
      </c>
      <c r="T17" s="28">
        <v>0</v>
      </c>
      <c r="U17" s="28">
        <v>0</v>
      </c>
      <c r="V17" s="28">
        <v>0</v>
      </c>
      <c r="W17" s="111" t="s">
        <v>73</v>
      </c>
      <c r="X17" s="111" t="s">
        <v>73</v>
      </c>
      <c r="Y17" s="119"/>
      <c r="Z17" s="122"/>
      <c r="AA17" s="111">
        <v>0</v>
      </c>
      <c r="AB17" s="111">
        <v>0</v>
      </c>
      <c r="AC17" s="111">
        <v>0</v>
      </c>
      <c r="AD17" s="57">
        <f t="shared" si="0"/>
        <v>0</v>
      </c>
      <c r="AE17" s="57"/>
      <c r="AF17" s="57"/>
      <c r="AG17" s="57"/>
      <c r="AH17" s="57"/>
      <c r="AI17" s="57"/>
      <c r="AJ17" s="57"/>
      <c r="AK17" s="57"/>
      <c r="AL17" s="57"/>
    </row>
    <row r="18" spans="1:38" x14ac:dyDescent="0.25">
      <c r="A18" s="120"/>
      <c r="B18" s="115" t="s">
        <v>167</v>
      </c>
      <c r="C18" s="36"/>
      <c r="D18" s="36"/>
      <c r="E18" s="36"/>
      <c r="F18" s="36"/>
      <c r="G18" s="36"/>
      <c r="H18" s="27">
        <v>0</v>
      </c>
      <c r="I18" s="28"/>
      <c r="J18" s="28"/>
      <c r="K18" s="28"/>
      <c r="L18" s="28"/>
      <c r="M18" s="28">
        <v>0</v>
      </c>
      <c r="N18" s="28"/>
      <c r="O18" s="28"/>
      <c r="P18" s="28"/>
      <c r="Q18" s="28"/>
      <c r="R18" s="27">
        <f>U18+V18</f>
        <v>2262.9</v>
      </c>
      <c r="S18" s="28">
        <v>0</v>
      </c>
      <c r="T18" s="28">
        <v>0</v>
      </c>
      <c r="U18" s="27">
        <v>560.20000000000005</v>
      </c>
      <c r="V18" s="27">
        <v>1702.7</v>
      </c>
      <c r="W18" s="111" t="s">
        <v>73</v>
      </c>
      <c r="X18" s="111" t="s">
        <v>73</v>
      </c>
      <c r="Y18" s="119"/>
      <c r="Z18" s="122"/>
      <c r="AA18" s="111"/>
      <c r="AB18" s="111">
        <v>2544</v>
      </c>
      <c r="AC18" s="111">
        <v>2575.8000000000002</v>
      </c>
      <c r="AD18" s="57">
        <f t="shared" si="0"/>
        <v>7382.7</v>
      </c>
      <c r="AE18" s="57"/>
      <c r="AF18" s="57"/>
      <c r="AG18" s="57"/>
      <c r="AH18" s="57"/>
      <c r="AI18" s="57"/>
      <c r="AJ18" s="57"/>
      <c r="AK18" s="57"/>
      <c r="AL18" s="57"/>
    </row>
    <row r="19" spans="1:38" ht="37.15" customHeight="1" x14ac:dyDescent="0.25">
      <c r="A19" s="126"/>
      <c r="B19" s="115" t="s">
        <v>168</v>
      </c>
      <c r="C19" s="36"/>
      <c r="D19" s="36"/>
      <c r="E19" s="36"/>
      <c r="F19" s="36"/>
      <c r="G19" s="36"/>
      <c r="H19" s="27">
        <v>0</v>
      </c>
      <c r="I19" s="28"/>
      <c r="J19" s="28"/>
      <c r="K19" s="28"/>
      <c r="L19" s="28"/>
      <c r="M19" s="28">
        <v>0</v>
      </c>
      <c r="N19" s="28"/>
      <c r="O19" s="28"/>
      <c r="P19" s="28"/>
      <c r="Q19" s="28"/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111" t="s">
        <v>73</v>
      </c>
      <c r="X19" s="111" t="s">
        <v>73</v>
      </c>
      <c r="Y19" s="119"/>
      <c r="Z19" s="122"/>
      <c r="AA19" s="111">
        <v>0</v>
      </c>
      <c r="AB19" s="111">
        <v>0</v>
      </c>
      <c r="AC19" s="111">
        <v>0</v>
      </c>
      <c r="AD19" s="57">
        <f t="shared" si="0"/>
        <v>0</v>
      </c>
      <c r="AE19" s="57"/>
      <c r="AF19" s="57"/>
      <c r="AG19" s="57"/>
      <c r="AH19" s="57"/>
      <c r="AI19" s="57"/>
      <c r="AJ19" s="57"/>
      <c r="AK19" s="57"/>
      <c r="AL19" s="57"/>
    </row>
    <row r="20" spans="1:38" ht="35.450000000000003" customHeight="1" x14ac:dyDescent="0.25">
      <c r="A20" s="116" t="s">
        <v>277</v>
      </c>
      <c r="B20" s="115" t="s">
        <v>239</v>
      </c>
      <c r="C20" s="36"/>
      <c r="D20" s="36"/>
      <c r="E20" s="36"/>
      <c r="F20" s="36"/>
      <c r="G20" s="36"/>
      <c r="H20" s="27"/>
      <c r="I20" s="28"/>
      <c r="J20" s="28"/>
      <c r="K20" s="28"/>
      <c r="L20" s="28"/>
      <c r="M20" s="28"/>
      <c r="N20" s="28"/>
      <c r="O20" s="28"/>
      <c r="P20" s="28"/>
      <c r="Q20" s="28"/>
      <c r="R20" s="28" t="s">
        <v>73</v>
      </c>
      <c r="S20" s="28" t="s">
        <v>73</v>
      </c>
      <c r="T20" s="28" t="s">
        <v>73</v>
      </c>
      <c r="U20" s="28" t="s">
        <v>73</v>
      </c>
      <c r="V20" s="28" t="s">
        <v>73</v>
      </c>
      <c r="W20" s="34">
        <v>1</v>
      </c>
      <c r="X20" s="34">
        <v>1</v>
      </c>
      <c r="Y20" s="119" t="s">
        <v>158</v>
      </c>
      <c r="Z20" s="119" t="s">
        <v>263</v>
      </c>
      <c r="AA20" s="111"/>
      <c r="AB20" s="111"/>
      <c r="AC20" s="111"/>
      <c r="AD20" s="57"/>
      <c r="AE20" s="57"/>
      <c r="AF20" s="57"/>
      <c r="AG20" s="57"/>
      <c r="AH20" s="57"/>
      <c r="AI20" s="57"/>
      <c r="AJ20" s="57"/>
      <c r="AK20" s="57"/>
      <c r="AL20" s="57"/>
    </row>
    <row r="21" spans="1:38" ht="22.5" customHeight="1" x14ac:dyDescent="0.25">
      <c r="A21" s="120"/>
      <c r="B21" s="115" t="s">
        <v>18</v>
      </c>
      <c r="C21" s="36"/>
      <c r="D21" s="36"/>
      <c r="E21" s="36"/>
      <c r="F21" s="36"/>
      <c r="G21" s="36"/>
      <c r="H21" s="27"/>
      <c r="I21" s="28"/>
      <c r="J21" s="28"/>
      <c r="K21" s="28"/>
      <c r="L21" s="28"/>
      <c r="M21" s="28"/>
      <c r="N21" s="28"/>
      <c r="O21" s="28"/>
      <c r="P21" s="28"/>
      <c r="Q21" s="28"/>
      <c r="R21" s="28" t="s">
        <v>73</v>
      </c>
      <c r="S21" s="29" t="s">
        <v>278</v>
      </c>
      <c r="T21" s="29" t="s">
        <v>278</v>
      </c>
      <c r="U21" s="29" t="s">
        <v>278</v>
      </c>
      <c r="V21" s="29" t="s">
        <v>278</v>
      </c>
      <c r="W21" s="28" t="s">
        <v>73</v>
      </c>
      <c r="X21" s="28" t="s">
        <v>73</v>
      </c>
      <c r="Y21" s="119"/>
      <c r="Z21" s="119"/>
      <c r="AA21" s="111"/>
      <c r="AB21" s="111"/>
      <c r="AC21" s="111"/>
      <c r="AD21" s="57"/>
      <c r="AE21" s="57"/>
      <c r="AF21" s="57"/>
      <c r="AG21" s="57"/>
      <c r="AH21" s="57"/>
      <c r="AI21" s="57"/>
      <c r="AJ21" s="57"/>
      <c r="AK21" s="57"/>
      <c r="AL21" s="57"/>
    </row>
    <row r="22" spans="1:38" ht="24.6" customHeight="1" x14ac:dyDescent="0.25">
      <c r="A22" s="120"/>
      <c r="B22" s="115" t="s">
        <v>19</v>
      </c>
      <c r="C22" s="36"/>
      <c r="D22" s="36"/>
      <c r="E22" s="36"/>
      <c r="F22" s="36"/>
      <c r="G22" s="36"/>
      <c r="H22" s="27"/>
      <c r="I22" s="28"/>
      <c r="J22" s="28"/>
      <c r="K22" s="28"/>
      <c r="L22" s="28"/>
      <c r="M22" s="28"/>
      <c r="N22" s="28"/>
      <c r="O22" s="28"/>
      <c r="P22" s="28"/>
      <c r="Q22" s="28"/>
      <c r="R22" s="28" t="s">
        <v>73</v>
      </c>
      <c r="S22" s="28" t="s">
        <v>73</v>
      </c>
      <c r="T22" s="28" t="s">
        <v>73</v>
      </c>
      <c r="U22" s="28" t="s">
        <v>73</v>
      </c>
      <c r="V22" s="28" t="s">
        <v>73</v>
      </c>
      <c r="W22" s="28">
        <v>5000</v>
      </c>
      <c r="X22" s="28">
        <v>10000</v>
      </c>
      <c r="Y22" s="119"/>
      <c r="Z22" s="119"/>
      <c r="AA22" s="111"/>
      <c r="AB22" s="111"/>
      <c r="AC22" s="111"/>
      <c r="AD22" s="57"/>
      <c r="AE22" s="57"/>
      <c r="AF22" s="57"/>
      <c r="AG22" s="57"/>
      <c r="AH22" s="57"/>
      <c r="AI22" s="57"/>
      <c r="AJ22" s="57"/>
      <c r="AK22" s="57"/>
      <c r="AL22" s="57"/>
    </row>
    <row r="23" spans="1:38" ht="30.6" customHeight="1" x14ac:dyDescent="0.25">
      <c r="A23" s="120"/>
      <c r="B23" s="115" t="s">
        <v>23</v>
      </c>
      <c r="C23" s="37" t="s">
        <v>119</v>
      </c>
      <c r="D23" s="37" t="s">
        <v>281</v>
      </c>
      <c r="E23" s="37" t="s">
        <v>282</v>
      </c>
      <c r="F23" s="37" t="s">
        <v>174</v>
      </c>
      <c r="G23" s="38" t="s">
        <v>122</v>
      </c>
      <c r="H23" s="27"/>
      <c r="I23" s="28"/>
      <c r="J23" s="28"/>
      <c r="K23" s="28"/>
      <c r="L23" s="28"/>
      <c r="M23" s="28"/>
      <c r="N23" s="28"/>
      <c r="O23" s="28"/>
      <c r="P23" s="28"/>
      <c r="Q23" s="28"/>
      <c r="R23" s="28" t="s">
        <v>73</v>
      </c>
      <c r="S23" s="28" t="s">
        <v>73</v>
      </c>
      <c r="T23" s="28" t="s">
        <v>73</v>
      </c>
      <c r="U23" s="28" t="s">
        <v>73</v>
      </c>
      <c r="V23" s="28" t="s">
        <v>73</v>
      </c>
      <c r="W23" s="28">
        <v>5000</v>
      </c>
      <c r="X23" s="28">
        <v>10000</v>
      </c>
      <c r="Y23" s="119"/>
      <c r="Z23" s="119"/>
      <c r="AA23" s="111"/>
      <c r="AB23" s="111"/>
      <c r="AC23" s="111"/>
      <c r="AD23" s="57"/>
      <c r="AE23" s="57"/>
      <c r="AF23" s="57"/>
      <c r="AG23" s="57"/>
      <c r="AH23" s="57"/>
      <c r="AI23" s="57"/>
      <c r="AJ23" s="57"/>
      <c r="AK23" s="57"/>
      <c r="AL23" s="57"/>
    </row>
    <row r="24" spans="1:38" ht="21" customHeight="1" x14ac:dyDescent="0.25">
      <c r="A24" s="120"/>
      <c r="B24" s="115" t="s">
        <v>20</v>
      </c>
      <c r="C24" s="36"/>
      <c r="D24" s="36"/>
      <c r="E24" s="36"/>
      <c r="F24" s="36"/>
      <c r="G24" s="36"/>
      <c r="H24" s="27"/>
      <c r="I24" s="28"/>
      <c r="J24" s="28"/>
      <c r="K24" s="28"/>
      <c r="L24" s="28"/>
      <c r="M24" s="28"/>
      <c r="N24" s="28"/>
      <c r="O24" s="28"/>
      <c r="P24" s="28"/>
      <c r="Q24" s="28"/>
      <c r="R24" s="28" t="s">
        <v>73</v>
      </c>
      <c r="S24" s="28" t="s">
        <v>73</v>
      </c>
      <c r="T24" s="28" t="s">
        <v>73</v>
      </c>
      <c r="U24" s="28" t="s">
        <v>73</v>
      </c>
      <c r="V24" s="28" t="s">
        <v>73</v>
      </c>
      <c r="W24" s="28" t="s">
        <v>73</v>
      </c>
      <c r="X24" s="28" t="s">
        <v>73</v>
      </c>
      <c r="Y24" s="119"/>
      <c r="Z24" s="119"/>
      <c r="AA24" s="111"/>
      <c r="AB24" s="111"/>
      <c r="AC24" s="111"/>
      <c r="AD24" s="57"/>
      <c r="AE24" s="57"/>
      <c r="AF24" s="57"/>
      <c r="AG24" s="57"/>
      <c r="AH24" s="57"/>
      <c r="AI24" s="57"/>
      <c r="AJ24" s="57"/>
      <c r="AK24" s="57"/>
      <c r="AL24" s="57"/>
    </row>
    <row r="25" spans="1:38" ht="25.9" customHeight="1" x14ac:dyDescent="0.25">
      <c r="A25" s="120"/>
      <c r="B25" s="115" t="s">
        <v>21</v>
      </c>
      <c r="C25" s="36"/>
      <c r="D25" s="36"/>
      <c r="E25" s="36"/>
      <c r="F25" s="36"/>
      <c r="G25" s="36"/>
      <c r="H25" s="27"/>
      <c r="I25" s="28"/>
      <c r="J25" s="28"/>
      <c r="K25" s="28"/>
      <c r="L25" s="28"/>
      <c r="M25" s="28"/>
      <c r="N25" s="28"/>
      <c r="O25" s="28"/>
      <c r="P25" s="28"/>
      <c r="Q25" s="28"/>
      <c r="R25" s="28" t="s">
        <v>73</v>
      </c>
      <c r="S25" s="28" t="s">
        <v>73</v>
      </c>
      <c r="T25" s="28" t="s">
        <v>73</v>
      </c>
      <c r="U25" s="28" t="s">
        <v>73</v>
      </c>
      <c r="V25" s="28" t="s">
        <v>73</v>
      </c>
      <c r="W25" s="28" t="s">
        <v>73</v>
      </c>
      <c r="X25" s="28" t="s">
        <v>73</v>
      </c>
      <c r="Y25" s="119"/>
      <c r="Z25" s="119"/>
      <c r="AA25" s="111"/>
      <c r="AB25" s="111"/>
      <c r="AC25" s="111"/>
      <c r="AD25" s="57"/>
      <c r="AE25" s="57"/>
      <c r="AF25" s="57"/>
      <c r="AG25" s="57"/>
      <c r="AH25" s="57"/>
      <c r="AI25" s="57"/>
      <c r="AJ25" s="57"/>
      <c r="AK25" s="57"/>
      <c r="AL25" s="57"/>
    </row>
    <row r="26" spans="1:38" ht="24" customHeight="1" x14ac:dyDescent="0.25">
      <c r="A26" s="126"/>
      <c r="B26" s="115" t="s">
        <v>22</v>
      </c>
      <c r="C26" s="36"/>
      <c r="D26" s="36"/>
      <c r="E26" s="36"/>
      <c r="F26" s="36"/>
      <c r="G26" s="36"/>
      <c r="H26" s="27"/>
      <c r="I26" s="28"/>
      <c r="J26" s="28"/>
      <c r="K26" s="28"/>
      <c r="L26" s="28"/>
      <c r="M26" s="28"/>
      <c r="N26" s="28"/>
      <c r="O26" s="28"/>
      <c r="P26" s="28"/>
      <c r="Q26" s="28"/>
      <c r="R26" s="28" t="s">
        <v>73</v>
      </c>
      <c r="S26" s="28" t="s">
        <v>73</v>
      </c>
      <c r="T26" s="28" t="s">
        <v>73</v>
      </c>
      <c r="U26" s="28" t="s">
        <v>73</v>
      </c>
      <c r="V26" s="28" t="s">
        <v>73</v>
      </c>
      <c r="W26" s="28" t="s">
        <v>73</v>
      </c>
      <c r="X26" s="28" t="s">
        <v>73</v>
      </c>
      <c r="Y26" s="119"/>
      <c r="Z26" s="119"/>
      <c r="AA26" s="111"/>
      <c r="AB26" s="111"/>
      <c r="AC26" s="111"/>
      <c r="AD26" s="57"/>
      <c r="AE26" s="57"/>
      <c r="AF26" s="57"/>
      <c r="AG26" s="57"/>
      <c r="AH26" s="57"/>
      <c r="AI26" s="57"/>
      <c r="AJ26" s="57"/>
      <c r="AK26" s="57"/>
      <c r="AL26" s="57"/>
    </row>
    <row r="27" spans="1:38" ht="47.25" x14ac:dyDescent="0.25">
      <c r="A27" s="139" t="s">
        <v>219</v>
      </c>
      <c r="B27" s="115" t="s">
        <v>198</v>
      </c>
      <c r="C27" s="36"/>
      <c r="D27" s="36"/>
      <c r="E27" s="36"/>
      <c r="F27" s="36"/>
      <c r="G27" s="36"/>
      <c r="H27" s="27">
        <v>4</v>
      </c>
      <c r="I27" s="111"/>
      <c r="J27" s="111"/>
      <c r="K27" s="111"/>
      <c r="L27" s="27">
        <v>4</v>
      </c>
      <c r="M27" s="111">
        <v>1</v>
      </c>
      <c r="N27" s="111"/>
      <c r="O27" s="111"/>
      <c r="P27" s="111"/>
      <c r="Q27" s="111">
        <v>1</v>
      </c>
      <c r="R27" s="111">
        <f>SUM(S27:V27)</f>
        <v>2</v>
      </c>
      <c r="S27" s="111">
        <v>1</v>
      </c>
      <c r="T27" s="111">
        <v>0</v>
      </c>
      <c r="U27" s="111">
        <v>0</v>
      </c>
      <c r="V27" s="111">
        <v>1</v>
      </c>
      <c r="W27" s="111">
        <v>5</v>
      </c>
      <c r="X27" s="111">
        <v>5</v>
      </c>
      <c r="Y27" s="119" t="s">
        <v>158</v>
      </c>
      <c r="Z27" s="121" t="s">
        <v>351</v>
      </c>
      <c r="AA27" s="106">
        <v>0</v>
      </c>
      <c r="AB27" s="106">
        <v>0</v>
      </c>
      <c r="AC27" s="106">
        <v>0</v>
      </c>
      <c r="AD27" s="57">
        <f t="shared" si="0"/>
        <v>7</v>
      </c>
      <c r="AE27" s="57"/>
      <c r="AF27" s="57"/>
      <c r="AG27" s="57"/>
      <c r="AH27" s="57"/>
      <c r="AI27" s="57"/>
      <c r="AJ27" s="57"/>
      <c r="AK27" s="57"/>
      <c r="AL27" s="57"/>
    </row>
    <row r="28" spans="1:38" x14ac:dyDescent="0.25">
      <c r="A28" s="139"/>
      <c r="B28" s="115" t="s">
        <v>163</v>
      </c>
      <c r="C28" s="36"/>
      <c r="D28" s="36"/>
      <c r="E28" s="36"/>
      <c r="F28" s="36"/>
      <c r="G28" s="36"/>
      <c r="H28" s="27"/>
      <c r="I28" s="28"/>
      <c r="J28" s="28"/>
      <c r="K28" s="28"/>
      <c r="L28" s="28"/>
      <c r="M28" s="28">
        <v>0</v>
      </c>
      <c r="N28" s="28"/>
      <c r="O28" s="28"/>
      <c r="P28" s="28"/>
      <c r="Q28" s="28"/>
      <c r="R28" s="28" t="s">
        <v>73</v>
      </c>
      <c r="S28" s="29" t="s">
        <v>278</v>
      </c>
      <c r="T28" s="29" t="s">
        <v>278</v>
      </c>
      <c r="U28" s="29" t="s">
        <v>278</v>
      </c>
      <c r="V28" s="29" t="s">
        <v>278</v>
      </c>
      <c r="W28" s="28" t="s">
        <v>73</v>
      </c>
      <c r="X28" s="28" t="s">
        <v>73</v>
      </c>
      <c r="Y28" s="119"/>
      <c r="Z28" s="122"/>
      <c r="AA28" s="111">
        <v>10000</v>
      </c>
      <c r="AB28" s="111">
        <v>10000</v>
      </c>
      <c r="AC28" s="111">
        <v>10000</v>
      </c>
      <c r="AD28" s="57" t="e">
        <f t="shared" si="0"/>
        <v>#VALUE!</v>
      </c>
      <c r="AE28" s="57"/>
      <c r="AF28" s="57"/>
      <c r="AG28" s="57"/>
      <c r="AH28" s="57"/>
      <c r="AI28" s="57"/>
      <c r="AJ28" s="57"/>
      <c r="AK28" s="57"/>
      <c r="AL28" s="57"/>
    </row>
    <row r="29" spans="1:38" ht="31.5" x14ac:dyDescent="0.25">
      <c r="A29" s="139"/>
      <c r="B29" s="115" t="s">
        <v>164</v>
      </c>
      <c r="C29" s="36"/>
      <c r="D29" s="36"/>
      <c r="E29" s="36"/>
      <c r="F29" s="36"/>
      <c r="G29" s="36"/>
      <c r="H29" s="27">
        <f>SUM(H30:H33)</f>
        <v>1000</v>
      </c>
      <c r="I29" s="27"/>
      <c r="J29" s="27"/>
      <c r="K29" s="27"/>
      <c r="L29" s="27">
        <f t="shared" ref="L29" si="4">SUM(L30:L33)</f>
        <v>1000</v>
      </c>
      <c r="M29" s="28">
        <v>16312.5</v>
      </c>
      <c r="N29" s="28"/>
      <c r="O29" s="28"/>
      <c r="P29" s="28"/>
      <c r="Q29" s="28"/>
      <c r="R29" s="28" t="s">
        <v>73</v>
      </c>
      <c r="S29" s="28" t="s">
        <v>73</v>
      </c>
      <c r="T29" s="28" t="s">
        <v>73</v>
      </c>
      <c r="U29" s="28" t="s">
        <v>73</v>
      </c>
      <c r="V29" s="28" t="s">
        <v>73</v>
      </c>
      <c r="W29" s="28" t="s">
        <v>73</v>
      </c>
      <c r="X29" s="28" t="s">
        <v>73</v>
      </c>
      <c r="Y29" s="119"/>
      <c r="Z29" s="122"/>
      <c r="AA29" s="28">
        <f>SUM(AA30:AA33)</f>
        <v>17664.8</v>
      </c>
      <c r="AB29" s="111">
        <v>0</v>
      </c>
      <c r="AC29" s="111">
        <v>0</v>
      </c>
      <c r="AD29" s="57" t="e">
        <f t="shared" si="0"/>
        <v>#VALUE!</v>
      </c>
      <c r="AE29" s="57"/>
      <c r="AF29" s="57"/>
      <c r="AG29" s="57"/>
      <c r="AH29" s="57"/>
      <c r="AI29" s="57"/>
      <c r="AJ29" s="57"/>
      <c r="AK29" s="57"/>
      <c r="AL29" s="57"/>
    </row>
    <row r="30" spans="1:38" x14ac:dyDescent="0.25">
      <c r="A30" s="139"/>
      <c r="B30" s="115" t="s">
        <v>165</v>
      </c>
      <c r="C30" s="36"/>
      <c r="D30" s="36"/>
      <c r="E30" s="36"/>
      <c r="F30" s="36"/>
      <c r="G30" s="36"/>
      <c r="H30" s="27">
        <v>1000</v>
      </c>
      <c r="I30" s="28"/>
      <c r="J30" s="28"/>
      <c r="K30" s="28"/>
      <c r="L30" s="28">
        <v>1000</v>
      </c>
      <c r="M30" s="28">
        <v>16312.5</v>
      </c>
      <c r="N30" s="28">
        <v>2000</v>
      </c>
      <c r="O30" s="28">
        <v>4000</v>
      </c>
      <c r="P30" s="28">
        <v>4000</v>
      </c>
      <c r="Q30" s="28">
        <f>M30-N30-O30-P30</f>
        <v>6312.5</v>
      </c>
      <c r="R30" s="28" t="s">
        <v>73</v>
      </c>
      <c r="S30" s="28" t="s">
        <v>73</v>
      </c>
      <c r="T30" s="28" t="s">
        <v>73</v>
      </c>
      <c r="U30" s="28" t="s">
        <v>73</v>
      </c>
      <c r="V30" s="28" t="s">
        <v>73</v>
      </c>
      <c r="W30" s="28" t="s">
        <v>73</v>
      </c>
      <c r="X30" s="28" t="s">
        <v>73</v>
      </c>
      <c r="Y30" s="119"/>
      <c r="Z30" s="122"/>
      <c r="AA30" s="111">
        <v>17414.8</v>
      </c>
      <c r="AB30" s="111">
        <v>0</v>
      </c>
      <c r="AC30" s="111">
        <v>0</v>
      </c>
      <c r="AD30" s="57" t="e">
        <f t="shared" si="0"/>
        <v>#VALUE!</v>
      </c>
      <c r="AE30" s="57"/>
      <c r="AF30" s="57"/>
      <c r="AG30" s="57"/>
      <c r="AH30" s="57"/>
      <c r="AI30" s="57"/>
      <c r="AJ30" s="57"/>
      <c r="AK30" s="57"/>
      <c r="AL30" s="57"/>
    </row>
    <row r="31" spans="1:38" x14ac:dyDescent="0.25">
      <c r="A31" s="139"/>
      <c r="B31" s="115" t="s">
        <v>166</v>
      </c>
      <c r="C31" s="36"/>
      <c r="D31" s="36"/>
      <c r="E31" s="36"/>
      <c r="F31" s="36"/>
      <c r="G31" s="36"/>
      <c r="H31" s="27">
        <v>0</v>
      </c>
      <c r="I31" s="28"/>
      <c r="J31" s="28"/>
      <c r="K31" s="28"/>
      <c r="L31" s="28"/>
      <c r="M31" s="28">
        <v>0</v>
      </c>
      <c r="N31" s="28"/>
      <c r="O31" s="28"/>
      <c r="P31" s="28"/>
      <c r="Q31" s="28"/>
      <c r="R31" s="28" t="s">
        <v>73</v>
      </c>
      <c r="S31" s="28" t="s">
        <v>73</v>
      </c>
      <c r="T31" s="28" t="s">
        <v>73</v>
      </c>
      <c r="U31" s="28" t="s">
        <v>73</v>
      </c>
      <c r="V31" s="28" t="s">
        <v>73</v>
      </c>
      <c r="W31" s="28" t="s">
        <v>73</v>
      </c>
      <c r="X31" s="28" t="s">
        <v>73</v>
      </c>
      <c r="Y31" s="119"/>
      <c r="Z31" s="122"/>
      <c r="AA31" s="111">
        <v>0</v>
      </c>
      <c r="AB31" s="111">
        <v>0</v>
      </c>
      <c r="AC31" s="111">
        <v>0</v>
      </c>
      <c r="AD31" s="57" t="e">
        <f t="shared" si="0"/>
        <v>#VALUE!</v>
      </c>
      <c r="AE31" s="57"/>
      <c r="AF31" s="57"/>
      <c r="AG31" s="57"/>
      <c r="AH31" s="57"/>
      <c r="AI31" s="57"/>
      <c r="AJ31" s="57"/>
      <c r="AK31" s="57"/>
      <c r="AL31" s="57"/>
    </row>
    <row r="32" spans="1:38" x14ac:dyDescent="0.25">
      <c r="A32" s="139"/>
      <c r="B32" s="115" t="s">
        <v>167</v>
      </c>
      <c r="C32" s="36"/>
      <c r="D32" s="36"/>
      <c r="E32" s="36"/>
      <c r="F32" s="36"/>
      <c r="G32" s="36"/>
      <c r="H32" s="27">
        <v>0</v>
      </c>
      <c r="I32" s="28"/>
      <c r="J32" s="28"/>
      <c r="K32" s="28"/>
      <c r="L32" s="28"/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 t="s">
        <v>73</v>
      </c>
      <c r="S32" s="28" t="s">
        <v>73</v>
      </c>
      <c r="T32" s="28" t="s">
        <v>73</v>
      </c>
      <c r="U32" s="28" t="s">
        <v>73</v>
      </c>
      <c r="V32" s="28" t="s">
        <v>73</v>
      </c>
      <c r="W32" s="28" t="s">
        <v>73</v>
      </c>
      <c r="X32" s="28" t="s">
        <v>73</v>
      </c>
      <c r="Y32" s="119"/>
      <c r="Z32" s="122"/>
      <c r="AA32" s="111">
        <v>250</v>
      </c>
      <c r="AB32" s="111">
        <v>0</v>
      </c>
      <c r="AC32" s="111">
        <v>0</v>
      </c>
      <c r="AD32" s="57" t="e">
        <f t="shared" si="0"/>
        <v>#VALUE!</v>
      </c>
      <c r="AE32" s="57"/>
      <c r="AF32" s="57"/>
      <c r="AG32" s="57"/>
      <c r="AH32" s="57"/>
      <c r="AI32" s="57"/>
      <c r="AJ32" s="57"/>
      <c r="AK32" s="57"/>
      <c r="AL32" s="57"/>
    </row>
    <row r="33" spans="1:38" ht="31.5" x14ac:dyDescent="0.25">
      <c r="A33" s="139"/>
      <c r="B33" s="115" t="s">
        <v>168</v>
      </c>
      <c r="C33" s="36"/>
      <c r="D33" s="36"/>
      <c r="E33" s="36"/>
      <c r="F33" s="36"/>
      <c r="G33" s="36"/>
      <c r="H33" s="27">
        <v>0</v>
      </c>
      <c r="I33" s="28"/>
      <c r="J33" s="28"/>
      <c r="K33" s="28"/>
      <c r="L33" s="28"/>
      <c r="M33" s="28">
        <v>0</v>
      </c>
      <c r="N33" s="28"/>
      <c r="O33" s="28"/>
      <c r="P33" s="28"/>
      <c r="Q33" s="28"/>
      <c r="R33" s="28" t="s">
        <v>73</v>
      </c>
      <c r="S33" s="28" t="s">
        <v>73</v>
      </c>
      <c r="T33" s="28" t="s">
        <v>73</v>
      </c>
      <c r="U33" s="28" t="s">
        <v>73</v>
      </c>
      <c r="V33" s="28" t="s">
        <v>73</v>
      </c>
      <c r="W33" s="28" t="s">
        <v>73</v>
      </c>
      <c r="X33" s="28" t="s">
        <v>73</v>
      </c>
      <c r="Y33" s="119"/>
      <c r="Z33" s="122"/>
      <c r="AA33" s="111">
        <v>0</v>
      </c>
      <c r="AB33" s="111">
        <v>0</v>
      </c>
      <c r="AC33" s="111">
        <v>0</v>
      </c>
      <c r="AD33" s="57" t="e">
        <f t="shared" si="0"/>
        <v>#VALUE!</v>
      </c>
      <c r="AE33" s="57"/>
      <c r="AF33" s="57"/>
      <c r="AG33" s="57"/>
      <c r="AH33" s="57"/>
      <c r="AI33" s="57"/>
      <c r="AJ33" s="57"/>
      <c r="AK33" s="57"/>
      <c r="AL33" s="57"/>
    </row>
    <row r="34" spans="1:38" ht="47.25" customHeight="1" x14ac:dyDescent="0.25">
      <c r="A34" s="139" t="s">
        <v>240</v>
      </c>
      <c r="B34" s="115" t="s">
        <v>178</v>
      </c>
      <c r="C34" s="36"/>
      <c r="D34" s="36"/>
      <c r="E34" s="36"/>
      <c r="F34" s="36"/>
      <c r="G34" s="36"/>
      <c r="H34" s="27">
        <v>0</v>
      </c>
      <c r="I34" s="111"/>
      <c r="J34" s="111"/>
      <c r="K34" s="111"/>
      <c r="L34" s="111"/>
      <c r="M34" s="28">
        <v>0</v>
      </c>
      <c r="N34" s="111"/>
      <c r="O34" s="111"/>
      <c r="P34" s="111"/>
      <c r="Q34" s="111"/>
      <c r="R34" s="111">
        <f>SUM(S34:V34)</f>
        <v>2</v>
      </c>
      <c r="S34" s="35" t="s">
        <v>73</v>
      </c>
      <c r="T34" s="35" t="s">
        <v>73</v>
      </c>
      <c r="U34" s="35">
        <v>1</v>
      </c>
      <c r="V34" s="35">
        <v>1</v>
      </c>
      <c r="W34" s="35">
        <v>9</v>
      </c>
      <c r="X34" s="35">
        <v>17</v>
      </c>
      <c r="Y34" s="119" t="s">
        <v>158</v>
      </c>
      <c r="Z34" s="121" t="s">
        <v>352</v>
      </c>
      <c r="AA34" s="106">
        <v>0</v>
      </c>
      <c r="AB34" s="106">
        <v>15</v>
      </c>
      <c r="AC34" s="106">
        <v>0</v>
      </c>
      <c r="AD34" s="57">
        <f t="shared" si="0"/>
        <v>17</v>
      </c>
      <c r="AE34" s="150"/>
      <c r="AF34" s="63"/>
      <c r="AG34" s="57"/>
      <c r="AH34" s="57"/>
      <c r="AI34" s="57"/>
      <c r="AJ34" s="57"/>
      <c r="AK34" s="57"/>
      <c r="AL34" s="57"/>
    </row>
    <row r="35" spans="1:38" x14ac:dyDescent="0.25">
      <c r="A35" s="139"/>
      <c r="B35" s="115" t="s">
        <v>163</v>
      </c>
      <c r="C35" s="36"/>
      <c r="D35" s="36"/>
      <c r="E35" s="36"/>
      <c r="F35" s="36"/>
      <c r="G35" s="36"/>
      <c r="H35" s="27">
        <v>0</v>
      </c>
      <c r="I35" s="28"/>
      <c r="J35" s="28"/>
      <c r="K35" s="28"/>
      <c r="L35" s="28"/>
      <c r="M35" s="28">
        <v>0</v>
      </c>
      <c r="N35" s="28"/>
      <c r="O35" s="28"/>
      <c r="P35" s="28"/>
      <c r="Q35" s="28"/>
      <c r="R35" s="28" t="s">
        <v>73</v>
      </c>
      <c r="S35" s="29" t="s">
        <v>278</v>
      </c>
      <c r="T35" s="29" t="s">
        <v>278</v>
      </c>
      <c r="U35" s="29" t="s">
        <v>278</v>
      </c>
      <c r="V35" s="29" t="s">
        <v>278</v>
      </c>
      <c r="W35" s="27" t="s">
        <v>73</v>
      </c>
      <c r="X35" s="27" t="s">
        <v>73</v>
      </c>
      <c r="Y35" s="119"/>
      <c r="Z35" s="122"/>
      <c r="AA35" s="111">
        <v>0</v>
      </c>
      <c r="AB35" s="111">
        <v>500</v>
      </c>
      <c r="AC35" s="111">
        <v>10000</v>
      </c>
      <c r="AD35" s="57" t="e">
        <f t="shared" si="0"/>
        <v>#VALUE!</v>
      </c>
      <c r="AE35" s="150"/>
      <c r="AF35" s="63"/>
      <c r="AG35" s="57"/>
      <c r="AH35" s="57"/>
      <c r="AI35" s="57"/>
      <c r="AJ35" s="57"/>
      <c r="AK35" s="57"/>
      <c r="AL35" s="57"/>
    </row>
    <row r="36" spans="1:38" ht="31.5" x14ac:dyDescent="0.25">
      <c r="A36" s="139"/>
      <c r="B36" s="115" t="s">
        <v>164</v>
      </c>
      <c r="C36" s="36"/>
      <c r="D36" s="36"/>
      <c r="E36" s="36"/>
      <c r="F36" s="36"/>
      <c r="G36" s="36"/>
      <c r="H36" s="27">
        <v>0</v>
      </c>
      <c r="I36" s="28"/>
      <c r="J36" s="28"/>
      <c r="K36" s="28"/>
      <c r="L36" s="28"/>
      <c r="M36" s="28">
        <v>0</v>
      </c>
      <c r="N36" s="28"/>
      <c r="O36" s="28"/>
      <c r="P36" s="28"/>
      <c r="Q36" s="28"/>
      <c r="R36" s="27">
        <f>SUM(R37:R40)</f>
        <v>4671.8001299999996</v>
      </c>
      <c r="S36" s="28">
        <v>241.4</v>
      </c>
      <c r="T36" s="27">
        <v>479.6</v>
      </c>
      <c r="U36" s="27">
        <f>U37</f>
        <v>2033.8</v>
      </c>
      <c r="V36" s="27">
        <f>V37</f>
        <v>1917</v>
      </c>
      <c r="W36" s="27">
        <v>11102.3</v>
      </c>
      <c r="X36" s="27">
        <v>15000</v>
      </c>
      <c r="Y36" s="119"/>
      <c r="Z36" s="122"/>
      <c r="AA36" s="111">
        <v>0</v>
      </c>
      <c r="AB36" s="111">
        <v>7500</v>
      </c>
      <c r="AC36" s="111">
        <v>0</v>
      </c>
      <c r="AD36" s="57">
        <f t="shared" si="0"/>
        <v>12171.80013</v>
      </c>
      <c r="AE36" s="150"/>
      <c r="AF36" s="63"/>
      <c r="AG36" s="57"/>
      <c r="AH36" s="57"/>
      <c r="AI36" s="57"/>
      <c r="AJ36" s="57"/>
      <c r="AK36" s="57"/>
      <c r="AL36" s="57"/>
    </row>
    <row r="37" spans="1:38" x14ac:dyDescent="0.25">
      <c r="A37" s="139"/>
      <c r="B37" s="115" t="s">
        <v>165</v>
      </c>
      <c r="C37" s="37" t="s">
        <v>119</v>
      </c>
      <c r="D37" s="37" t="s">
        <v>281</v>
      </c>
      <c r="E37" s="37" t="s">
        <v>282</v>
      </c>
      <c r="F37" s="37" t="s">
        <v>174</v>
      </c>
      <c r="G37" s="38" t="s">
        <v>122</v>
      </c>
      <c r="H37" s="27">
        <v>0</v>
      </c>
      <c r="I37" s="28"/>
      <c r="J37" s="28"/>
      <c r="K37" s="28"/>
      <c r="L37" s="28"/>
      <c r="M37" s="28">
        <v>0</v>
      </c>
      <c r="N37" s="28"/>
      <c r="O37" s="28"/>
      <c r="P37" s="28"/>
      <c r="Q37" s="28"/>
      <c r="R37" s="27">
        <f>SUM(S37:V37)</f>
        <v>4671.8001299999996</v>
      </c>
      <c r="S37" s="27">
        <v>241.4</v>
      </c>
      <c r="T37" s="27">
        <v>479.60012999999998</v>
      </c>
      <c r="U37" s="27">
        <v>2033.8</v>
      </c>
      <c r="V37" s="27">
        <v>1917</v>
      </c>
      <c r="W37" s="27">
        <v>11102.3</v>
      </c>
      <c r="X37" s="27">
        <v>15000</v>
      </c>
      <c r="Y37" s="119"/>
      <c r="Z37" s="122"/>
      <c r="AA37" s="111">
        <v>0</v>
      </c>
      <c r="AB37" s="111">
        <v>7500</v>
      </c>
      <c r="AC37" s="111">
        <v>0</v>
      </c>
      <c r="AD37" s="57">
        <f t="shared" si="0"/>
        <v>12171.80013</v>
      </c>
      <c r="AE37" s="150"/>
      <c r="AF37" s="63"/>
      <c r="AG37" s="57"/>
      <c r="AH37" s="57"/>
      <c r="AI37" s="57"/>
      <c r="AJ37" s="57"/>
      <c r="AK37" s="57"/>
      <c r="AL37" s="57"/>
    </row>
    <row r="38" spans="1:38" x14ac:dyDescent="0.25">
      <c r="A38" s="139"/>
      <c r="B38" s="115" t="s">
        <v>166</v>
      </c>
      <c r="C38" s="36"/>
      <c r="D38" s="36"/>
      <c r="E38" s="36"/>
      <c r="F38" s="36"/>
      <c r="G38" s="36"/>
      <c r="H38" s="27">
        <v>0</v>
      </c>
      <c r="I38" s="28"/>
      <c r="J38" s="28"/>
      <c r="K38" s="28"/>
      <c r="L38" s="28"/>
      <c r="M38" s="28">
        <v>0</v>
      </c>
      <c r="N38" s="28"/>
      <c r="O38" s="28"/>
      <c r="P38" s="28"/>
      <c r="Q38" s="28"/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 t="s">
        <v>73</v>
      </c>
      <c r="X38" s="27" t="s">
        <v>73</v>
      </c>
      <c r="Y38" s="119"/>
      <c r="Z38" s="122"/>
      <c r="AA38" s="111">
        <v>0</v>
      </c>
      <c r="AB38" s="111">
        <v>0</v>
      </c>
      <c r="AC38" s="111">
        <v>0</v>
      </c>
      <c r="AD38" s="57">
        <f t="shared" si="0"/>
        <v>0</v>
      </c>
      <c r="AE38" s="150"/>
      <c r="AF38" s="63"/>
      <c r="AG38" s="57"/>
      <c r="AH38" s="57"/>
      <c r="AI38" s="57"/>
      <c r="AJ38" s="57"/>
      <c r="AK38" s="57"/>
      <c r="AL38" s="57"/>
    </row>
    <row r="39" spans="1:38" x14ac:dyDescent="0.25">
      <c r="A39" s="139"/>
      <c r="B39" s="115" t="s">
        <v>167</v>
      </c>
      <c r="C39" s="36"/>
      <c r="D39" s="36"/>
      <c r="E39" s="36"/>
      <c r="F39" s="36"/>
      <c r="G39" s="36"/>
      <c r="H39" s="27">
        <v>0</v>
      </c>
      <c r="I39" s="28"/>
      <c r="J39" s="28"/>
      <c r="K39" s="28"/>
      <c r="L39" s="28"/>
      <c r="M39" s="28">
        <v>0</v>
      </c>
      <c r="N39" s="28"/>
      <c r="O39" s="28"/>
      <c r="P39" s="28"/>
      <c r="Q39" s="28"/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 t="s">
        <v>73</v>
      </c>
      <c r="X39" s="27" t="s">
        <v>73</v>
      </c>
      <c r="Y39" s="119"/>
      <c r="Z39" s="122"/>
      <c r="AA39" s="111">
        <v>0</v>
      </c>
      <c r="AB39" s="111">
        <v>0</v>
      </c>
      <c r="AC39" s="111">
        <v>0</v>
      </c>
      <c r="AD39" s="57">
        <f t="shared" si="0"/>
        <v>0</v>
      </c>
      <c r="AE39" s="150"/>
      <c r="AF39" s="63"/>
      <c r="AG39" s="57"/>
      <c r="AH39" s="57"/>
      <c r="AI39" s="57"/>
      <c r="AJ39" s="57"/>
      <c r="AK39" s="57"/>
      <c r="AL39" s="57"/>
    </row>
    <row r="40" spans="1:38" ht="31.5" x14ac:dyDescent="0.25">
      <c r="A40" s="139"/>
      <c r="B40" s="115" t="s">
        <v>168</v>
      </c>
      <c r="C40" s="36"/>
      <c r="D40" s="36"/>
      <c r="E40" s="36"/>
      <c r="F40" s="36"/>
      <c r="G40" s="36"/>
      <c r="H40" s="27">
        <v>0</v>
      </c>
      <c r="I40" s="28"/>
      <c r="J40" s="28"/>
      <c r="K40" s="28"/>
      <c r="L40" s="28"/>
      <c r="M40" s="28">
        <v>0</v>
      </c>
      <c r="N40" s="28"/>
      <c r="O40" s="28"/>
      <c r="P40" s="28"/>
      <c r="Q40" s="28"/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 t="s">
        <v>73</v>
      </c>
      <c r="X40" s="27" t="s">
        <v>73</v>
      </c>
      <c r="Y40" s="119"/>
      <c r="Z40" s="143"/>
      <c r="AA40" s="111">
        <v>0</v>
      </c>
      <c r="AB40" s="111">
        <v>0</v>
      </c>
      <c r="AC40" s="111">
        <v>0</v>
      </c>
      <c r="AD40" s="57">
        <f t="shared" si="0"/>
        <v>0</v>
      </c>
      <c r="AE40" s="150"/>
      <c r="AF40" s="63"/>
      <c r="AG40" s="57"/>
      <c r="AH40" s="57"/>
      <c r="AI40" s="57"/>
      <c r="AJ40" s="57"/>
      <c r="AK40" s="57"/>
      <c r="AL40" s="57"/>
    </row>
    <row r="41" spans="1:38" ht="46.9" customHeight="1" x14ac:dyDescent="0.25">
      <c r="A41" s="139" t="s">
        <v>241</v>
      </c>
      <c r="B41" s="115" t="s">
        <v>179</v>
      </c>
      <c r="C41" s="36"/>
      <c r="D41" s="36"/>
      <c r="E41" s="36"/>
      <c r="F41" s="36"/>
      <c r="G41" s="36"/>
      <c r="H41" s="27">
        <v>80</v>
      </c>
      <c r="I41" s="111">
        <v>20</v>
      </c>
      <c r="J41" s="111">
        <v>20</v>
      </c>
      <c r="K41" s="111">
        <v>20</v>
      </c>
      <c r="L41" s="111">
        <v>20</v>
      </c>
      <c r="M41" s="111">
        <v>4</v>
      </c>
      <c r="N41" s="111">
        <v>1</v>
      </c>
      <c r="O41" s="111">
        <v>1</v>
      </c>
      <c r="P41" s="111">
        <v>1</v>
      </c>
      <c r="Q41" s="111">
        <v>1</v>
      </c>
      <c r="R41" s="111">
        <f>SUM(S41:V41)</f>
        <v>15</v>
      </c>
      <c r="S41" s="111">
        <v>1</v>
      </c>
      <c r="T41" s="111">
        <v>1</v>
      </c>
      <c r="U41" s="27">
        <v>0</v>
      </c>
      <c r="V41" s="111">
        <v>13</v>
      </c>
      <c r="W41" s="35">
        <v>19</v>
      </c>
      <c r="X41" s="35">
        <v>8</v>
      </c>
      <c r="Y41" s="119" t="s">
        <v>158</v>
      </c>
      <c r="Z41" s="121" t="s">
        <v>353</v>
      </c>
      <c r="AA41" s="64">
        <v>0</v>
      </c>
      <c r="AB41" s="65"/>
      <c r="AC41" s="115">
        <v>0</v>
      </c>
      <c r="AD41" s="57"/>
      <c r="AE41" s="57"/>
      <c r="AF41" s="57"/>
      <c r="AG41" s="57"/>
      <c r="AH41" s="57"/>
      <c r="AI41" s="57"/>
      <c r="AJ41" s="57"/>
      <c r="AK41" s="57"/>
      <c r="AL41" s="57"/>
    </row>
    <row r="42" spans="1:38" x14ac:dyDescent="0.25">
      <c r="A42" s="139"/>
      <c r="B42" s="115" t="s">
        <v>163</v>
      </c>
      <c r="C42" s="36"/>
      <c r="D42" s="36"/>
      <c r="E42" s="36"/>
      <c r="F42" s="36"/>
      <c r="G42" s="36"/>
      <c r="H42" s="27">
        <v>0</v>
      </c>
      <c r="I42" s="28"/>
      <c r="J42" s="28"/>
      <c r="K42" s="28"/>
      <c r="L42" s="28"/>
      <c r="M42" s="28">
        <v>0</v>
      </c>
      <c r="N42" s="28"/>
      <c r="O42" s="28"/>
      <c r="P42" s="28"/>
      <c r="Q42" s="28"/>
      <c r="R42" s="28" t="s">
        <v>73</v>
      </c>
      <c r="S42" s="29" t="s">
        <v>278</v>
      </c>
      <c r="T42" s="29" t="s">
        <v>278</v>
      </c>
      <c r="U42" s="29" t="s">
        <v>278</v>
      </c>
      <c r="V42" s="29" t="s">
        <v>278</v>
      </c>
      <c r="W42" s="28" t="s">
        <v>73</v>
      </c>
      <c r="X42" s="28" t="s">
        <v>73</v>
      </c>
      <c r="Y42" s="119"/>
      <c r="Z42" s="122"/>
      <c r="AA42" s="66"/>
      <c r="AB42" s="67"/>
      <c r="AC42" s="115">
        <v>10000</v>
      </c>
      <c r="AD42" s="57"/>
      <c r="AE42" s="57"/>
      <c r="AF42" s="57"/>
      <c r="AG42" s="57"/>
      <c r="AH42" s="57"/>
      <c r="AI42" s="57"/>
      <c r="AJ42" s="57"/>
      <c r="AK42" s="57"/>
      <c r="AL42" s="57"/>
    </row>
    <row r="43" spans="1:38" ht="31.5" x14ac:dyDescent="0.25">
      <c r="A43" s="139"/>
      <c r="B43" s="115" t="s">
        <v>164</v>
      </c>
      <c r="C43" s="36"/>
      <c r="D43" s="36"/>
      <c r="E43" s="36"/>
      <c r="F43" s="36"/>
      <c r="G43" s="36"/>
      <c r="H43" s="27">
        <f>SUM(H44:H47)</f>
        <v>0</v>
      </c>
      <c r="I43" s="28"/>
      <c r="J43" s="28"/>
      <c r="K43" s="28"/>
      <c r="L43" s="28"/>
      <c r="M43" s="28">
        <f>SUM(M44:M47)</f>
        <v>0</v>
      </c>
      <c r="N43" s="28"/>
      <c r="O43" s="28"/>
      <c r="P43" s="28"/>
      <c r="Q43" s="28"/>
      <c r="R43" s="27">
        <f>SUM(R44:R47)</f>
        <v>4119.6000000000004</v>
      </c>
      <c r="S43" s="27">
        <f t="shared" ref="S43:T43" si="5">SUM(S44:S47)</f>
        <v>232.3</v>
      </c>
      <c r="T43" s="27">
        <f t="shared" si="5"/>
        <v>0</v>
      </c>
      <c r="U43" s="27">
        <f>U44</f>
        <v>580.9</v>
      </c>
      <c r="V43" s="27">
        <f>V44</f>
        <v>3306.4</v>
      </c>
      <c r="W43" s="28">
        <v>6013.7</v>
      </c>
      <c r="X43" s="28">
        <f t="shared" ref="X43" si="6">SUM(X44:X47)</f>
        <v>0</v>
      </c>
      <c r="Y43" s="119"/>
      <c r="Z43" s="122"/>
      <c r="AA43" s="66"/>
      <c r="AB43" s="67"/>
      <c r="AC43" s="115"/>
      <c r="AD43" s="57"/>
      <c r="AE43" s="57"/>
      <c r="AF43" s="57"/>
      <c r="AG43" s="57"/>
      <c r="AH43" s="57"/>
      <c r="AI43" s="57"/>
      <c r="AJ43" s="57"/>
      <c r="AK43" s="57"/>
      <c r="AL43" s="57"/>
    </row>
    <row r="44" spans="1:38" x14ac:dyDescent="0.25">
      <c r="A44" s="139"/>
      <c r="B44" s="115" t="s">
        <v>165</v>
      </c>
      <c r="C44" s="37" t="s">
        <v>119</v>
      </c>
      <c r="D44" s="37" t="s">
        <v>281</v>
      </c>
      <c r="E44" s="37" t="s">
        <v>282</v>
      </c>
      <c r="F44" s="37" t="s">
        <v>174</v>
      </c>
      <c r="G44" s="37" t="s">
        <v>122</v>
      </c>
      <c r="H44" s="27">
        <v>0</v>
      </c>
      <c r="I44" s="28"/>
      <c r="J44" s="28"/>
      <c r="K44" s="28"/>
      <c r="L44" s="28"/>
      <c r="M44" s="28">
        <v>0</v>
      </c>
      <c r="N44" s="28"/>
      <c r="O44" s="28"/>
      <c r="P44" s="28"/>
      <c r="Q44" s="28"/>
      <c r="R44" s="27">
        <f>SUM(S44:V44)</f>
        <v>4119.6000000000004</v>
      </c>
      <c r="S44" s="28">
        <v>232.3</v>
      </c>
      <c r="T44" s="28">
        <v>0</v>
      </c>
      <c r="U44" s="27">
        <v>580.9</v>
      </c>
      <c r="V44" s="27">
        <v>3306.4</v>
      </c>
      <c r="W44" s="27">
        <v>6013.7</v>
      </c>
      <c r="X44" s="28">
        <v>0</v>
      </c>
      <c r="Y44" s="119"/>
      <c r="Z44" s="122"/>
      <c r="AA44" s="66"/>
      <c r="AB44" s="67"/>
      <c r="AC44" s="115"/>
      <c r="AD44" s="57"/>
      <c r="AE44" s="57"/>
      <c r="AF44" s="57"/>
      <c r="AG44" s="57"/>
      <c r="AH44" s="57"/>
      <c r="AI44" s="57"/>
      <c r="AJ44" s="57"/>
      <c r="AK44" s="57"/>
      <c r="AL44" s="57"/>
    </row>
    <row r="45" spans="1:38" x14ac:dyDescent="0.25">
      <c r="A45" s="139"/>
      <c r="B45" s="115" t="s">
        <v>166</v>
      </c>
      <c r="C45" s="36"/>
      <c r="D45" s="36"/>
      <c r="E45" s="36"/>
      <c r="F45" s="36"/>
      <c r="G45" s="36"/>
      <c r="H45" s="27">
        <v>0</v>
      </c>
      <c r="I45" s="28"/>
      <c r="J45" s="28"/>
      <c r="K45" s="28"/>
      <c r="L45" s="28"/>
      <c r="M45" s="28">
        <v>0</v>
      </c>
      <c r="N45" s="28"/>
      <c r="O45" s="28"/>
      <c r="P45" s="28"/>
      <c r="Q45" s="28"/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 t="s">
        <v>73</v>
      </c>
      <c r="X45" s="28" t="s">
        <v>73</v>
      </c>
      <c r="Y45" s="119"/>
      <c r="Z45" s="122"/>
      <c r="AA45" s="66"/>
      <c r="AB45" s="67"/>
      <c r="AC45" s="115"/>
      <c r="AD45" s="57"/>
      <c r="AE45" s="57"/>
      <c r="AF45" s="57"/>
      <c r="AG45" s="57"/>
      <c r="AH45" s="57"/>
      <c r="AI45" s="57"/>
      <c r="AJ45" s="57"/>
      <c r="AK45" s="57"/>
      <c r="AL45" s="57"/>
    </row>
    <row r="46" spans="1:38" x14ac:dyDescent="0.25">
      <c r="A46" s="139"/>
      <c r="B46" s="115" t="s">
        <v>167</v>
      </c>
      <c r="C46" s="36"/>
      <c r="D46" s="36"/>
      <c r="E46" s="36"/>
      <c r="F46" s="36"/>
      <c r="G46" s="36"/>
      <c r="H46" s="27">
        <v>0</v>
      </c>
      <c r="I46" s="28"/>
      <c r="J46" s="28"/>
      <c r="K46" s="28"/>
      <c r="L46" s="28"/>
      <c r="M46" s="28">
        <v>0</v>
      </c>
      <c r="N46" s="28"/>
      <c r="O46" s="28"/>
      <c r="P46" s="28"/>
      <c r="Q46" s="28"/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 t="s">
        <v>73</v>
      </c>
      <c r="X46" s="28" t="s">
        <v>73</v>
      </c>
      <c r="Y46" s="119"/>
      <c r="Z46" s="122"/>
      <c r="AA46" s="66"/>
      <c r="AB46" s="67"/>
      <c r="AC46" s="115"/>
      <c r="AD46" s="57"/>
      <c r="AE46" s="57"/>
      <c r="AF46" s="57"/>
      <c r="AG46" s="57"/>
      <c r="AH46" s="57"/>
      <c r="AI46" s="57"/>
      <c r="AJ46" s="57"/>
      <c r="AK46" s="57"/>
      <c r="AL46" s="57"/>
    </row>
    <row r="47" spans="1:38" ht="31.5" x14ac:dyDescent="0.25">
      <c r="A47" s="139"/>
      <c r="B47" s="115" t="s">
        <v>168</v>
      </c>
      <c r="C47" s="36"/>
      <c r="D47" s="36"/>
      <c r="E47" s="36"/>
      <c r="F47" s="36"/>
      <c r="G47" s="36"/>
      <c r="H47" s="27">
        <v>0</v>
      </c>
      <c r="I47" s="28"/>
      <c r="J47" s="28"/>
      <c r="K47" s="28"/>
      <c r="L47" s="28"/>
      <c r="M47" s="28">
        <v>0</v>
      </c>
      <c r="N47" s="28"/>
      <c r="O47" s="28"/>
      <c r="P47" s="28"/>
      <c r="Q47" s="28"/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 t="s">
        <v>73</v>
      </c>
      <c r="X47" s="28" t="s">
        <v>73</v>
      </c>
      <c r="Y47" s="119"/>
      <c r="Z47" s="143"/>
      <c r="AA47" s="68"/>
      <c r="AB47" s="69"/>
      <c r="AC47" s="115"/>
      <c r="AD47" s="57"/>
      <c r="AE47" s="57"/>
      <c r="AF47" s="57"/>
      <c r="AG47" s="57"/>
      <c r="AH47" s="57"/>
      <c r="AI47" s="57"/>
      <c r="AJ47" s="57"/>
      <c r="AK47" s="57"/>
      <c r="AL47" s="57"/>
    </row>
    <row r="48" spans="1:38" ht="47.25" x14ac:dyDescent="0.25">
      <c r="A48" s="139" t="s">
        <v>302</v>
      </c>
      <c r="B48" s="115" t="s">
        <v>303</v>
      </c>
      <c r="C48" s="36"/>
      <c r="D48" s="36"/>
      <c r="E48" s="36"/>
      <c r="F48" s="36"/>
      <c r="G48" s="36"/>
      <c r="H48" s="27"/>
      <c r="I48" s="28"/>
      <c r="J48" s="28"/>
      <c r="K48" s="28"/>
      <c r="L48" s="28"/>
      <c r="M48" s="28"/>
      <c r="N48" s="28"/>
      <c r="O48" s="28"/>
      <c r="P48" s="28"/>
      <c r="Q48" s="28"/>
      <c r="R48" s="111">
        <f>SUM(S48:V48)</f>
        <v>3</v>
      </c>
      <c r="S48" s="111" t="s">
        <v>73</v>
      </c>
      <c r="T48" s="111" t="s">
        <v>73</v>
      </c>
      <c r="U48" s="111">
        <v>3</v>
      </c>
      <c r="V48" s="111" t="s">
        <v>73</v>
      </c>
      <c r="W48" s="111">
        <v>1</v>
      </c>
      <c r="X48" s="111">
        <v>1</v>
      </c>
      <c r="Y48" s="121" t="s">
        <v>158</v>
      </c>
      <c r="Z48" s="121" t="s">
        <v>336</v>
      </c>
      <c r="AA48" s="70"/>
      <c r="AB48" s="71"/>
      <c r="AC48" s="114">
        <v>0</v>
      </c>
      <c r="AD48" s="57"/>
      <c r="AE48" s="57"/>
      <c r="AF48" s="57"/>
      <c r="AG48" s="57"/>
      <c r="AH48" s="57"/>
      <c r="AI48" s="57"/>
      <c r="AJ48" s="57"/>
      <c r="AK48" s="57"/>
      <c r="AL48" s="57"/>
    </row>
    <row r="49" spans="1:38" x14ac:dyDescent="0.25">
      <c r="A49" s="139"/>
      <c r="B49" s="115" t="s">
        <v>163</v>
      </c>
      <c r="C49" s="36"/>
      <c r="D49" s="36"/>
      <c r="E49" s="36"/>
      <c r="F49" s="36"/>
      <c r="G49" s="36"/>
      <c r="H49" s="27"/>
      <c r="I49" s="28"/>
      <c r="J49" s="28"/>
      <c r="K49" s="28"/>
      <c r="L49" s="28"/>
      <c r="M49" s="28"/>
      <c r="N49" s="28"/>
      <c r="O49" s="28"/>
      <c r="P49" s="28"/>
      <c r="Q49" s="28"/>
      <c r="R49" s="27" t="s">
        <v>73</v>
      </c>
      <c r="S49" s="29" t="s">
        <v>278</v>
      </c>
      <c r="T49" s="29" t="s">
        <v>278</v>
      </c>
      <c r="U49" s="29" t="s">
        <v>278</v>
      </c>
      <c r="V49" s="29" t="s">
        <v>278</v>
      </c>
      <c r="W49" s="27" t="s">
        <v>73</v>
      </c>
      <c r="X49" s="27" t="s">
        <v>73</v>
      </c>
      <c r="Y49" s="122"/>
      <c r="Z49" s="122"/>
      <c r="AA49" s="70"/>
      <c r="AB49" s="71"/>
      <c r="AC49" s="114">
        <v>10000</v>
      </c>
      <c r="AD49" s="57"/>
      <c r="AE49" s="57"/>
      <c r="AF49" s="57"/>
      <c r="AG49" s="57"/>
      <c r="AH49" s="57"/>
      <c r="AI49" s="57"/>
      <c r="AJ49" s="57"/>
      <c r="AK49" s="57"/>
      <c r="AL49" s="57"/>
    </row>
    <row r="50" spans="1:38" ht="31.5" x14ac:dyDescent="0.25">
      <c r="A50" s="139"/>
      <c r="B50" s="115" t="s">
        <v>164</v>
      </c>
      <c r="C50" s="36"/>
      <c r="D50" s="36"/>
      <c r="E50" s="36"/>
      <c r="F50" s="36"/>
      <c r="G50" s="36"/>
      <c r="H50" s="27"/>
      <c r="I50" s="28"/>
      <c r="J50" s="28"/>
      <c r="K50" s="28"/>
      <c r="L50" s="28"/>
      <c r="M50" s="28"/>
      <c r="N50" s="28"/>
      <c r="O50" s="28"/>
      <c r="P50" s="28"/>
      <c r="Q50" s="28"/>
      <c r="R50" s="27">
        <f>SUM(R51:R54)</f>
        <v>8631.7999999999993</v>
      </c>
      <c r="S50" s="27">
        <f t="shared" ref="S50:V50" si="7">SUM(S51:S54)</f>
        <v>0</v>
      </c>
      <c r="T50" s="27">
        <f t="shared" si="7"/>
        <v>0</v>
      </c>
      <c r="U50" s="27">
        <f t="shared" si="7"/>
        <v>0</v>
      </c>
      <c r="V50" s="27">
        <f t="shared" si="7"/>
        <v>8631.7999999999993</v>
      </c>
      <c r="W50" s="27">
        <v>7884</v>
      </c>
      <c r="X50" s="27">
        <v>5000</v>
      </c>
      <c r="Y50" s="122"/>
      <c r="Z50" s="122"/>
      <c r="AA50" s="70"/>
      <c r="AB50" s="71"/>
      <c r="AC50" s="114"/>
      <c r="AD50" s="57"/>
      <c r="AE50" s="57"/>
      <c r="AF50" s="57"/>
      <c r="AG50" s="57"/>
      <c r="AH50" s="57"/>
      <c r="AI50" s="57"/>
      <c r="AJ50" s="57"/>
      <c r="AK50" s="57"/>
      <c r="AL50" s="57"/>
    </row>
    <row r="51" spans="1:38" x14ac:dyDescent="0.25">
      <c r="A51" s="139"/>
      <c r="B51" s="115" t="s">
        <v>165</v>
      </c>
      <c r="C51" s="39">
        <v>124</v>
      </c>
      <c r="D51" s="37" t="s">
        <v>281</v>
      </c>
      <c r="E51" s="37" t="s">
        <v>283</v>
      </c>
      <c r="F51" s="39" t="s">
        <v>174</v>
      </c>
      <c r="G51" s="39" t="s">
        <v>216</v>
      </c>
      <c r="H51" s="27"/>
      <c r="I51" s="28"/>
      <c r="J51" s="28"/>
      <c r="K51" s="28"/>
      <c r="L51" s="28"/>
      <c r="M51" s="28"/>
      <c r="N51" s="28"/>
      <c r="O51" s="28"/>
      <c r="P51" s="28"/>
      <c r="Q51" s="28"/>
      <c r="R51" s="27">
        <f>SUM(S51:V51)</f>
        <v>8631.7999999999993</v>
      </c>
      <c r="S51" s="27">
        <v>0</v>
      </c>
      <c r="T51" s="27">
        <v>0</v>
      </c>
      <c r="U51" s="27">
        <v>0</v>
      </c>
      <c r="V51" s="27">
        <v>8631.7999999999993</v>
      </c>
      <c r="W51" s="27">
        <v>7884</v>
      </c>
      <c r="X51" s="27">
        <v>5000</v>
      </c>
      <c r="Y51" s="122"/>
      <c r="Z51" s="122"/>
      <c r="AA51" s="70"/>
      <c r="AB51" s="71"/>
      <c r="AC51" s="114"/>
      <c r="AD51" s="57"/>
      <c r="AE51" s="57"/>
      <c r="AF51" s="57"/>
      <c r="AG51" s="57"/>
      <c r="AH51" s="57"/>
      <c r="AI51" s="57"/>
      <c r="AJ51" s="57"/>
      <c r="AK51" s="57"/>
      <c r="AL51" s="57"/>
    </row>
    <row r="52" spans="1:38" x14ac:dyDescent="0.25">
      <c r="A52" s="139"/>
      <c r="B52" s="115" t="s">
        <v>166</v>
      </c>
      <c r="C52" s="36"/>
      <c r="D52" s="36"/>
      <c r="E52" s="36"/>
      <c r="F52" s="36"/>
      <c r="G52" s="36"/>
      <c r="H52" s="27"/>
      <c r="I52" s="28"/>
      <c r="J52" s="28"/>
      <c r="K52" s="28"/>
      <c r="L52" s="28"/>
      <c r="M52" s="28"/>
      <c r="N52" s="28"/>
      <c r="O52" s="28"/>
      <c r="P52" s="28"/>
      <c r="Q52" s="28"/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 t="s">
        <v>73</v>
      </c>
      <c r="X52" s="27" t="s">
        <v>73</v>
      </c>
      <c r="Y52" s="122"/>
      <c r="Z52" s="122"/>
      <c r="AA52" s="70"/>
      <c r="AB52" s="71"/>
      <c r="AC52" s="114"/>
      <c r="AD52" s="57"/>
      <c r="AE52" s="57"/>
      <c r="AF52" s="57"/>
      <c r="AG52" s="57"/>
      <c r="AH52" s="57"/>
      <c r="AI52" s="57"/>
      <c r="AJ52" s="57"/>
      <c r="AK52" s="57"/>
      <c r="AL52" s="57"/>
    </row>
    <row r="53" spans="1:38" x14ac:dyDescent="0.25">
      <c r="A53" s="139"/>
      <c r="B53" s="115" t="s">
        <v>167</v>
      </c>
      <c r="C53" s="36"/>
      <c r="D53" s="36"/>
      <c r="E53" s="36"/>
      <c r="F53" s="36"/>
      <c r="G53" s="36"/>
      <c r="H53" s="27"/>
      <c r="I53" s="28"/>
      <c r="J53" s="28"/>
      <c r="K53" s="28"/>
      <c r="L53" s="28"/>
      <c r="M53" s="28"/>
      <c r="N53" s="28"/>
      <c r="O53" s="28"/>
      <c r="P53" s="28"/>
      <c r="Q53" s="28"/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 t="s">
        <v>73</v>
      </c>
      <c r="X53" s="27" t="s">
        <v>73</v>
      </c>
      <c r="Y53" s="122"/>
      <c r="Z53" s="122"/>
      <c r="AA53" s="70"/>
      <c r="AB53" s="71"/>
      <c r="AC53" s="114"/>
      <c r="AD53" s="57"/>
      <c r="AE53" s="57"/>
      <c r="AF53" s="57"/>
      <c r="AG53" s="57"/>
      <c r="AH53" s="57"/>
      <c r="AI53" s="57"/>
      <c r="AJ53" s="57"/>
      <c r="AK53" s="57"/>
      <c r="AL53" s="57"/>
    </row>
    <row r="54" spans="1:38" ht="71.25" customHeight="1" x14ac:dyDescent="0.25">
      <c r="A54" s="139"/>
      <c r="B54" s="115" t="s">
        <v>168</v>
      </c>
      <c r="C54" s="36"/>
      <c r="D54" s="36"/>
      <c r="E54" s="36"/>
      <c r="F54" s="36"/>
      <c r="G54" s="36"/>
      <c r="H54" s="27"/>
      <c r="I54" s="28"/>
      <c r="J54" s="28"/>
      <c r="K54" s="28"/>
      <c r="L54" s="28"/>
      <c r="M54" s="28"/>
      <c r="N54" s="28"/>
      <c r="O54" s="28"/>
      <c r="P54" s="28"/>
      <c r="Q54" s="28"/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 t="s">
        <v>73</v>
      </c>
      <c r="X54" s="27" t="s">
        <v>73</v>
      </c>
      <c r="Y54" s="143"/>
      <c r="Z54" s="143"/>
      <c r="AA54" s="70"/>
      <c r="AB54" s="71"/>
      <c r="AC54" s="114"/>
      <c r="AD54" s="57"/>
      <c r="AE54" s="57"/>
      <c r="AF54" s="57"/>
      <c r="AG54" s="57"/>
      <c r="AH54" s="57"/>
      <c r="AI54" s="57"/>
      <c r="AJ54" s="57"/>
      <c r="AK54" s="57"/>
      <c r="AL54" s="57"/>
    </row>
    <row r="55" spans="1:38" ht="31.5" hidden="1" customHeight="1" outlineLevel="1" x14ac:dyDescent="0.25">
      <c r="A55" s="139" t="s">
        <v>273</v>
      </c>
      <c r="B55" s="115" t="s">
        <v>121</v>
      </c>
      <c r="C55" s="36"/>
      <c r="D55" s="36"/>
      <c r="E55" s="36"/>
      <c r="F55" s="36"/>
      <c r="G55" s="36"/>
      <c r="H55" s="27"/>
      <c r="I55" s="28"/>
      <c r="J55" s="28"/>
      <c r="K55" s="28"/>
      <c r="L55" s="28"/>
      <c r="M55" s="28"/>
      <c r="N55" s="28"/>
      <c r="O55" s="28"/>
      <c r="P55" s="28"/>
      <c r="Q55" s="28"/>
      <c r="R55" s="111" t="s">
        <v>73</v>
      </c>
      <c r="S55" s="111" t="s">
        <v>73</v>
      </c>
      <c r="T55" s="111" t="s">
        <v>73</v>
      </c>
      <c r="U55" s="111" t="s">
        <v>73</v>
      </c>
      <c r="V55" s="111" t="s">
        <v>73</v>
      </c>
      <c r="W55" s="111" t="s">
        <v>73</v>
      </c>
      <c r="X55" s="111" t="s">
        <v>73</v>
      </c>
      <c r="Y55" s="121" t="s">
        <v>158</v>
      </c>
      <c r="Z55" s="121" t="s">
        <v>307</v>
      </c>
      <c r="AA55" s="70"/>
      <c r="AB55" s="71"/>
      <c r="AC55" s="151" t="s">
        <v>180</v>
      </c>
      <c r="AD55" s="57"/>
      <c r="AE55" s="57"/>
      <c r="AF55" s="57"/>
      <c r="AG55" s="57"/>
      <c r="AH55" s="57"/>
      <c r="AI55" s="57"/>
      <c r="AJ55" s="57"/>
      <c r="AK55" s="57"/>
      <c r="AL55" s="57"/>
    </row>
    <row r="56" spans="1:38" hidden="1" outlineLevel="1" x14ac:dyDescent="0.25">
      <c r="A56" s="139"/>
      <c r="B56" s="115" t="s">
        <v>163</v>
      </c>
      <c r="C56" s="36"/>
      <c r="D56" s="36"/>
      <c r="E56" s="36"/>
      <c r="F56" s="36"/>
      <c r="G56" s="36"/>
      <c r="H56" s="27"/>
      <c r="I56" s="28"/>
      <c r="J56" s="28"/>
      <c r="K56" s="28"/>
      <c r="L56" s="28"/>
      <c r="M56" s="28"/>
      <c r="N56" s="28"/>
      <c r="O56" s="28"/>
      <c r="P56" s="28"/>
      <c r="Q56" s="28"/>
      <c r="R56" s="111" t="s">
        <v>73</v>
      </c>
      <c r="S56" s="29" t="s">
        <v>278</v>
      </c>
      <c r="T56" s="29" t="s">
        <v>278</v>
      </c>
      <c r="U56" s="29" t="s">
        <v>278</v>
      </c>
      <c r="V56" s="29" t="s">
        <v>278</v>
      </c>
      <c r="W56" s="27" t="s">
        <v>73</v>
      </c>
      <c r="X56" s="27" t="s">
        <v>73</v>
      </c>
      <c r="Y56" s="122"/>
      <c r="Z56" s="122"/>
      <c r="AA56" s="70"/>
      <c r="AB56" s="71"/>
      <c r="AC56" s="152"/>
      <c r="AD56" s="57"/>
      <c r="AE56" s="57"/>
      <c r="AF56" s="57"/>
      <c r="AG56" s="57"/>
      <c r="AH56" s="57"/>
      <c r="AI56" s="57"/>
      <c r="AJ56" s="57"/>
      <c r="AK56" s="57"/>
      <c r="AL56" s="57"/>
    </row>
    <row r="57" spans="1:38" ht="31.5" hidden="1" outlineLevel="1" x14ac:dyDescent="0.25">
      <c r="A57" s="139"/>
      <c r="B57" s="115" t="s">
        <v>164</v>
      </c>
      <c r="C57" s="36"/>
      <c r="D57" s="36"/>
      <c r="E57" s="36"/>
      <c r="F57" s="36"/>
      <c r="G57" s="36"/>
      <c r="H57" s="27"/>
      <c r="I57" s="28"/>
      <c r="J57" s="28"/>
      <c r="K57" s="28"/>
      <c r="L57" s="28"/>
      <c r="M57" s="28"/>
      <c r="N57" s="28"/>
      <c r="O57" s="28"/>
      <c r="P57" s="28"/>
      <c r="Q57" s="28"/>
      <c r="R57" s="111" t="s">
        <v>73</v>
      </c>
      <c r="S57" s="27" t="s">
        <v>73</v>
      </c>
      <c r="T57" s="27" t="s">
        <v>73</v>
      </c>
      <c r="U57" s="27" t="s">
        <v>73</v>
      </c>
      <c r="V57" s="27" t="s">
        <v>73</v>
      </c>
      <c r="W57" s="27" t="s">
        <v>73</v>
      </c>
      <c r="X57" s="27" t="s">
        <v>73</v>
      </c>
      <c r="Y57" s="122"/>
      <c r="Z57" s="122"/>
      <c r="AA57" s="70"/>
      <c r="AB57" s="71"/>
      <c r="AC57" s="152"/>
      <c r="AD57" s="57"/>
      <c r="AE57" s="57"/>
      <c r="AF57" s="57"/>
      <c r="AG57" s="57"/>
      <c r="AH57" s="57"/>
      <c r="AI57" s="57"/>
      <c r="AJ57" s="57"/>
      <c r="AK57" s="57"/>
      <c r="AL57" s="57"/>
    </row>
    <row r="58" spans="1:38" hidden="1" outlineLevel="1" x14ac:dyDescent="0.25">
      <c r="A58" s="139"/>
      <c r="B58" s="115" t="s">
        <v>165</v>
      </c>
      <c r="C58" s="37">
        <v>124</v>
      </c>
      <c r="D58" s="37" t="s">
        <v>281</v>
      </c>
      <c r="E58" s="37" t="s">
        <v>282</v>
      </c>
      <c r="F58" s="37" t="s">
        <v>174</v>
      </c>
      <c r="G58" s="37" t="s">
        <v>122</v>
      </c>
      <c r="H58" s="27"/>
      <c r="I58" s="28"/>
      <c r="J58" s="28"/>
      <c r="K58" s="28"/>
      <c r="L58" s="28"/>
      <c r="M58" s="28"/>
      <c r="N58" s="28"/>
      <c r="O58" s="28"/>
      <c r="P58" s="28"/>
      <c r="Q58" s="28"/>
      <c r="R58" s="111" t="s">
        <v>73</v>
      </c>
      <c r="S58" s="27" t="s">
        <v>73</v>
      </c>
      <c r="T58" s="27" t="s">
        <v>73</v>
      </c>
      <c r="U58" s="27" t="s">
        <v>73</v>
      </c>
      <c r="V58" s="27" t="s">
        <v>73</v>
      </c>
      <c r="W58" s="27" t="s">
        <v>73</v>
      </c>
      <c r="X58" s="27" t="s">
        <v>73</v>
      </c>
      <c r="Y58" s="122"/>
      <c r="Z58" s="122"/>
      <c r="AA58" s="70"/>
      <c r="AB58" s="71"/>
      <c r="AC58" s="152"/>
      <c r="AD58" s="57"/>
      <c r="AE58" s="57"/>
      <c r="AF58" s="57"/>
      <c r="AG58" s="57"/>
      <c r="AH58" s="57"/>
      <c r="AI58" s="57"/>
      <c r="AJ58" s="57"/>
      <c r="AK58" s="57"/>
      <c r="AL58" s="57"/>
    </row>
    <row r="59" spans="1:38" hidden="1" outlineLevel="1" x14ac:dyDescent="0.25">
      <c r="A59" s="139"/>
      <c r="B59" s="115" t="s">
        <v>166</v>
      </c>
      <c r="C59" s="36"/>
      <c r="D59" s="36"/>
      <c r="E59" s="36"/>
      <c r="F59" s="36"/>
      <c r="G59" s="36"/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111" t="s">
        <v>73</v>
      </c>
      <c r="S59" s="28" t="s">
        <v>73</v>
      </c>
      <c r="T59" s="28" t="s">
        <v>73</v>
      </c>
      <c r="U59" s="28" t="s">
        <v>73</v>
      </c>
      <c r="V59" s="28" t="s">
        <v>73</v>
      </c>
      <c r="W59" s="28" t="s">
        <v>73</v>
      </c>
      <c r="X59" s="28" t="s">
        <v>73</v>
      </c>
      <c r="Y59" s="122"/>
      <c r="Z59" s="122"/>
      <c r="AA59" s="70"/>
      <c r="AB59" s="71"/>
      <c r="AC59" s="152"/>
      <c r="AD59" s="57"/>
      <c r="AE59" s="57"/>
      <c r="AF59" s="57"/>
      <c r="AG59" s="57"/>
      <c r="AH59" s="57"/>
      <c r="AI59" s="57"/>
      <c r="AJ59" s="57"/>
      <c r="AK59" s="57"/>
      <c r="AL59" s="57"/>
    </row>
    <row r="60" spans="1:38" hidden="1" outlineLevel="1" x14ac:dyDescent="0.25">
      <c r="A60" s="139"/>
      <c r="B60" s="115" t="s">
        <v>167</v>
      </c>
      <c r="C60" s="36"/>
      <c r="D60" s="36"/>
      <c r="E60" s="36"/>
      <c r="F60" s="36"/>
      <c r="G60" s="36"/>
      <c r="H60" s="27"/>
      <c r="I60" s="28"/>
      <c r="J60" s="28"/>
      <c r="K60" s="28"/>
      <c r="L60" s="28"/>
      <c r="M60" s="28"/>
      <c r="N60" s="28"/>
      <c r="O60" s="28"/>
      <c r="P60" s="28"/>
      <c r="Q60" s="28"/>
      <c r="R60" s="28" t="s">
        <v>73</v>
      </c>
      <c r="S60" s="28" t="s">
        <v>73</v>
      </c>
      <c r="T60" s="28" t="s">
        <v>73</v>
      </c>
      <c r="U60" s="28" t="s">
        <v>73</v>
      </c>
      <c r="V60" s="28" t="s">
        <v>73</v>
      </c>
      <c r="W60" s="28" t="s">
        <v>73</v>
      </c>
      <c r="X60" s="28" t="s">
        <v>73</v>
      </c>
      <c r="Y60" s="122"/>
      <c r="Z60" s="122"/>
      <c r="AA60" s="70"/>
      <c r="AB60" s="71"/>
      <c r="AC60" s="152"/>
      <c r="AD60" s="57"/>
      <c r="AE60" s="57"/>
      <c r="AF60" s="57"/>
      <c r="AG60" s="57"/>
      <c r="AH60" s="57"/>
      <c r="AI60" s="57"/>
      <c r="AJ60" s="57"/>
      <c r="AK60" s="57"/>
      <c r="AL60" s="57"/>
    </row>
    <row r="61" spans="1:38" ht="62.25" hidden="1" customHeight="1" outlineLevel="1" x14ac:dyDescent="0.25">
      <c r="A61" s="139"/>
      <c r="B61" s="115" t="s">
        <v>168</v>
      </c>
      <c r="C61" s="36"/>
      <c r="D61" s="36"/>
      <c r="E61" s="36"/>
      <c r="F61" s="36"/>
      <c r="G61" s="36"/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 t="s">
        <v>73</v>
      </c>
      <c r="S61" s="28" t="s">
        <v>73</v>
      </c>
      <c r="T61" s="28" t="s">
        <v>73</v>
      </c>
      <c r="U61" s="28" t="s">
        <v>73</v>
      </c>
      <c r="V61" s="28" t="s">
        <v>73</v>
      </c>
      <c r="W61" s="28" t="s">
        <v>73</v>
      </c>
      <c r="X61" s="28" t="s">
        <v>73</v>
      </c>
      <c r="Y61" s="143"/>
      <c r="Z61" s="143"/>
      <c r="AA61" s="70"/>
      <c r="AB61" s="71"/>
      <c r="AC61" s="153"/>
      <c r="AD61" s="57"/>
      <c r="AE61" s="57"/>
      <c r="AF61" s="57"/>
      <c r="AG61" s="57"/>
      <c r="AH61" s="57"/>
      <c r="AI61" s="57"/>
      <c r="AJ61" s="57"/>
      <c r="AK61" s="57"/>
      <c r="AL61" s="57"/>
    </row>
    <row r="62" spans="1:38" ht="47.25" hidden="1" customHeight="1" outlineLevel="1" x14ac:dyDescent="0.25">
      <c r="A62" s="116" t="s">
        <v>275</v>
      </c>
      <c r="B62" s="115" t="s">
        <v>120</v>
      </c>
      <c r="C62" s="36"/>
      <c r="D62" s="36"/>
      <c r="E62" s="36"/>
      <c r="F62" s="36"/>
      <c r="G62" s="36"/>
      <c r="H62" s="27"/>
      <c r="I62" s="28"/>
      <c r="J62" s="28"/>
      <c r="K62" s="28"/>
      <c r="L62" s="28"/>
      <c r="M62" s="28"/>
      <c r="N62" s="28"/>
      <c r="O62" s="28"/>
      <c r="P62" s="28"/>
      <c r="Q62" s="28"/>
      <c r="R62" s="28" t="s">
        <v>73</v>
      </c>
      <c r="S62" s="28" t="s">
        <v>73</v>
      </c>
      <c r="T62" s="28" t="s">
        <v>73</v>
      </c>
      <c r="U62" s="28" t="s">
        <v>73</v>
      </c>
      <c r="V62" s="28" t="s">
        <v>73</v>
      </c>
      <c r="W62" s="28" t="s">
        <v>73</v>
      </c>
      <c r="X62" s="35" t="s">
        <v>73</v>
      </c>
      <c r="Y62" s="119" t="s">
        <v>158</v>
      </c>
      <c r="Z62" s="121" t="s">
        <v>308</v>
      </c>
      <c r="AA62" s="70"/>
      <c r="AB62" s="71"/>
      <c r="AC62" s="114"/>
      <c r="AD62" s="57"/>
      <c r="AE62" s="57"/>
      <c r="AF62" s="57"/>
      <c r="AG62" s="57"/>
      <c r="AH62" s="57"/>
      <c r="AI62" s="57"/>
      <c r="AJ62" s="57"/>
      <c r="AK62" s="57"/>
      <c r="AL62" s="57"/>
    </row>
    <row r="63" spans="1:38" hidden="1" outlineLevel="1" x14ac:dyDescent="0.25">
      <c r="A63" s="120"/>
      <c r="B63" s="102" t="s">
        <v>163</v>
      </c>
      <c r="C63" s="36"/>
      <c r="D63" s="36"/>
      <c r="E63" s="36"/>
      <c r="F63" s="36"/>
      <c r="G63" s="36"/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 t="s">
        <v>73</v>
      </c>
      <c r="S63" s="29" t="s">
        <v>278</v>
      </c>
      <c r="T63" s="29" t="s">
        <v>278</v>
      </c>
      <c r="U63" s="29" t="s">
        <v>278</v>
      </c>
      <c r="V63" s="29" t="s">
        <v>278</v>
      </c>
      <c r="W63" s="28" t="s">
        <v>73</v>
      </c>
      <c r="X63" s="28" t="s">
        <v>73</v>
      </c>
      <c r="Y63" s="119"/>
      <c r="Z63" s="122"/>
      <c r="AA63" s="70"/>
      <c r="AB63" s="71"/>
      <c r="AC63" s="114"/>
      <c r="AD63" s="57"/>
      <c r="AE63" s="57"/>
      <c r="AF63" s="57"/>
      <c r="AG63" s="57"/>
      <c r="AH63" s="57"/>
      <c r="AI63" s="57"/>
      <c r="AJ63" s="57"/>
      <c r="AK63" s="57"/>
      <c r="AL63" s="57"/>
    </row>
    <row r="64" spans="1:38" ht="31.5" hidden="1" outlineLevel="1" x14ac:dyDescent="0.25">
      <c r="A64" s="120"/>
      <c r="B64" s="102" t="s">
        <v>164</v>
      </c>
      <c r="C64" s="36"/>
      <c r="D64" s="36"/>
      <c r="E64" s="36"/>
      <c r="F64" s="36"/>
      <c r="G64" s="36"/>
      <c r="H64" s="27"/>
      <c r="I64" s="28"/>
      <c r="J64" s="28"/>
      <c r="K64" s="28"/>
      <c r="L64" s="28"/>
      <c r="M64" s="28"/>
      <c r="N64" s="28"/>
      <c r="O64" s="28"/>
      <c r="P64" s="28"/>
      <c r="Q64" s="28"/>
      <c r="R64" s="28" t="s">
        <v>73</v>
      </c>
      <c r="S64" s="28" t="s">
        <v>73</v>
      </c>
      <c r="T64" s="28" t="s">
        <v>73</v>
      </c>
      <c r="U64" s="28" t="s">
        <v>73</v>
      </c>
      <c r="V64" s="28" t="s">
        <v>73</v>
      </c>
      <c r="W64" s="28" t="s">
        <v>73</v>
      </c>
      <c r="X64" s="28" t="s">
        <v>73</v>
      </c>
      <c r="Y64" s="119"/>
      <c r="Z64" s="122"/>
      <c r="AA64" s="70"/>
      <c r="AB64" s="71"/>
      <c r="AC64" s="114"/>
      <c r="AD64" s="57"/>
      <c r="AE64" s="57"/>
      <c r="AF64" s="57"/>
      <c r="AG64" s="57"/>
      <c r="AH64" s="57"/>
      <c r="AI64" s="57"/>
      <c r="AJ64" s="57"/>
      <c r="AK64" s="57"/>
      <c r="AL64" s="57"/>
    </row>
    <row r="65" spans="1:38" hidden="1" outlineLevel="1" x14ac:dyDescent="0.25">
      <c r="A65" s="120"/>
      <c r="B65" s="102" t="s">
        <v>165</v>
      </c>
      <c r="C65" s="36"/>
      <c r="D65" s="36"/>
      <c r="E65" s="36"/>
      <c r="F65" s="36"/>
      <c r="G65" s="36"/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 t="s">
        <v>73</v>
      </c>
      <c r="S65" s="28" t="s">
        <v>73</v>
      </c>
      <c r="T65" s="28" t="s">
        <v>73</v>
      </c>
      <c r="U65" s="28" t="s">
        <v>73</v>
      </c>
      <c r="V65" s="28" t="s">
        <v>73</v>
      </c>
      <c r="W65" s="28" t="s">
        <v>73</v>
      </c>
      <c r="X65" s="28" t="s">
        <v>73</v>
      </c>
      <c r="Y65" s="119"/>
      <c r="Z65" s="122"/>
      <c r="AA65" s="70"/>
      <c r="AB65" s="71"/>
      <c r="AC65" s="114"/>
      <c r="AD65" s="57"/>
      <c r="AE65" s="57"/>
      <c r="AF65" s="57"/>
      <c r="AG65" s="57"/>
      <c r="AH65" s="57"/>
      <c r="AI65" s="57"/>
      <c r="AJ65" s="57"/>
      <c r="AK65" s="57"/>
      <c r="AL65" s="57"/>
    </row>
    <row r="66" spans="1:38" hidden="1" outlineLevel="1" x14ac:dyDescent="0.25">
      <c r="A66" s="120"/>
      <c r="B66" s="102" t="s">
        <v>166</v>
      </c>
      <c r="C66" s="36"/>
      <c r="D66" s="36"/>
      <c r="E66" s="36"/>
      <c r="F66" s="36"/>
      <c r="G66" s="36"/>
      <c r="H66" s="27"/>
      <c r="I66" s="28"/>
      <c r="J66" s="28"/>
      <c r="K66" s="28"/>
      <c r="L66" s="28"/>
      <c r="M66" s="28"/>
      <c r="N66" s="28"/>
      <c r="O66" s="28"/>
      <c r="P66" s="28"/>
      <c r="Q66" s="28"/>
      <c r="R66" s="28" t="s">
        <v>73</v>
      </c>
      <c r="S66" s="28" t="s">
        <v>73</v>
      </c>
      <c r="T66" s="28" t="s">
        <v>73</v>
      </c>
      <c r="U66" s="28" t="s">
        <v>73</v>
      </c>
      <c r="V66" s="28" t="s">
        <v>73</v>
      </c>
      <c r="W66" s="28" t="s">
        <v>73</v>
      </c>
      <c r="X66" s="28" t="s">
        <v>73</v>
      </c>
      <c r="Y66" s="119"/>
      <c r="Z66" s="122"/>
      <c r="AA66" s="70"/>
      <c r="AB66" s="71"/>
      <c r="AC66" s="114"/>
      <c r="AD66" s="57"/>
      <c r="AE66" s="57"/>
      <c r="AF66" s="57"/>
      <c r="AG66" s="57"/>
      <c r="AH66" s="57"/>
      <c r="AI66" s="57"/>
      <c r="AJ66" s="57"/>
      <c r="AK66" s="57"/>
      <c r="AL66" s="57"/>
    </row>
    <row r="67" spans="1:38" hidden="1" outlineLevel="1" x14ac:dyDescent="0.25">
      <c r="A67" s="120"/>
      <c r="B67" s="102" t="s">
        <v>167</v>
      </c>
      <c r="C67" s="36"/>
      <c r="D67" s="36"/>
      <c r="E67" s="36"/>
      <c r="F67" s="36"/>
      <c r="G67" s="36"/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 t="s">
        <v>73</v>
      </c>
      <c r="S67" s="28" t="s">
        <v>73</v>
      </c>
      <c r="T67" s="28" t="s">
        <v>73</v>
      </c>
      <c r="U67" s="28" t="s">
        <v>73</v>
      </c>
      <c r="V67" s="28" t="s">
        <v>73</v>
      </c>
      <c r="W67" s="28" t="s">
        <v>73</v>
      </c>
      <c r="X67" s="28" t="s">
        <v>73</v>
      </c>
      <c r="Y67" s="119"/>
      <c r="Z67" s="122"/>
      <c r="AA67" s="70"/>
      <c r="AB67" s="71"/>
      <c r="AC67" s="114"/>
      <c r="AD67" s="57"/>
      <c r="AE67" s="57"/>
      <c r="AF67" s="57"/>
      <c r="AG67" s="57"/>
      <c r="AH67" s="57"/>
      <c r="AI67" s="57"/>
      <c r="AJ67" s="57"/>
      <c r="AK67" s="57"/>
      <c r="AL67" s="57"/>
    </row>
    <row r="68" spans="1:38" ht="31.5" hidden="1" outlineLevel="1" x14ac:dyDescent="0.25">
      <c r="A68" s="126"/>
      <c r="B68" s="102" t="s">
        <v>168</v>
      </c>
      <c r="C68" s="36"/>
      <c r="D68" s="36"/>
      <c r="E68" s="36"/>
      <c r="F68" s="36"/>
      <c r="G68" s="36"/>
      <c r="H68" s="27"/>
      <c r="I68" s="28"/>
      <c r="J68" s="28"/>
      <c r="K68" s="28"/>
      <c r="L68" s="28"/>
      <c r="M68" s="28"/>
      <c r="N68" s="28"/>
      <c r="O68" s="28"/>
      <c r="P68" s="28"/>
      <c r="Q68" s="28"/>
      <c r="R68" s="28" t="s">
        <v>73</v>
      </c>
      <c r="S68" s="28" t="s">
        <v>73</v>
      </c>
      <c r="T68" s="28" t="s">
        <v>73</v>
      </c>
      <c r="U68" s="28" t="s">
        <v>73</v>
      </c>
      <c r="V68" s="28" t="s">
        <v>73</v>
      </c>
      <c r="W68" s="28" t="s">
        <v>73</v>
      </c>
      <c r="X68" s="28" t="s">
        <v>73</v>
      </c>
      <c r="Y68" s="119"/>
      <c r="Z68" s="143"/>
      <c r="AA68" s="70"/>
      <c r="AB68" s="71"/>
      <c r="AC68" s="114"/>
      <c r="AD68" s="57"/>
      <c r="AE68" s="57"/>
      <c r="AF68" s="57"/>
      <c r="AG68" s="57"/>
      <c r="AH68" s="57"/>
      <c r="AI68" s="57"/>
      <c r="AJ68" s="57"/>
      <c r="AK68" s="57"/>
      <c r="AL68" s="57"/>
    </row>
    <row r="69" spans="1:38" ht="31.5" collapsed="1" x14ac:dyDescent="0.25">
      <c r="A69" s="139" t="s">
        <v>289</v>
      </c>
      <c r="B69" s="102" t="s">
        <v>164</v>
      </c>
      <c r="C69" s="36"/>
      <c r="D69" s="36"/>
      <c r="E69" s="36"/>
      <c r="F69" s="36"/>
      <c r="G69" s="36"/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>
        <f>SUM(R70:R73)</f>
        <v>28661.30013</v>
      </c>
      <c r="S69" s="28">
        <f t="shared" ref="S69:V69" si="8">SUM(S70:S73)</f>
        <v>473.70000000000005</v>
      </c>
      <c r="T69" s="28">
        <f t="shared" si="8"/>
        <v>479.60012999999998</v>
      </c>
      <c r="U69" s="28">
        <f t="shared" si="8"/>
        <v>5415.4999999999991</v>
      </c>
      <c r="V69" s="28">
        <f t="shared" si="8"/>
        <v>22292.5</v>
      </c>
      <c r="W69" s="28">
        <f t="shared" ref="W69:X69" si="9">W70+W72</f>
        <v>30000</v>
      </c>
      <c r="X69" s="28">
        <f t="shared" si="9"/>
        <v>30000</v>
      </c>
      <c r="Y69" s="98"/>
      <c r="Z69" s="97"/>
      <c r="AA69" s="70"/>
      <c r="AB69" s="71"/>
      <c r="AC69" s="114"/>
      <c r="AD69" s="57"/>
      <c r="AE69" s="57"/>
      <c r="AF69" s="57"/>
      <c r="AG69" s="57"/>
      <c r="AH69" s="57"/>
      <c r="AI69" s="57"/>
      <c r="AJ69" s="57"/>
      <c r="AK69" s="57"/>
      <c r="AL69" s="57"/>
    </row>
    <row r="70" spans="1:38" x14ac:dyDescent="0.25">
      <c r="A70" s="139"/>
      <c r="B70" s="102" t="s">
        <v>165</v>
      </c>
      <c r="C70" s="36"/>
      <c r="D70" s="36"/>
      <c r="E70" s="36"/>
      <c r="F70" s="36"/>
      <c r="G70" s="36"/>
      <c r="H70" s="27"/>
      <c r="I70" s="28"/>
      <c r="J70" s="28"/>
      <c r="K70" s="28"/>
      <c r="L70" s="28"/>
      <c r="M70" s="28"/>
      <c r="N70" s="28"/>
      <c r="O70" s="28"/>
      <c r="P70" s="28"/>
      <c r="Q70" s="28"/>
      <c r="R70" s="27">
        <f>SUM(S70:V70)</f>
        <v>26398.400129999998</v>
      </c>
      <c r="S70" s="28">
        <f t="shared" ref="S70:V70" si="10">S51+S44+S37+S16</f>
        <v>473.70000000000005</v>
      </c>
      <c r="T70" s="28">
        <f t="shared" si="10"/>
        <v>479.60012999999998</v>
      </c>
      <c r="U70" s="28">
        <f t="shared" si="10"/>
        <v>4855.2999999999993</v>
      </c>
      <c r="V70" s="28">
        <f t="shared" si="10"/>
        <v>20589.8</v>
      </c>
      <c r="W70" s="28">
        <f>W51+W44+W37+W23</f>
        <v>30000</v>
      </c>
      <c r="X70" s="28">
        <f>X51+X44+X37+X23</f>
        <v>30000</v>
      </c>
      <c r="Y70" s="98"/>
      <c r="Z70" s="97"/>
      <c r="AA70" s="70"/>
      <c r="AB70" s="71"/>
      <c r="AC70" s="114"/>
      <c r="AD70" s="57"/>
      <c r="AE70" s="57"/>
      <c r="AF70" s="57"/>
      <c r="AG70" s="57"/>
      <c r="AH70" s="57"/>
      <c r="AI70" s="57"/>
      <c r="AJ70" s="57"/>
      <c r="AK70" s="57"/>
      <c r="AL70" s="57"/>
    </row>
    <row r="71" spans="1:38" x14ac:dyDescent="0.25">
      <c r="A71" s="139"/>
      <c r="B71" s="102" t="s">
        <v>166</v>
      </c>
      <c r="C71" s="36"/>
      <c r="D71" s="36"/>
      <c r="E71" s="36"/>
      <c r="F71" s="36"/>
      <c r="G71" s="36"/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98"/>
      <c r="Z71" s="97"/>
      <c r="AA71" s="70"/>
      <c r="AB71" s="71"/>
      <c r="AC71" s="114"/>
      <c r="AD71" s="57"/>
      <c r="AE71" s="57"/>
      <c r="AF71" s="57"/>
      <c r="AG71" s="57"/>
      <c r="AH71" s="57"/>
      <c r="AI71" s="57"/>
      <c r="AJ71" s="57"/>
      <c r="AK71" s="57"/>
      <c r="AL71" s="57"/>
    </row>
    <row r="72" spans="1:38" x14ac:dyDescent="0.25">
      <c r="A72" s="139"/>
      <c r="B72" s="102" t="s">
        <v>167</v>
      </c>
      <c r="C72" s="36"/>
      <c r="D72" s="36"/>
      <c r="E72" s="36"/>
      <c r="F72" s="36"/>
      <c r="G72" s="36"/>
      <c r="H72" s="27"/>
      <c r="I72" s="28"/>
      <c r="J72" s="28"/>
      <c r="K72" s="28"/>
      <c r="L72" s="28"/>
      <c r="M72" s="28"/>
      <c r="N72" s="28"/>
      <c r="O72" s="28"/>
      <c r="P72" s="28"/>
      <c r="Q72" s="28"/>
      <c r="R72" s="27">
        <f>SUM(S72:V72)</f>
        <v>2262.9</v>
      </c>
      <c r="S72" s="28">
        <f t="shared" ref="S72:T72" si="11">S53+S46+S39+S18</f>
        <v>0</v>
      </c>
      <c r="T72" s="28">
        <f t="shared" si="11"/>
        <v>0</v>
      </c>
      <c r="U72" s="28">
        <f>U53+U46+U39+U18</f>
        <v>560.20000000000005</v>
      </c>
      <c r="V72" s="28">
        <f>V53+V46+V39+V18</f>
        <v>1702.7</v>
      </c>
      <c r="W72" s="27">
        <v>0</v>
      </c>
      <c r="X72" s="27">
        <v>0</v>
      </c>
      <c r="Y72" s="98"/>
      <c r="Z72" s="97"/>
      <c r="AA72" s="70"/>
      <c r="AB72" s="71"/>
      <c r="AC72" s="114"/>
      <c r="AD72" s="57"/>
      <c r="AE72" s="57"/>
      <c r="AF72" s="57"/>
      <c r="AG72" s="57"/>
      <c r="AH72" s="57"/>
      <c r="AI72" s="57"/>
      <c r="AJ72" s="57"/>
      <c r="AK72" s="57"/>
      <c r="AL72" s="57"/>
    </row>
    <row r="73" spans="1:38" ht="31.5" x14ac:dyDescent="0.25">
      <c r="A73" s="139"/>
      <c r="B73" s="102" t="s">
        <v>168</v>
      </c>
      <c r="C73" s="36"/>
      <c r="D73" s="36"/>
      <c r="E73" s="36"/>
      <c r="F73" s="36"/>
      <c r="G73" s="36"/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98"/>
      <c r="Z73" s="97"/>
      <c r="AA73" s="70"/>
      <c r="AB73" s="71"/>
      <c r="AC73" s="114"/>
      <c r="AD73" s="57"/>
      <c r="AE73" s="57"/>
      <c r="AF73" s="57"/>
      <c r="AG73" s="57"/>
      <c r="AH73" s="57"/>
      <c r="AI73" s="57"/>
      <c r="AJ73" s="57"/>
      <c r="AK73" s="57"/>
      <c r="AL73" s="57"/>
    </row>
    <row r="74" spans="1:38" x14ac:dyDescent="0.25">
      <c r="A74" s="139" t="s">
        <v>187</v>
      </c>
      <c r="B74" s="139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62"/>
      <c r="AB74" s="62"/>
      <c r="AC74" s="62"/>
      <c r="AD74" s="57">
        <f t="shared" si="0"/>
        <v>0</v>
      </c>
      <c r="AE74" s="57"/>
      <c r="AF74" s="57"/>
      <c r="AG74" s="57"/>
      <c r="AH74" s="57"/>
      <c r="AI74" s="57"/>
      <c r="AJ74" s="57"/>
      <c r="AK74" s="57"/>
      <c r="AL74" s="57"/>
    </row>
    <row r="75" spans="1:38" ht="31.5" x14ac:dyDescent="0.25">
      <c r="A75" s="154" t="s">
        <v>274</v>
      </c>
      <c r="B75" s="115" t="s">
        <v>121</v>
      </c>
      <c r="C75" s="36"/>
      <c r="D75" s="36"/>
      <c r="E75" s="36"/>
      <c r="F75" s="36"/>
      <c r="G75" s="36"/>
      <c r="H75" s="27">
        <v>0</v>
      </c>
      <c r="I75" s="111"/>
      <c r="J75" s="111"/>
      <c r="K75" s="111"/>
      <c r="L75" s="111"/>
      <c r="M75" s="29">
        <v>0</v>
      </c>
      <c r="N75" s="111"/>
      <c r="O75" s="111"/>
      <c r="P75" s="111"/>
      <c r="Q75" s="111"/>
      <c r="R75" s="111">
        <f>SUM(S75:V75)</f>
        <v>30</v>
      </c>
      <c r="S75" s="111">
        <v>6</v>
      </c>
      <c r="T75" s="111">
        <v>7</v>
      </c>
      <c r="U75" s="111">
        <v>9</v>
      </c>
      <c r="V75" s="111">
        <v>8</v>
      </c>
      <c r="W75" s="111">
        <v>30</v>
      </c>
      <c r="X75" s="111">
        <v>35</v>
      </c>
      <c r="Y75" s="119" t="s">
        <v>158</v>
      </c>
      <c r="Z75" s="119" t="s">
        <v>309</v>
      </c>
      <c r="AA75" s="106">
        <v>3</v>
      </c>
      <c r="AB75" s="106">
        <v>5</v>
      </c>
      <c r="AC75" s="106">
        <v>5</v>
      </c>
      <c r="AD75" s="57">
        <f t="shared" si="0"/>
        <v>43</v>
      </c>
      <c r="AE75" s="57"/>
      <c r="AF75" s="57"/>
      <c r="AG75" s="57"/>
      <c r="AH75" s="57"/>
      <c r="AI75" s="57"/>
      <c r="AJ75" s="57"/>
      <c r="AK75" s="57"/>
      <c r="AL75" s="57"/>
    </row>
    <row r="76" spans="1:38" x14ac:dyDescent="0.25">
      <c r="A76" s="154"/>
      <c r="B76" s="115" t="s">
        <v>163</v>
      </c>
      <c r="C76" s="36"/>
      <c r="D76" s="36"/>
      <c r="E76" s="36"/>
      <c r="F76" s="36"/>
      <c r="G76" s="36"/>
      <c r="H76" s="27">
        <v>0</v>
      </c>
      <c r="I76" s="28"/>
      <c r="J76" s="28"/>
      <c r="K76" s="28"/>
      <c r="L76" s="28"/>
      <c r="M76" s="28">
        <v>0</v>
      </c>
      <c r="N76" s="28"/>
      <c r="O76" s="28"/>
      <c r="P76" s="28"/>
      <c r="Q76" s="28"/>
      <c r="R76" s="29" t="s">
        <v>73</v>
      </c>
      <c r="S76" s="29" t="s">
        <v>278</v>
      </c>
      <c r="T76" s="29" t="s">
        <v>278</v>
      </c>
      <c r="U76" s="29" t="s">
        <v>278</v>
      </c>
      <c r="V76" s="29" t="s">
        <v>278</v>
      </c>
      <c r="W76" s="28" t="s">
        <v>73</v>
      </c>
      <c r="X76" s="28" t="s">
        <v>73</v>
      </c>
      <c r="Y76" s="119"/>
      <c r="Z76" s="119"/>
      <c r="AA76" s="111">
        <v>2000</v>
      </c>
      <c r="AB76" s="111">
        <v>5000</v>
      </c>
      <c r="AC76" s="111">
        <v>5000</v>
      </c>
      <c r="AD76" s="57" t="e">
        <f t="shared" si="0"/>
        <v>#VALUE!</v>
      </c>
      <c r="AE76" s="57"/>
      <c r="AF76" s="57"/>
      <c r="AG76" s="57"/>
      <c r="AH76" s="57"/>
      <c r="AI76" s="57"/>
      <c r="AJ76" s="57"/>
      <c r="AK76" s="57"/>
      <c r="AL76" s="57"/>
    </row>
    <row r="77" spans="1:38" ht="31.5" x14ac:dyDescent="0.25">
      <c r="A77" s="154"/>
      <c r="B77" s="115" t="s">
        <v>164</v>
      </c>
      <c r="C77" s="30"/>
      <c r="D77" s="30"/>
      <c r="E77" s="30"/>
      <c r="F77" s="30"/>
      <c r="G77" s="30"/>
      <c r="H77" s="27">
        <v>0</v>
      </c>
      <c r="I77" s="28"/>
      <c r="J77" s="28"/>
      <c r="K77" s="28"/>
      <c r="L77" s="28"/>
      <c r="M77" s="28">
        <v>0</v>
      </c>
      <c r="N77" s="28"/>
      <c r="O77" s="28"/>
      <c r="P77" s="28"/>
      <c r="Q77" s="28"/>
      <c r="R77" s="27">
        <f>SUM(R78:R81)</f>
        <v>925.8</v>
      </c>
      <c r="S77" s="27">
        <f t="shared" ref="S77:V77" si="12">SUM(S78:S81)</f>
        <v>0</v>
      </c>
      <c r="T77" s="27">
        <f t="shared" si="12"/>
        <v>0</v>
      </c>
      <c r="U77" s="27">
        <f t="shared" si="12"/>
        <v>925.8</v>
      </c>
      <c r="V77" s="27">
        <f t="shared" si="12"/>
        <v>0</v>
      </c>
      <c r="W77" s="28" t="s">
        <v>73</v>
      </c>
      <c r="X77" s="28" t="s">
        <v>73</v>
      </c>
      <c r="Y77" s="119"/>
      <c r="Z77" s="119"/>
      <c r="AA77" s="111">
        <v>6000</v>
      </c>
      <c r="AB77" s="111">
        <v>25000</v>
      </c>
      <c r="AC77" s="111">
        <v>25000</v>
      </c>
      <c r="AD77" s="57">
        <f t="shared" si="0"/>
        <v>56925.8</v>
      </c>
      <c r="AE77" s="57"/>
      <c r="AF77" s="57"/>
      <c r="AG77" s="57"/>
      <c r="AH77" s="57"/>
      <c r="AI77" s="57"/>
      <c r="AJ77" s="57"/>
      <c r="AK77" s="57"/>
      <c r="AL77" s="57"/>
    </row>
    <row r="78" spans="1:38" x14ac:dyDescent="0.25">
      <c r="A78" s="154"/>
      <c r="B78" s="115" t="s">
        <v>165</v>
      </c>
      <c r="C78" s="37" t="s">
        <v>119</v>
      </c>
      <c r="D78" s="37" t="s">
        <v>281</v>
      </c>
      <c r="E78" s="37" t="s">
        <v>282</v>
      </c>
      <c r="F78" s="37" t="s">
        <v>174</v>
      </c>
      <c r="G78" s="37" t="s">
        <v>122</v>
      </c>
      <c r="H78" s="27">
        <v>0</v>
      </c>
      <c r="I78" s="28"/>
      <c r="J78" s="28"/>
      <c r="K78" s="28"/>
      <c r="L78" s="28"/>
      <c r="M78" s="28">
        <v>0</v>
      </c>
      <c r="N78" s="28"/>
      <c r="O78" s="28"/>
      <c r="P78" s="28"/>
      <c r="Q78" s="28"/>
      <c r="R78" s="27">
        <f>SUM(S78:V78)</f>
        <v>925.8</v>
      </c>
      <c r="S78" s="28">
        <v>0</v>
      </c>
      <c r="T78" s="28">
        <v>0</v>
      </c>
      <c r="U78" s="29">
        <v>925.8</v>
      </c>
      <c r="V78" s="28">
        <v>0</v>
      </c>
      <c r="W78" s="28" t="s">
        <v>73</v>
      </c>
      <c r="X78" s="28" t="s">
        <v>73</v>
      </c>
      <c r="Y78" s="119"/>
      <c r="Z78" s="119"/>
      <c r="AA78" s="111">
        <v>6000</v>
      </c>
      <c r="AB78" s="111">
        <v>25000</v>
      </c>
      <c r="AC78" s="111">
        <v>25000</v>
      </c>
      <c r="AD78" s="57">
        <f t="shared" si="0"/>
        <v>56925.8</v>
      </c>
      <c r="AE78" s="57"/>
      <c r="AF78" s="57"/>
      <c r="AG78" s="57"/>
      <c r="AH78" s="57"/>
      <c r="AI78" s="57"/>
      <c r="AJ78" s="57"/>
      <c r="AK78" s="57"/>
      <c r="AL78" s="57"/>
    </row>
    <row r="79" spans="1:38" x14ac:dyDescent="0.25">
      <c r="A79" s="154"/>
      <c r="B79" s="115" t="s">
        <v>166</v>
      </c>
      <c r="C79" s="30"/>
      <c r="D79" s="30"/>
      <c r="E79" s="30"/>
      <c r="F79" s="30"/>
      <c r="G79" s="30"/>
      <c r="H79" s="27">
        <v>0</v>
      </c>
      <c r="I79" s="28"/>
      <c r="J79" s="28"/>
      <c r="K79" s="28"/>
      <c r="L79" s="28"/>
      <c r="M79" s="28">
        <v>0</v>
      </c>
      <c r="N79" s="28"/>
      <c r="O79" s="28"/>
      <c r="P79" s="28"/>
      <c r="Q79" s="28"/>
      <c r="R79" s="27">
        <f t="shared" ref="R79:R81" si="13">SUM(S79:V79)</f>
        <v>0</v>
      </c>
      <c r="S79" s="28">
        <v>0</v>
      </c>
      <c r="T79" s="28">
        <v>0</v>
      </c>
      <c r="U79" s="28">
        <v>0</v>
      </c>
      <c r="V79" s="28">
        <v>0</v>
      </c>
      <c r="W79" s="28" t="s">
        <v>73</v>
      </c>
      <c r="X79" s="28" t="s">
        <v>73</v>
      </c>
      <c r="Y79" s="119"/>
      <c r="Z79" s="119"/>
      <c r="AA79" s="111">
        <v>0</v>
      </c>
      <c r="AB79" s="111">
        <v>0</v>
      </c>
      <c r="AC79" s="111">
        <v>0</v>
      </c>
      <c r="AD79" s="57">
        <f t="shared" si="0"/>
        <v>0</v>
      </c>
      <c r="AE79" s="57"/>
      <c r="AF79" s="57"/>
      <c r="AG79" s="57"/>
      <c r="AH79" s="57"/>
      <c r="AI79" s="57"/>
      <c r="AJ79" s="57"/>
      <c r="AK79" s="57"/>
      <c r="AL79" s="57"/>
    </row>
    <row r="80" spans="1:38" x14ac:dyDescent="0.25">
      <c r="A80" s="154"/>
      <c r="B80" s="115" t="s">
        <v>167</v>
      </c>
      <c r="C80" s="30"/>
      <c r="D80" s="30"/>
      <c r="E80" s="30"/>
      <c r="F80" s="30"/>
      <c r="G80" s="30"/>
      <c r="H80" s="27">
        <v>0</v>
      </c>
      <c r="I80" s="28"/>
      <c r="J80" s="28"/>
      <c r="K80" s="28"/>
      <c r="L80" s="28"/>
      <c r="M80" s="28">
        <v>0</v>
      </c>
      <c r="N80" s="28"/>
      <c r="O80" s="28"/>
      <c r="P80" s="28"/>
      <c r="Q80" s="28"/>
      <c r="R80" s="27">
        <f t="shared" si="13"/>
        <v>0</v>
      </c>
      <c r="S80" s="28">
        <v>0</v>
      </c>
      <c r="T80" s="28">
        <v>0</v>
      </c>
      <c r="U80" s="28">
        <v>0</v>
      </c>
      <c r="V80" s="28">
        <v>0</v>
      </c>
      <c r="W80" s="28" t="s">
        <v>73</v>
      </c>
      <c r="X80" s="28" t="s">
        <v>73</v>
      </c>
      <c r="Y80" s="119"/>
      <c r="Z80" s="119"/>
      <c r="AA80" s="111">
        <v>0</v>
      </c>
      <c r="AB80" s="111">
        <v>0</v>
      </c>
      <c r="AC80" s="111">
        <v>0</v>
      </c>
      <c r="AD80" s="57">
        <f t="shared" si="0"/>
        <v>0</v>
      </c>
      <c r="AE80" s="57"/>
      <c r="AF80" s="57"/>
      <c r="AG80" s="57"/>
      <c r="AH80" s="57"/>
      <c r="AI80" s="57"/>
      <c r="AJ80" s="57"/>
      <c r="AK80" s="57"/>
      <c r="AL80" s="57"/>
    </row>
    <row r="81" spans="1:38" ht="38.25" customHeight="1" x14ac:dyDescent="0.25">
      <c r="A81" s="154"/>
      <c r="B81" s="115" t="s">
        <v>168</v>
      </c>
      <c r="C81" s="30"/>
      <c r="D81" s="30"/>
      <c r="E81" s="30"/>
      <c r="F81" s="30"/>
      <c r="G81" s="30"/>
      <c r="H81" s="27">
        <v>0</v>
      </c>
      <c r="I81" s="28"/>
      <c r="J81" s="28"/>
      <c r="K81" s="28"/>
      <c r="L81" s="28"/>
      <c r="M81" s="28">
        <v>0</v>
      </c>
      <c r="N81" s="28"/>
      <c r="O81" s="28"/>
      <c r="P81" s="28"/>
      <c r="Q81" s="28"/>
      <c r="R81" s="27">
        <f t="shared" si="13"/>
        <v>0</v>
      </c>
      <c r="S81" s="28">
        <v>0</v>
      </c>
      <c r="T81" s="28">
        <v>0</v>
      </c>
      <c r="U81" s="28">
        <v>0</v>
      </c>
      <c r="V81" s="28">
        <v>0</v>
      </c>
      <c r="W81" s="28" t="s">
        <v>73</v>
      </c>
      <c r="X81" s="28" t="s">
        <v>73</v>
      </c>
      <c r="Y81" s="119"/>
      <c r="Z81" s="119"/>
      <c r="AA81" s="111">
        <v>0</v>
      </c>
      <c r="AB81" s="111">
        <v>0</v>
      </c>
      <c r="AC81" s="111">
        <v>0</v>
      </c>
      <c r="AD81" s="57">
        <f t="shared" si="0"/>
        <v>0</v>
      </c>
      <c r="AE81" s="57"/>
      <c r="AF81" s="57"/>
      <c r="AG81" s="57"/>
      <c r="AH81" s="57"/>
      <c r="AI81" s="57"/>
      <c r="AJ81" s="57"/>
      <c r="AK81" s="57"/>
      <c r="AL81" s="57"/>
    </row>
    <row r="82" spans="1:38" ht="47.25" x14ac:dyDescent="0.25">
      <c r="A82" s="139" t="s">
        <v>181</v>
      </c>
      <c r="B82" s="115" t="s">
        <v>182</v>
      </c>
      <c r="C82" s="30"/>
      <c r="D82" s="30"/>
      <c r="E82" s="30"/>
      <c r="F82" s="30"/>
      <c r="G82" s="30"/>
      <c r="H82" s="27">
        <v>0</v>
      </c>
      <c r="I82" s="111"/>
      <c r="J82" s="111"/>
      <c r="K82" s="111"/>
      <c r="L82" s="111"/>
      <c r="M82" s="111">
        <v>0</v>
      </c>
      <c r="N82" s="111"/>
      <c r="O82" s="111"/>
      <c r="P82" s="111"/>
      <c r="Q82" s="111"/>
      <c r="R82" s="111">
        <v>20</v>
      </c>
      <c r="S82" s="111">
        <v>3</v>
      </c>
      <c r="T82" s="111">
        <v>0</v>
      </c>
      <c r="U82" s="111">
        <v>10</v>
      </c>
      <c r="V82" s="111">
        <v>7</v>
      </c>
      <c r="W82" s="111">
        <v>20</v>
      </c>
      <c r="X82" s="111">
        <v>20</v>
      </c>
      <c r="Y82" s="119" t="s">
        <v>158</v>
      </c>
      <c r="Z82" s="119" t="s">
        <v>337</v>
      </c>
      <c r="AA82" s="106"/>
      <c r="AB82" s="106">
        <v>71</v>
      </c>
      <c r="AC82" s="106">
        <v>70</v>
      </c>
      <c r="AD82" s="57">
        <f t="shared" si="0"/>
        <v>161</v>
      </c>
      <c r="AE82" s="57"/>
      <c r="AF82" s="57"/>
      <c r="AG82" s="57"/>
      <c r="AH82" s="57"/>
      <c r="AI82" s="57"/>
      <c r="AJ82" s="57"/>
      <c r="AK82" s="57"/>
      <c r="AL82" s="57"/>
    </row>
    <row r="83" spans="1:38" x14ac:dyDescent="0.25">
      <c r="A83" s="139"/>
      <c r="B83" s="115" t="s">
        <v>18</v>
      </c>
      <c r="C83" s="30"/>
      <c r="D83" s="30"/>
      <c r="E83" s="30"/>
      <c r="F83" s="30"/>
      <c r="G83" s="30"/>
      <c r="H83" s="27">
        <v>0</v>
      </c>
      <c r="I83" s="28"/>
      <c r="J83" s="28"/>
      <c r="K83" s="28"/>
      <c r="L83" s="28"/>
      <c r="M83" s="28">
        <v>0</v>
      </c>
      <c r="N83" s="28"/>
      <c r="O83" s="28"/>
      <c r="P83" s="28"/>
      <c r="Q83" s="28"/>
      <c r="R83" s="28" t="s">
        <v>73</v>
      </c>
      <c r="S83" s="29" t="s">
        <v>278</v>
      </c>
      <c r="T83" s="29" t="s">
        <v>278</v>
      </c>
      <c r="U83" s="29" t="s">
        <v>278</v>
      </c>
      <c r="V83" s="29" t="s">
        <v>278</v>
      </c>
      <c r="W83" s="28" t="s">
        <v>73</v>
      </c>
      <c r="X83" s="28" t="s">
        <v>73</v>
      </c>
      <c r="Y83" s="119"/>
      <c r="Z83" s="119"/>
      <c r="AA83" s="111"/>
      <c r="AB83" s="111">
        <v>1000</v>
      </c>
      <c r="AC83" s="111">
        <v>1000</v>
      </c>
      <c r="AD83" s="57" t="e">
        <f t="shared" si="0"/>
        <v>#VALUE!</v>
      </c>
      <c r="AE83" s="57"/>
      <c r="AF83" s="57"/>
      <c r="AG83" s="57"/>
      <c r="AH83" s="57"/>
      <c r="AI83" s="57"/>
      <c r="AJ83" s="57"/>
      <c r="AK83" s="57"/>
      <c r="AL83" s="57"/>
    </row>
    <row r="84" spans="1:38" ht="31.5" x14ac:dyDescent="0.25">
      <c r="A84" s="139"/>
      <c r="B84" s="115" t="s">
        <v>164</v>
      </c>
      <c r="C84" s="30"/>
      <c r="D84" s="30"/>
      <c r="E84" s="30"/>
      <c r="F84" s="30"/>
      <c r="G84" s="30"/>
      <c r="H84" s="27">
        <v>0</v>
      </c>
      <c r="I84" s="28"/>
      <c r="J84" s="28"/>
      <c r="K84" s="28"/>
      <c r="L84" s="28"/>
      <c r="M84" s="28">
        <v>0</v>
      </c>
      <c r="N84" s="28"/>
      <c r="O84" s="28"/>
      <c r="P84" s="28"/>
      <c r="Q84" s="28"/>
      <c r="R84" s="28" t="s">
        <v>73</v>
      </c>
      <c r="S84" s="28" t="s">
        <v>73</v>
      </c>
      <c r="T84" s="28" t="s">
        <v>73</v>
      </c>
      <c r="U84" s="28" t="s">
        <v>73</v>
      </c>
      <c r="V84" s="28" t="s">
        <v>73</v>
      </c>
      <c r="W84" s="28" t="s">
        <v>73</v>
      </c>
      <c r="X84" s="28" t="s">
        <v>73</v>
      </c>
      <c r="Y84" s="119"/>
      <c r="Z84" s="119"/>
      <c r="AA84" s="111"/>
      <c r="AB84" s="111">
        <v>71000</v>
      </c>
      <c r="AC84" s="111">
        <v>70000</v>
      </c>
      <c r="AD84" s="57" t="e">
        <f t="shared" si="0"/>
        <v>#VALUE!</v>
      </c>
      <c r="AE84" s="57"/>
      <c r="AF84" s="57"/>
      <c r="AG84" s="57"/>
      <c r="AH84" s="57"/>
      <c r="AI84" s="57"/>
      <c r="AJ84" s="57"/>
      <c r="AK84" s="57"/>
      <c r="AL84" s="57"/>
    </row>
    <row r="85" spans="1:38" x14ac:dyDescent="0.25">
      <c r="A85" s="139"/>
      <c r="B85" s="115" t="s">
        <v>165</v>
      </c>
      <c r="C85" s="36"/>
      <c r="D85" s="36"/>
      <c r="E85" s="36"/>
      <c r="F85" s="36"/>
      <c r="G85" s="36"/>
      <c r="H85" s="27">
        <v>0</v>
      </c>
      <c r="I85" s="28"/>
      <c r="J85" s="28"/>
      <c r="K85" s="28"/>
      <c r="L85" s="28"/>
      <c r="M85" s="28">
        <v>0</v>
      </c>
      <c r="N85" s="28"/>
      <c r="O85" s="28"/>
      <c r="P85" s="28"/>
      <c r="Q85" s="28"/>
      <c r="R85" s="28" t="s">
        <v>73</v>
      </c>
      <c r="S85" s="28" t="s">
        <v>73</v>
      </c>
      <c r="T85" s="28" t="s">
        <v>73</v>
      </c>
      <c r="U85" s="28" t="s">
        <v>73</v>
      </c>
      <c r="V85" s="28" t="s">
        <v>73</v>
      </c>
      <c r="W85" s="28" t="s">
        <v>73</v>
      </c>
      <c r="X85" s="28" t="s">
        <v>73</v>
      </c>
      <c r="Y85" s="119"/>
      <c r="Z85" s="119"/>
      <c r="AA85" s="111"/>
      <c r="AB85" s="111">
        <v>67450</v>
      </c>
      <c r="AC85" s="111">
        <v>66500</v>
      </c>
      <c r="AD85" s="57" t="e">
        <f t="shared" si="0"/>
        <v>#VALUE!</v>
      </c>
      <c r="AE85" s="57"/>
      <c r="AF85" s="57"/>
      <c r="AG85" s="57"/>
      <c r="AH85" s="57"/>
      <c r="AI85" s="57"/>
      <c r="AJ85" s="57"/>
      <c r="AK85" s="57"/>
      <c r="AL85" s="57"/>
    </row>
    <row r="86" spans="1:38" x14ac:dyDescent="0.25">
      <c r="A86" s="139"/>
      <c r="B86" s="115" t="s">
        <v>166</v>
      </c>
      <c r="C86" s="30"/>
      <c r="D86" s="30"/>
      <c r="E86" s="30"/>
      <c r="F86" s="30"/>
      <c r="G86" s="30"/>
      <c r="H86" s="27">
        <v>0</v>
      </c>
      <c r="I86" s="28"/>
      <c r="J86" s="28"/>
      <c r="K86" s="28"/>
      <c r="L86" s="28"/>
      <c r="M86" s="28">
        <v>0</v>
      </c>
      <c r="N86" s="28"/>
      <c r="O86" s="28"/>
      <c r="P86" s="28"/>
      <c r="Q86" s="28"/>
      <c r="R86" s="28" t="s">
        <v>73</v>
      </c>
      <c r="S86" s="28" t="s">
        <v>73</v>
      </c>
      <c r="T86" s="28" t="s">
        <v>73</v>
      </c>
      <c r="U86" s="28" t="s">
        <v>73</v>
      </c>
      <c r="V86" s="28" t="s">
        <v>73</v>
      </c>
      <c r="W86" s="28" t="s">
        <v>73</v>
      </c>
      <c r="X86" s="28" t="s">
        <v>73</v>
      </c>
      <c r="Y86" s="119"/>
      <c r="Z86" s="119"/>
      <c r="AA86" s="111">
        <v>0</v>
      </c>
      <c r="AB86" s="111">
        <v>0</v>
      </c>
      <c r="AC86" s="111">
        <v>0</v>
      </c>
      <c r="AD86" s="57" t="e">
        <f t="shared" si="0"/>
        <v>#VALUE!</v>
      </c>
      <c r="AE86" s="57"/>
      <c r="AF86" s="57"/>
      <c r="AG86" s="57"/>
      <c r="AH86" s="57"/>
      <c r="AI86" s="57"/>
      <c r="AJ86" s="57"/>
      <c r="AK86" s="57"/>
      <c r="AL86" s="57"/>
    </row>
    <row r="87" spans="1:38" x14ac:dyDescent="0.25">
      <c r="A87" s="139"/>
      <c r="B87" s="115" t="s">
        <v>167</v>
      </c>
      <c r="C87" s="30"/>
      <c r="D87" s="30"/>
      <c r="E87" s="30"/>
      <c r="F87" s="30"/>
      <c r="G87" s="30"/>
      <c r="H87" s="27">
        <v>0</v>
      </c>
      <c r="I87" s="28"/>
      <c r="J87" s="28"/>
      <c r="K87" s="28"/>
      <c r="L87" s="28"/>
      <c r="M87" s="28">
        <v>0</v>
      </c>
      <c r="N87" s="28"/>
      <c r="O87" s="28"/>
      <c r="P87" s="28"/>
      <c r="Q87" s="28"/>
      <c r="R87" s="28" t="s">
        <v>73</v>
      </c>
      <c r="S87" s="28" t="s">
        <v>73</v>
      </c>
      <c r="T87" s="28" t="s">
        <v>73</v>
      </c>
      <c r="U87" s="28" t="s">
        <v>73</v>
      </c>
      <c r="V87" s="28" t="s">
        <v>73</v>
      </c>
      <c r="W87" s="28" t="s">
        <v>73</v>
      </c>
      <c r="X87" s="28" t="s">
        <v>73</v>
      </c>
      <c r="Y87" s="119"/>
      <c r="Z87" s="119"/>
      <c r="AA87" s="111"/>
      <c r="AB87" s="111">
        <v>3550</v>
      </c>
      <c r="AC87" s="111">
        <v>3500</v>
      </c>
      <c r="AD87" s="57" t="e">
        <f t="shared" si="0"/>
        <v>#VALUE!</v>
      </c>
      <c r="AE87" s="57"/>
      <c r="AF87" s="57"/>
      <c r="AG87" s="57"/>
      <c r="AH87" s="57"/>
      <c r="AI87" s="57"/>
      <c r="AJ87" s="57"/>
      <c r="AK87" s="57"/>
      <c r="AL87" s="57"/>
    </row>
    <row r="88" spans="1:38" ht="31.5" x14ac:dyDescent="0.25">
      <c r="A88" s="139"/>
      <c r="B88" s="115" t="s">
        <v>168</v>
      </c>
      <c r="C88" s="30"/>
      <c r="D88" s="30"/>
      <c r="E88" s="30"/>
      <c r="F88" s="30"/>
      <c r="G88" s="30"/>
      <c r="H88" s="27">
        <v>0</v>
      </c>
      <c r="I88" s="28"/>
      <c r="J88" s="28"/>
      <c r="K88" s="28"/>
      <c r="L88" s="28"/>
      <c r="M88" s="28">
        <v>0</v>
      </c>
      <c r="N88" s="28"/>
      <c r="O88" s="28"/>
      <c r="P88" s="28"/>
      <c r="Q88" s="28"/>
      <c r="R88" s="28" t="s">
        <v>73</v>
      </c>
      <c r="S88" s="28" t="s">
        <v>73</v>
      </c>
      <c r="T88" s="28" t="s">
        <v>73</v>
      </c>
      <c r="U88" s="28" t="s">
        <v>73</v>
      </c>
      <c r="V88" s="28" t="s">
        <v>73</v>
      </c>
      <c r="W88" s="28" t="s">
        <v>73</v>
      </c>
      <c r="X88" s="28" t="s">
        <v>73</v>
      </c>
      <c r="Y88" s="119"/>
      <c r="Z88" s="119"/>
      <c r="AA88" s="111">
        <v>0</v>
      </c>
      <c r="AB88" s="111">
        <v>0</v>
      </c>
      <c r="AC88" s="111">
        <v>0</v>
      </c>
      <c r="AD88" s="57" t="e">
        <f t="shared" si="0"/>
        <v>#VALUE!</v>
      </c>
      <c r="AE88" s="57"/>
      <c r="AF88" s="57"/>
      <c r="AG88" s="57"/>
      <c r="AH88" s="57"/>
      <c r="AI88" s="57"/>
      <c r="AJ88" s="57"/>
      <c r="AK88" s="57"/>
      <c r="AL88" s="57"/>
    </row>
    <row r="89" spans="1:38" ht="31.5" x14ac:dyDescent="0.25">
      <c r="A89" s="139" t="s">
        <v>161</v>
      </c>
      <c r="B89" s="115" t="s">
        <v>121</v>
      </c>
      <c r="C89" s="30"/>
      <c r="D89" s="30"/>
      <c r="E89" s="30"/>
      <c r="F89" s="30"/>
      <c r="G89" s="30"/>
      <c r="H89" s="35">
        <v>4</v>
      </c>
      <c r="I89" s="111"/>
      <c r="J89" s="111"/>
      <c r="K89" s="111">
        <v>2</v>
      </c>
      <c r="L89" s="35">
        <v>2</v>
      </c>
      <c r="M89" s="111">
        <v>1</v>
      </c>
      <c r="N89" s="111"/>
      <c r="O89" s="111"/>
      <c r="P89" s="111">
        <v>1</v>
      </c>
      <c r="Q89" s="111"/>
      <c r="R89" s="34">
        <v>1</v>
      </c>
      <c r="S89" s="28" t="s">
        <v>73</v>
      </c>
      <c r="T89" s="28" t="s">
        <v>73</v>
      </c>
      <c r="U89" s="28" t="s">
        <v>73</v>
      </c>
      <c r="V89" s="34">
        <v>1</v>
      </c>
      <c r="W89" s="28" t="s">
        <v>73</v>
      </c>
      <c r="X89" s="28" t="s">
        <v>73</v>
      </c>
      <c r="Y89" s="119" t="s">
        <v>158</v>
      </c>
      <c r="Z89" s="119" t="s">
        <v>264</v>
      </c>
      <c r="AA89" s="111"/>
      <c r="AB89" s="111"/>
      <c r="AC89" s="111"/>
      <c r="AD89" s="57"/>
      <c r="AE89" s="57"/>
      <c r="AF89" s="57"/>
      <c r="AG89" s="57"/>
      <c r="AH89" s="57"/>
      <c r="AI89" s="57"/>
      <c r="AJ89" s="57"/>
      <c r="AK89" s="57"/>
      <c r="AL89" s="57"/>
    </row>
    <row r="90" spans="1:38" x14ac:dyDescent="0.25">
      <c r="A90" s="139"/>
      <c r="B90" s="115" t="s">
        <v>163</v>
      </c>
      <c r="C90" s="30"/>
      <c r="D90" s="30"/>
      <c r="E90" s="30"/>
      <c r="F90" s="30"/>
      <c r="G90" s="30"/>
      <c r="H90" s="27">
        <v>0</v>
      </c>
      <c r="I90" s="28"/>
      <c r="J90" s="28"/>
      <c r="K90" s="28"/>
      <c r="L90" s="28"/>
      <c r="M90" s="28">
        <v>0</v>
      </c>
      <c r="N90" s="28"/>
      <c r="O90" s="28"/>
      <c r="P90" s="28"/>
      <c r="Q90" s="28"/>
      <c r="R90" s="28" t="s">
        <v>73</v>
      </c>
      <c r="S90" s="29" t="s">
        <v>278</v>
      </c>
      <c r="T90" s="29" t="s">
        <v>278</v>
      </c>
      <c r="U90" s="29" t="s">
        <v>278</v>
      </c>
      <c r="V90" s="29" t="s">
        <v>278</v>
      </c>
      <c r="W90" s="28" t="s">
        <v>73</v>
      </c>
      <c r="X90" s="28" t="s">
        <v>73</v>
      </c>
      <c r="Y90" s="119"/>
      <c r="Z90" s="119"/>
      <c r="AA90" s="111"/>
      <c r="AB90" s="111"/>
      <c r="AC90" s="111"/>
      <c r="AD90" s="57"/>
      <c r="AE90" s="57"/>
      <c r="AF90" s="57"/>
      <c r="AG90" s="57"/>
      <c r="AH90" s="57"/>
      <c r="AI90" s="57"/>
      <c r="AJ90" s="57"/>
      <c r="AK90" s="57"/>
      <c r="AL90" s="57"/>
    </row>
    <row r="91" spans="1:38" ht="31.5" x14ac:dyDescent="0.25">
      <c r="A91" s="139"/>
      <c r="B91" s="115" t="s">
        <v>164</v>
      </c>
      <c r="C91" s="30"/>
      <c r="D91" s="30"/>
      <c r="E91" s="30"/>
      <c r="F91" s="30"/>
      <c r="G91" s="30"/>
      <c r="H91" s="27">
        <f>SUM(H92:H95)</f>
        <v>0</v>
      </c>
      <c r="I91" s="28"/>
      <c r="J91" s="28"/>
      <c r="K91" s="28"/>
      <c r="L91" s="28"/>
      <c r="M91" s="28">
        <f>SUM(M92:M95)</f>
        <v>0</v>
      </c>
      <c r="N91" s="28"/>
      <c r="O91" s="28"/>
      <c r="P91" s="28"/>
      <c r="Q91" s="28"/>
      <c r="R91" s="28" t="s">
        <v>73</v>
      </c>
      <c r="S91" s="28" t="s">
        <v>73</v>
      </c>
      <c r="T91" s="28" t="s">
        <v>73</v>
      </c>
      <c r="U91" s="28" t="s">
        <v>73</v>
      </c>
      <c r="V91" s="28" t="s">
        <v>73</v>
      </c>
      <c r="W91" s="28" t="s">
        <v>73</v>
      </c>
      <c r="X91" s="28" t="s">
        <v>73</v>
      </c>
      <c r="Y91" s="119"/>
      <c r="Z91" s="119"/>
      <c r="AA91" s="111"/>
      <c r="AB91" s="111"/>
      <c r="AC91" s="111"/>
      <c r="AD91" s="57"/>
      <c r="AE91" s="57"/>
      <c r="AF91" s="57"/>
      <c r="AG91" s="57"/>
      <c r="AH91" s="57"/>
      <c r="AI91" s="57"/>
      <c r="AJ91" s="57"/>
      <c r="AK91" s="57"/>
      <c r="AL91" s="57"/>
    </row>
    <row r="92" spans="1:38" x14ac:dyDescent="0.25">
      <c r="A92" s="139"/>
      <c r="B92" s="115" t="s">
        <v>165</v>
      </c>
      <c r="C92" s="36"/>
      <c r="D92" s="36"/>
      <c r="E92" s="36"/>
      <c r="F92" s="36"/>
      <c r="G92" s="36"/>
      <c r="H92" s="27">
        <v>0</v>
      </c>
      <c r="I92" s="28"/>
      <c r="J92" s="28"/>
      <c r="K92" s="28"/>
      <c r="L92" s="28"/>
      <c r="M92" s="28">
        <v>0</v>
      </c>
      <c r="N92" s="28"/>
      <c r="O92" s="28"/>
      <c r="P92" s="28"/>
      <c r="Q92" s="28"/>
      <c r="R92" s="28" t="s">
        <v>73</v>
      </c>
      <c r="S92" s="28" t="s">
        <v>73</v>
      </c>
      <c r="T92" s="28" t="s">
        <v>73</v>
      </c>
      <c r="U92" s="28" t="s">
        <v>73</v>
      </c>
      <c r="V92" s="28" t="s">
        <v>73</v>
      </c>
      <c r="W92" s="28" t="s">
        <v>73</v>
      </c>
      <c r="X92" s="28" t="s">
        <v>73</v>
      </c>
      <c r="Y92" s="119"/>
      <c r="Z92" s="119"/>
      <c r="AA92" s="111"/>
      <c r="AB92" s="111"/>
      <c r="AC92" s="111"/>
      <c r="AD92" s="57"/>
      <c r="AE92" s="57"/>
      <c r="AF92" s="57"/>
      <c r="AG92" s="57"/>
      <c r="AH92" s="57"/>
      <c r="AI92" s="57"/>
      <c r="AJ92" s="57"/>
      <c r="AK92" s="57"/>
      <c r="AL92" s="57"/>
    </row>
    <row r="93" spans="1:38" x14ac:dyDescent="0.25">
      <c r="A93" s="139"/>
      <c r="B93" s="115" t="s">
        <v>166</v>
      </c>
      <c r="C93" s="30"/>
      <c r="D93" s="30"/>
      <c r="E93" s="30"/>
      <c r="F93" s="30"/>
      <c r="G93" s="30"/>
      <c r="H93" s="27">
        <v>0</v>
      </c>
      <c r="I93" s="28"/>
      <c r="J93" s="28"/>
      <c r="K93" s="28"/>
      <c r="L93" s="28"/>
      <c r="M93" s="28">
        <v>0</v>
      </c>
      <c r="N93" s="28"/>
      <c r="O93" s="28"/>
      <c r="P93" s="28"/>
      <c r="Q93" s="28"/>
      <c r="R93" s="28" t="s">
        <v>73</v>
      </c>
      <c r="S93" s="28" t="s">
        <v>73</v>
      </c>
      <c r="T93" s="28" t="s">
        <v>73</v>
      </c>
      <c r="U93" s="28" t="s">
        <v>73</v>
      </c>
      <c r="V93" s="28" t="s">
        <v>73</v>
      </c>
      <c r="W93" s="28" t="s">
        <v>73</v>
      </c>
      <c r="X93" s="28" t="s">
        <v>73</v>
      </c>
      <c r="Y93" s="119"/>
      <c r="Z93" s="119"/>
      <c r="AA93" s="111"/>
      <c r="AB93" s="111"/>
      <c r="AC93" s="111"/>
      <c r="AD93" s="57"/>
      <c r="AE93" s="57"/>
      <c r="AF93" s="57"/>
      <c r="AG93" s="57"/>
      <c r="AH93" s="57"/>
      <c r="AI93" s="57"/>
      <c r="AJ93" s="57"/>
      <c r="AK93" s="57"/>
      <c r="AL93" s="57"/>
    </row>
    <row r="94" spans="1:38" x14ac:dyDescent="0.25">
      <c r="A94" s="139"/>
      <c r="B94" s="115" t="s">
        <v>167</v>
      </c>
      <c r="C94" s="30"/>
      <c r="D94" s="30"/>
      <c r="E94" s="30"/>
      <c r="F94" s="30"/>
      <c r="G94" s="30"/>
      <c r="H94" s="27">
        <v>0</v>
      </c>
      <c r="I94" s="28"/>
      <c r="J94" s="28"/>
      <c r="K94" s="28"/>
      <c r="L94" s="28"/>
      <c r="M94" s="28">
        <v>0</v>
      </c>
      <c r="N94" s="28"/>
      <c r="O94" s="28"/>
      <c r="P94" s="28"/>
      <c r="Q94" s="28"/>
      <c r="R94" s="28" t="s">
        <v>73</v>
      </c>
      <c r="S94" s="28" t="s">
        <v>73</v>
      </c>
      <c r="T94" s="28" t="s">
        <v>73</v>
      </c>
      <c r="U94" s="28" t="s">
        <v>73</v>
      </c>
      <c r="V94" s="28" t="s">
        <v>73</v>
      </c>
      <c r="W94" s="28" t="s">
        <v>73</v>
      </c>
      <c r="X94" s="28" t="s">
        <v>73</v>
      </c>
      <c r="Y94" s="119"/>
      <c r="Z94" s="119"/>
      <c r="AA94" s="111"/>
      <c r="AB94" s="111"/>
      <c r="AC94" s="111"/>
      <c r="AD94" s="57"/>
      <c r="AE94" s="57"/>
      <c r="AF94" s="57"/>
      <c r="AG94" s="57"/>
      <c r="AH94" s="57"/>
      <c r="AI94" s="57"/>
      <c r="AJ94" s="57"/>
      <c r="AK94" s="57"/>
      <c r="AL94" s="57"/>
    </row>
    <row r="95" spans="1:38" ht="31.5" x14ac:dyDescent="0.25">
      <c r="A95" s="139"/>
      <c r="B95" s="115" t="s">
        <v>168</v>
      </c>
      <c r="C95" s="30"/>
      <c r="D95" s="30"/>
      <c r="E95" s="30"/>
      <c r="F95" s="30"/>
      <c r="G95" s="30"/>
      <c r="H95" s="27">
        <v>0</v>
      </c>
      <c r="I95" s="28"/>
      <c r="J95" s="28"/>
      <c r="K95" s="28"/>
      <c r="L95" s="28"/>
      <c r="M95" s="28">
        <v>0</v>
      </c>
      <c r="N95" s="28"/>
      <c r="O95" s="28"/>
      <c r="P95" s="28"/>
      <c r="Q95" s="28"/>
      <c r="R95" s="28" t="s">
        <v>73</v>
      </c>
      <c r="S95" s="28" t="s">
        <v>73</v>
      </c>
      <c r="T95" s="28" t="s">
        <v>73</v>
      </c>
      <c r="U95" s="28" t="s">
        <v>73</v>
      </c>
      <c r="V95" s="28" t="s">
        <v>73</v>
      </c>
      <c r="W95" s="28" t="s">
        <v>73</v>
      </c>
      <c r="X95" s="28" t="s">
        <v>73</v>
      </c>
      <c r="Y95" s="119"/>
      <c r="Z95" s="119"/>
      <c r="AA95" s="111"/>
      <c r="AB95" s="111"/>
      <c r="AC95" s="111"/>
      <c r="AD95" s="57"/>
      <c r="AE95" s="57"/>
      <c r="AF95" s="57"/>
      <c r="AG95" s="57"/>
      <c r="AH95" s="57"/>
      <c r="AI95" s="57"/>
      <c r="AJ95" s="57"/>
      <c r="AK95" s="57"/>
      <c r="AL95" s="57"/>
    </row>
    <row r="96" spans="1:38" ht="47.25" x14ac:dyDescent="0.25">
      <c r="A96" s="116" t="s">
        <v>218</v>
      </c>
      <c r="B96" s="115" t="s">
        <v>120</v>
      </c>
      <c r="C96" s="30"/>
      <c r="D96" s="30"/>
      <c r="E96" s="30"/>
      <c r="F96" s="30"/>
      <c r="G96" s="30"/>
      <c r="H96" s="27"/>
      <c r="I96" s="28"/>
      <c r="J96" s="28"/>
      <c r="K96" s="28"/>
      <c r="L96" s="28"/>
      <c r="M96" s="28"/>
      <c r="N96" s="28"/>
      <c r="O96" s="28"/>
      <c r="P96" s="28"/>
      <c r="Q96" s="28"/>
      <c r="R96" s="28" t="s">
        <v>73</v>
      </c>
      <c r="S96" s="28" t="s">
        <v>73</v>
      </c>
      <c r="T96" s="28" t="s">
        <v>73</v>
      </c>
      <c r="U96" s="28" t="s">
        <v>73</v>
      </c>
      <c r="V96" s="28" t="s">
        <v>73</v>
      </c>
      <c r="W96" s="28" t="s">
        <v>73</v>
      </c>
      <c r="X96" s="34">
        <v>5</v>
      </c>
      <c r="Y96" s="119" t="s">
        <v>158</v>
      </c>
      <c r="Z96" s="116" t="s">
        <v>338</v>
      </c>
      <c r="AA96" s="111"/>
      <c r="AB96" s="111"/>
      <c r="AC96" s="111"/>
      <c r="AD96" s="57"/>
      <c r="AE96" s="57"/>
      <c r="AF96" s="57"/>
      <c r="AG96" s="57"/>
      <c r="AH96" s="57"/>
      <c r="AI96" s="57"/>
      <c r="AJ96" s="57"/>
      <c r="AK96" s="57"/>
      <c r="AL96" s="57"/>
    </row>
    <row r="97" spans="1:38" x14ac:dyDescent="0.25">
      <c r="A97" s="120"/>
      <c r="B97" s="115" t="s">
        <v>163</v>
      </c>
      <c r="C97" s="30"/>
      <c r="D97" s="30"/>
      <c r="E97" s="30"/>
      <c r="F97" s="30"/>
      <c r="G97" s="30"/>
      <c r="H97" s="27"/>
      <c r="I97" s="28"/>
      <c r="J97" s="28"/>
      <c r="K97" s="28"/>
      <c r="L97" s="28"/>
      <c r="M97" s="28"/>
      <c r="N97" s="28"/>
      <c r="O97" s="28"/>
      <c r="P97" s="28"/>
      <c r="Q97" s="28"/>
      <c r="R97" s="28" t="s">
        <v>73</v>
      </c>
      <c r="S97" s="29" t="s">
        <v>278</v>
      </c>
      <c r="T97" s="29" t="s">
        <v>278</v>
      </c>
      <c r="U97" s="29" t="s">
        <v>278</v>
      </c>
      <c r="V97" s="29" t="s">
        <v>278</v>
      </c>
      <c r="W97" s="28" t="s">
        <v>73</v>
      </c>
      <c r="X97" s="28" t="s">
        <v>73</v>
      </c>
      <c r="Y97" s="119"/>
      <c r="Z97" s="120"/>
      <c r="AA97" s="111"/>
      <c r="AB97" s="111"/>
      <c r="AC97" s="111"/>
      <c r="AD97" s="57"/>
      <c r="AE97" s="57"/>
      <c r="AF97" s="57"/>
      <c r="AG97" s="57"/>
      <c r="AH97" s="57"/>
      <c r="AI97" s="57"/>
      <c r="AJ97" s="57"/>
      <c r="AK97" s="57"/>
      <c r="AL97" s="57"/>
    </row>
    <row r="98" spans="1:38" ht="31.5" x14ac:dyDescent="0.25">
      <c r="A98" s="120"/>
      <c r="B98" s="115" t="s">
        <v>164</v>
      </c>
      <c r="C98" s="30"/>
      <c r="D98" s="30"/>
      <c r="E98" s="30"/>
      <c r="F98" s="30"/>
      <c r="G98" s="30"/>
      <c r="H98" s="27"/>
      <c r="I98" s="28"/>
      <c r="J98" s="28"/>
      <c r="K98" s="28"/>
      <c r="L98" s="28"/>
      <c r="M98" s="28"/>
      <c r="N98" s="28"/>
      <c r="O98" s="28"/>
      <c r="P98" s="28"/>
      <c r="Q98" s="28"/>
      <c r="R98" s="28" t="s">
        <v>73</v>
      </c>
      <c r="S98" s="28" t="s">
        <v>73</v>
      </c>
      <c r="T98" s="28" t="s">
        <v>73</v>
      </c>
      <c r="U98" s="28" t="s">
        <v>73</v>
      </c>
      <c r="V98" s="28" t="s">
        <v>73</v>
      </c>
      <c r="W98" s="28" t="s">
        <v>73</v>
      </c>
      <c r="X98" s="28" t="s">
        <v>73</v>
      </c>
      <c r="Y98" s="119"/>
      <c r="Z98" s="120"/>
      <c r="AA98" s="111"/>
      <c r="AB98" s="111"/>
      <c r="AC98" s="111"/>
      <c r="AD98" s="57"/>
      <c r="AE98" s="57"/>
      <c r="AF98" s="57"/>
      <c r="AG98" s="57"/>
      <c r="AH98" s="57"/>
      <c r="AI98" s="57"/>
      <c r="AJ98" s="57"/>
      <c r="AK98" s="57"/>
      <c r="AL98" s="57"/>
    </row>
    <row r="99" spans="1:38" x14ac:dyDescent="0.25">
      <c r="A99" s="120"/>
      <c r="B99" s="115" t="s">
        <v>165</v>
      </c>
      <c r="C99" s="30"/>
      <c r="D99" s="30"/>
      <c r="E99" s="30"/>
      <c r="F99" s="30"/>
      <c r="G99" s="30"/>
      <c r="H99" s="27"/>
      <c r="I99" s="28"/>
      <c r="J99" s="28"/>
      <c r="K99" s="28"/>
      <c r="L99" s="28"/>
      <c r="M99" s="28"/>
      <c r="N99" s="28"/>
      <c r="O99" s="28"/>
      <c r="P99" s="28"/>
      <c r="Q99" s="28"/>
      <c r="R99" s="28" t="s">
        <v>73</v>
      </c>
      <c r="S99" s="28" t="s">
        <v>73</v>
      </c>
      <c r="T99" s="28" t="s">
        <v>73</v>
      </c>
      <c r="U99" s="28" t="s">
        <v>73</v>
      </c>
      <c r="V99" s="28" t="s">
        <v>73</v>
      </c>
      <c r="W99" s="28" t="s">
        <v>73</v>
      </c>
      <c r="X99" s="28" t="s">
        <v>73</v>
      </c>
      <c r="Y99" s="119"/>
      <c r="Z99" s="120"/>
      <c r="AA99" s="111"/>
      <c r="AB99" s="111"/>
      <c r="AC99" s="111"/>
      <c r="AD99" s="57"/>
      <c r="AE99" s="57"/>
      <c r="AF99" s="57"/>
      <c r="AG99" s="57"/>
      <c r="AH99" s="57"/>
      <c r="AI99" s="57"/>
      <c r="AJ99" s="57"/>
      <c r="AK99" s="57"/>
      <c r="AL99" s="57"/>
    </row>
    <row r="100" spans="1:38" x14ac:dyDescent="0.25">
      <c r="A100" s="120"/>
      <c r="B100" s="115" t="s">
        <v>166</v>
      </c>
      <c r="C100" s="30"/>
      <c r="D100" s="30"/>
      <c r="E100" s="30"/>
      <c r="F100" s="30"/>
      <c r="G100" s="30"/>
      <c r="H100" s="27"/>
      <c r="I100" s="28"/>
      <c r="J100" s="28"/>
      <c r="K100" s="28"/>
      <c r="L100" s="28"/>
      <c r="M100" s="28"/>
      <c r="N100" s="28"/>
      <c r="O100" s="28"/>
      <c r="P100" s="28"/>
      <c r="Q100" s="28"/>
      <c r="R100" s="28" t="s">
        <v>73</v>
      </c>
      <c r="S100" s="28" t="s">
        <v>73</v>
      </c>
      <c r="T100" s="28" t="s">
        <v>73</v>
      </c>
      <c r="U100" s="28" t="s">
        <v>73</v>
      </c>
      <c r="V100" s="28" t="s">
        <v>73</v>
      </c>
      <c r="W100" s="28" t="s">
        <v>73</v>
      </c>
      <c r="X100" s="28" t="s">
        <v>73</v>
      </c>
      <c r="Y100" s="119"/>
      <c r="Z100" s="120"/>
      <c r="AA100" s="111"/>
      <c r="AB100" s="111"/>
      <c r="AC100" s="111"/>
      <c r="AD100" s="57"/>
      <c r="AE100" s="57"/>
      <c r="AF100" s="57"/>
      <c r="AG100" s="57"/>
      <c r="AH100" s="57"/>
      <c r="AI100" s="57"/>
      <c r="AJ100" s="57"/>
      <c r="AK100" s="57"/>
      <c r="AL100" s="57"/>
    </row>
    <row r="101" spans="1:38" x14ac:dyDescent="0.25">
      <c r="A101" s="120"/>
      <c r="B101" s="115" t="s">
        <v>167</v>
      </c>
      <c r="C101" s="30"/>
      <c r="D101" s="30"/>
      <c r="E101" s="30"/>
      <c r="F101" s="30"/>
      <c r="G101" s="30"/>
      <c r="H101" s="27"/>
      <c r="I101" s="28"/>
      <c r="J101" s="28"/>
      <c r="K101" s="28"/>
      <c r="L101" s="28"/>
      <c r="M101" s="28"/>
      <c r="N101" s="28"/>
      <c r="O101" s="28"/>
      <c r="P101" s="28"/>
      <c r="Q101" s="28"/>
      <c r="R101" s="28" t="s">
        <v>73</v>
      </c>
      <c r="S101" s="28" t="s">
        <v>73</v>
      </c>
      <c r="T101" s="28" t="s">
        <v>73</v>
      </c>
      <c r="U101" s="28" t="s">
        <v>73</v>
      </c>
      <c r="V101" s="28" t="s">
        <v>73</v>
      </c>
      <c r="W101" s="28" t="s">
        <v>73</v>
      </c>
      <c r="X101" s="28" t="s">
        <v>73</v>
      </c>
      <c r="Y101" s="119"/>
      <c r="Z101" s="120"/>
      <c r="AA101" s="111"/>
      <c r="AB101" s="111"/>
      <c r="AC101" s="111"/>
      <c r="AD101" s="57"/>
      <c r="AE101" s="57"/>
      <c r="AF101" s="57"/>
      <c r="AG101" s="57"/>
      <c r="AH101" s="57"/>
      <c r="AI101" s="57"/>
      <c r="AJ101" s="57"/>
      <c r="AK101" s="57"/>
      <c r="AL101" s="57"/>
    </row>
    <row r="102" spans="1:38" ht="31.5" x14ac:dyDescent="0.25">
      <c r="A102" s="126"/>
      <c r="B102" s="115" t="s">
        <v>168</v>
      </c>
      <c r="C102" s="30"/>
      <c r="D102" s="30"/>
      <c r="E102" s="30"/>
      <c r="F102" s="30"/>
      <c r="G102" s="30"/>
      <c r="H102" s="27"/>
      <c r="I102" s="28"/>
      <c r="J102" s="28"/>
      <c r="K102" s="28"/>
      <c r="L102" s="28"/>
      <c r="M102" s="28"/>
      <c r="N102" s="28"/>
      <c r="O102" s="28"/>
      <c r="P102" s="28"/>
      <c r="Q102" s="28"/>
      <c r="R102" s="28" t="s">
        <v>73</v>
      </c>
      <c r="S102" s="28" t="s">
        <v>73</v>
      </c>
      <c r="T102" s="28" t="s">
        <v>73</v>
      </c>
      <c r="U102" s="28" t="s">
        <v>73</v>
      </c>
      <c r="V102" s="28" t="s">
        <v>73</v>
      </c>
      <c r="W102" s="28" t="s">
        <v>73</v>
      </c>
      <c r="X102" s="28" t="s">
        <v>73</v>
      </c>
      <c r="Y102" s="119"/>
      <c r="Z102" s="126"/>
      <c r="AA102" s="111"/>
      <c r="AB102" s="111"/>
      <c r="AC102" s="111"/>
      <c r="AD102" s="57"/>
      <c r="AE102" s="57"/>
      <c r="AF102" s="57"/>
      <c r="AG102" s="57"/>
      <c r="AH102" s="57"/>
      <c r="AI102" s="57"/>
      <c r="AJ102" s="57"/>
      <c r="AK102" s="57"/>
      <c r="AL102" s="57"/>
    </row>
    <row r="103" spans="1:38" ht="31.5" x14ac:dyDescent="0.25">
      <c r="A103" s="116" t="s">
        <v>290</v>
      </c>
      <c r="B103" s="115" t="s">
        <v>164</v>
      </c>
      <c r="C103" s="30"/>
      <c r="D103" s="30"/>
      <c r="E103" s="30"/>
      <c r="F103" s="30"/>
      <c r="G103" s="30"/>
      <c r="H103" s="27"/>
      <c r="I103" s="28"/>
      <c r="J103" s="28"/>
      <c r="K103" s="28"/>
      <c r="L103" s="28"/>
      <c r="M103" s="28"/>
      <c r="N103" s="28"/>
      <c r="O103" s="28"/>
      <c r="P103" s="28"/>
      <c r="Q103" s="28"/>
      <c r="R103" s="28">
        <f>SUM(R104:R107)</f>
        <v>925.8</v>
      </c>
      <c r="S103" s="28">
        <f t="shared" ref="S103:V103" si="14">SUM(S104:S107)</f>
        <v>0</v>
      </c>
      <c r="T103" s="28">
        <f t="shared" si="14"/>
        <v>0</v>
      </c>
      <c r="U103" s="28">
        <f t="shared" si="14"/>
        <v>925.8</v>
      </c>
      <c r="V103" s="28">
        <f t="shared" si="14"/>
        <v>0</v>
      </c>
      <c r="W103" s="28" t="s">
        <v>73</v>
      </c>
      <c r="X103" s="28" t="s">
        <v>73</v>
      </c>
      <c r="Y103" s="130"/>
      <c r="Z103" s="130"/>
      <c r="AA103" s="111"/>
      <c r="AB103" s="111"/>
      <c r="AC103" s="111"/>
      <c r="AD103" s="57"/>
      <c r="AE103" s="57"/>
      <c r="AF103" s="57"/>
      <c r="AG103" s="57"/>
      <c r="AH103" s="57"/>
      <c r="AI103" s="57"/>
      <c r="AJ103" s="57"/>
      <c r="AK103" s="57"/>
      <c r="AL103" s="57"/>
    </row>
    <row r="104" spans="1:38" x14ac:dyDescent="0.25">
      <c r="A104" s="117"/>
      <c r="B104" s="115" t="s">
        <v>165</v>
      </c>
      <c r="C104" s="30"/>
      <c r="D104" s="30"/>
      <c r="E104" s="30"/>
      <c r="F104" s="30"/>
      <c r="G104" s="30"/>
      <c r="H104" s="27"/>
      <c r="I104" s="28"/>
      <c r="J104" s="28"/>
      <c r="K104" s="28"/>
      <c r="L104" s="28"/>
      <c r="M104" s="28"/>
      <c r="N104" s="28"/>
      <c r="O104" s="28"/>
      <c r="P104" s="28"/>
      <c r="Q104" s="28"/>
      <c r="R104" s="28">
        <f>R78</f>
        <v>925.8</v>
      </c>
      <c r="S104" s="28">
        <f>S78</f>
        <v>0</v>
      </c>
      <c r="T104" s="28">
        <f t="shared" ref="T104:V104" si="15">T78</f>
        <v>0</v>
      </c>
      <c r="U104" s="28">
        <f t="shared" si="15"/>
        <v>925.8</v>
      </c>
      <c r="V104" s="28">
        <f t="shared" si="15"/>
        <v>0</v>
      </c>
      <c r="W104" s="28" t="s">
        <v>73</v>
      </c>
      <c r="X104" s="28" t="s">
        <v>73</v>
      </c>
      <c r="Y104" s="131"/>
      <c r="Z104" s="131"/>
      <c r="AA104" s="111"/>
      <c r="AB104" s="111"/>
      <c r="AC104" s="111"/>
      <c r="AD104" s="57"/>
      <c r="AE104" s="57"/>
      <c r="AF104" s="57"/>
      <c r="AG104" s="57"/>
      <c r="AH104" s="57"/>
      <c r="AI104" s="57"/>
      <c r="AJ104" s="57"/>
      <c r="AK104" s="57"/>
      <c r="AL104" s="57"/>
    </row>
    <row r="105" spans="1:38" x14ac:dyDescent="0.25">
      <c r="A105" s="117"/>
      <c r="B105" s="115" t="s">
        <v>166</v>
      </c>
      <c r="C105" s="30"/>
      <c r="D105" s="30"/>
      <c r="E105" s="30"/>
      <c r="F105" s="30"/>
      <c r="G105" s="30"/>
      <c r="H105" s="27"/>
      <c r="I105" s="28"/>
      <c r="J105" s="28"/>
      <c r="K105" s="28"/>
      <c r="L105" s="28"/>
      <c r="M105" s="28"/>
      <c r="N105" s="28"/>
      <c r="O105" s="28"/>
      <c r="P105" s="28"/>
      <c r="Q105" s="28"/>
      <c r="R105" s="28">
        <f t="shared" ref="R105:R107" si="16">R79</f>
        <v>0</v>
      </c>
      <c r="S105" s="28">
        <f t="shared" ref="S105:V105" si="17">S79</f>
        <v>0</v>
      </c>
      <c r="T105" s="28">
        <f t="shared" si="17"/>
        <v>0</v>
      </c>
      <c r="U105" s="28">
        <f t="shared" si="17"/>
        <v>0</v>
      </c>
      <c r="V105" s="28">
        <f t="shared" si="17"/>
        <v>0</v>
      </c>
      <c r="W105" s="28" t="s">
        <v>73</v>
      </c>
      <c r="X105" s="28" t="s">
        <v>73</v>
      </c>
      <c r="Y105" s="131"/>
      <c r="Z105" s="131"/>
      <c r="AA105" s="111"/>
      <c r="AB105" s="111"/>
      <c r="AC105" s="111"/>
      <c r="AD105" s="57"/>
      <c r="AE105" s="57"/>
      <c r="AF105" s="57"/>
      <c r="AG105" s="57"/>
      <c r="AH105" s="57"/>
      <c r="AI105" s="57"/>
      <c r="AJ105" s="57"/>
      <c r="AK105" s="57"/>
      <c r="AL105" s="57"/>
    </row>
    <row r="106" spans="1:38" x14ac:dyDescent="0.25">
      <c r="A106" s="117"/>
      <c r="B106" s="115" t="s">
        <v>167</v>
      </c>
      <c r="C106" s="30"/>
      <c r="D106" s="30"/>
      <c r="E106" s="30"/>
      <c r="F106" s="30"/>
      <c r="G106" s="30"/>
      <c r="H106" s="27"/>
      <c r="I106" s="28"/>
      <c r="J106" s="28"/>
      <c r="K106" s="28"/>
      <c r="L106" s="28"/>
      <c r="M106" s="28"/>
      <c r="N106" s="28"/>
      <c r="O106" s="28"/>
      <c r="P106" s="28"/>
      <c r="Q106" s="28"/>
      <c r="R106" s="28">
        <f t="shared" si="16"/>
        <v>0</v>
      </c>
      <c r="S106" s="28">
        <f t="shared" ref="S106:V106" si="18">S80</f>
        <v>0</v>
      </c>
      <c r="T106" s="28">
        <f t="shared" si="18"/>
        <v>0</v>
      </c>
      <c r="U106" s="28">
        <f t="shared" si="18"/>
        <v>0</v>
      </c>
      <c r="V106" s="28">
        <f t="shared" si="18"/>
        <v>0</v>
      </c>
      <c r="W106" s="28" t="s">
        <v>73</v>
      </c>
      <c r="X106" s="28" t="s">
        <v>73</v>
      </c>
      <c r="Y106" s="131"/>
      <c r="Z106" s="131"/>
      <c r="AA106" s="111"/>
      <c r="AB106" s="111"/>
      <c r="AC106" s="111"/>
      <c r="AD106" s="57"/>
      <c r="AE106" s="57"/>
      <c r="AF106" s="57"/>
      <c r="AG106" s="57"/>
      <c r="AH106" s="57"/>
      <c r="AI106" s="57"/>
      <c r="AJ106" s="57"/>
      <c r="AK106" s="57"/>
      <c r="AL106" s="57"/>
    </row>
    <row r="107" spans="1:38" ht="31.5" x14ac:dyDescent="0.25">
      <c r="A107" s="118"/>
      <c r="B107" s="115" t="s">
        <v>168</v>
      </c>
      <c r="C107" s="30"/>
      <c r="D107" s="30"/>
      <c r="E107" s="30"/>
      <c r="F107" s="30"/>
      <c r="G107" s="30"/>
      <c r="H107" s="27"/>
      <c r="I107" s="28"/>
      <c r="J107" s="28"/>
      <c r="K107" s="28"/>
      <c r="L107" s="28"/>
      <c r="M107" s="28"/>
      <c r="N107" s="28"/>
      <c r="O107" s="28"/>
      <c r="P107" s="28"/>
      <c r="Q107" s="28"/>
      <c r="R107" s="28">
        <f t="shared" si="16"/>
        <v>0</v>
      </c>
      <c r="S107" s="28">
        <f t="shared" ref="S107:V107" si="19">S81</f>
        <v>0</v>
      </c>
      <c r="T107" s="28">
        <f t="shared" si="19"/>
        <v>0</v>
      </c>
      <c r="U107" s="28">
        <f t="shared" si="19"/>
        <v>0</v>
      </c>
      <c r="V107" s="28">
        <f t="shared" si="19"/>
        <v>0</v>
      </c>
      <c r="W107" s="28" t="s">
        <v>73</v>
      </c>
      <c r="X107" s="28" t="s">
        <v>73</v>
      </c>
      <c r="Y107" s="132"/>
      <c r="Z107" s="132"/>
      <c r="AA107" s="111"/>
      <c r="AB107" s="111"/>
      <c r="AC107" s="111"/>
      <c r="AD107" s="57"/>
      <c r="AE107" s="57"/>
      <c r="AF107" s="57"/>
      <c r="AG107" s="57"/>
      <c r="AH107" s="57"/>
      <c r="AI107" s="57"/>
      <c r="AJ107" s="57"/>
      <c r="AK107" s="57"/>
      <c r="AL107" s="57"/>
    </row>
    <row r="108" spans="1:38" ht="31.5" x14ac:dyDescent="0.25">
      <c r="A108" s="139" t="s">
        <v>25</v>
      </c>
      <c r="B108" s="115" t="s">
        <v>164</v>
      </c>
      <c r="C108" s="30"/>
      <c r="D108" s="30"/>
      <c r="E108" s="30"/>
      <c r="F108" s="30"/>
      <c r="G108" s="30"/>
      <c r="H108" s="27" t="e">
        <f>H15+#REF!+H29+H36+H77+H84</f>
        <v>#REF!</v>
      </c>
      <c r="I108" s="28" t="e">
        <f>I15+#REF!+I29+I36+I77+I84</f>
        <v>#REF!</v>
      </c>
      <c r="J108" s="28" t="e">
        <f>J15+#REF!+J29+J36+J77+J84</f>
        <v>#REF!</v>
      </c>
      <c r="K108" s="28" t="e">
        <f>K15+#REF!+K29+K36+K77+K84</f>
        <v>#REF!</v>
      </c>
      <c r="L108" s="28" t="e">
        <f>L15+#REF!+L29+L36+L77+L84</f>
        <v>#REF!</v>
      </c>
      <c r="M108" s="28" t="e">
        <f>M15+#REF!+M29+M36+M77+M84</f>
        <v>#REF!</v>
      </c>
      <c r="N108" s="28"/>
      <c r="O108" s="28"/>
      <c r="P108" s="28"/>
      <c r="Q108" s="28"/>
      <c r="R108" s="28">
        <f>SUM(R109:R112)</f>
        <v>29587.100129999999</v>
      </c>
      <c r="S108" s="28">
        <f>SUM(S109:S112)</f>
        <v>473.70000000000005</v>
      </c>
      <c r="T108" s="28">
        <f t="shared" ref="T108:X108" si="20">SUM(T109:T112)</f>
        <v>479.60012999999998</v>
      </c>
      <c r="U108" s="28">
        <f t="shared" si="20"/>
        <v>6341.2999999999993</v>
      </c>
      <c r="V108" s="28">
        <f t="shared" si="20"/>
        <v>22292.5</v>
      </c>
      <c r="W108" s="28">
        <f t="shared" si="20"/>
        <v>30000</v>
      </c>
      <c r="X108" s="28">
        <f t="shared" si="20"/>
        <v>30000</v>
      </c>
      <c r="Y108" s="130"/>
      <c r="Z108" s="130"/>
      <c r="AA108" s="28">
        <f t="shared" ref="AA108" si="21">AA109+AA110+AA111+AA112</f>
        <v>23664.799999999999</v>
      </c>
      <c r="AB108" s="28">
        <f t="shared" ref="AB108" si="22">AB109+AB110+AB111+AB112</f>
        <v>116220</v>
      </c>
      <c r="AC108" s="28">
        <f t="shared" ref="AC108" si="23">AC109+AC110+AC111+AC112</f>
        <v>187440.59999999998</v>
      </c>
      <c r="AD108" s="72" t="e">
        <f t="shared" si="0"/>
        <v>#REF!</v>
      </c>
      <c r="AE108" s="57"/>
      <c r="AF108" s="57"/>
      <c r="AG108" s="57"/>
      <c r="AH108" s="57"/>
      <c r="AI108" s="57"/>
      <c r="AJ108" s="57"/>
      <c r="AK108" s="57"/>
      <c r="AL108" s="57"/>
    </row>
    <row r="109" spans="1:38" x14ac:dyDescent="0.25">
      <c r="A109" s="139"/>
      <c r="B109" s="115" t="s">
        <v>165</v>
      </c>
      <c r="C109" s="30"/>
      <c r="D109" s="30"/>
      <c r="E109" s="30"/>
      <c r="F109" s="30"/>
      <c r="G109" s="30"/>
      <c r="H109" s="27" t="e">
        <f>H16+#REF!+H30+H37+H78+H85</f>
        <v>#REF!</v>
      </c>
      <c r="I109" s="28" t="e">
        <f>I16+#REF!+I30+I37+I78+I85</f>
        <v>#REF!</v>
      </c>
      <c r="J109" s="28" t="e">
        <f>J16+#REF!+J30+J37+J78+J85</f>
        <v>#REF!</v>
      </c>
      <c r="K109" s="28" t="e">
        <f>K16+#REF!+K30+K37+K78+K85</f>
        <v>#REF!</v>
      </c>
      <c r="L109" s="28" t="e">
        <f>L16+#REF!+L30+L37+L78+L85</f>
        <v>#REF!</v>
      </c>
      <c r="M109" s="28" t="e">
        <f>M16+#REF!+M30+M37+M78+M85</f>
        <v>#REF!</v>
      </c>
      <c r="N109" s="28"/>
      <c r="O109" s="28"/>
      <c r="P109" s="28"/>
      <c r="Q109" s="28"/>
      <c r="R109" s="28">
        <f>SUM(S109:V109)</f>
        <v>27324.200129999997</v>
      </c>
      <c r="S109" s="28">
        <f>S104+S70</f>
        <v>473.70000000000005</v>
      </c>
      <c r="T109" s="28">
        <f t="shared" ref="T109:V109" si="24">T104+T70</f>
        <v>479.60012999999998</v>
      </c>
      <c r="U109" s="28">
        <f t="shared" si="24"/>
        <v>5781.0999999999995</v>
      </c>
      <c r="V109" s="28">
        <f t="shared" si="24"/>
        <v>20589.8</v>
      </c>
      <c r="W109" s="28">
        <f>W70</f>
        <v>30000</v>
      </c>
      <c r="X109" s="28">
        <f>X70</f>
        <v>30000</v>
      </c>
      <c r="Y109" s="131"/>
      <c r="Z109" s="131"/>
      <c r="AA109" s="28">
        <f t="shared" ref="AA109:AB112" si="25">AA16+AA30+AA37+AA44+AA51+AA58+AA78+AA85+AA92</f>
        <v>23414.799999999999</v>
      </c>
      <c r="AB109" s="28">
        <f t="shared" si="25"/>
        <v>110126</v>
      </c>
      <c r="AC109" s="28">
        <v>178839.8</v>
      </c>
      <c r="AD109" s="72" t="e">
        <f>H109+M109+R109+AA109+AB109+AC109</f>
        <v>#REF!</v>
      </c>
      <c r="AE109" s="57"/>
      <c r="AF109" s="57"/>
      <c r="AG109" s="57"/>
      <c r="AH109" s="57"/>
      <c r="AI109" s="57"/>
      <c r="AJ109" s="57"/>
      <c r="AK109" s="57"/>
      <c r="AL109" s="57"/>
    </row>
    <row r="110" spans="1:38" x14ac:dyDescent="0.25">
      <c r="A110" s="139"/>
      <c r="B110" s="115" t="s">
        <v>166</v>
      </c>
      <c r="C110" s="30"/>
      <c r="D110" s="30"/>
      <c r="E110" s="30"/>
      <c r="F110" s="30"/>
      <c r="G110" s="30"/>
      <c r="H110" s="27" t="e">
        <f>H17+#REF!+H31+H38+H79+H86</f>
        <v>#REF!</v>
      </c>
      <c r="I110" s="28" t="e">
        <f>I17+#REF!+I31+I38+I79+I86</f>
        <v>#REF!</v>
      </c>
      <c r="J110" s="28" t="e">
        <f>J17+#REF!+J31+J38+J79+J86</f>
        <v>#REF!</v>
      </c>
      <c r="K110" s="28" t="e">
        <f>K17+#REF!+K31+K38+K79+K86</f>
        <v>#REF!</v>
      </c>
      <c r="L110" s="28" t="e">
        <f>L17+#REF!+L31+L38+L79+L86</f>
        <v>#REF!</v>
      </c>
      <c r="M110" s="28" t="e">
        <f>M17+#REF!+M31+M38+M79+M86</f>
        <v>#REF!</v>
      </c>
      <c r="N110" s="28"/>
      <c r="O110" s="28"/>
      <c r="P110" s="28"/>
      <c r="Q110" s="28"/>
      <c r="R110" s="28">
        <f t="shared" ref="R110:R112" si="26">SUM(S110:V110)</f>
        <v>0</v>
      </c>
      <c r="S110" s="28">
        <f t="shared" ref="S110:V110" si="27">S105+S71</f>
        <v>0</v>
      </c>
      <c r="T110" s="28">
        <f t="shared" si="27"/>
        <v>0</v>
      </c>
      <c r="U110" s="28">
        <f t="shared" si="27"/>
        <v>0</v>
      </c>
      <c r="V110" s="28">
        <f t="shared" si="27"/>
        <v>0</v>
      </c>
      <c r="W110" s="28">
        <v>0</v>
      </c>
      <c r="X110" s="28">
        <v>0</v>
      </c>
      <c r="Y110" s="131"/>
      <c r="Z110" s="131"/>
      <c r="AA110" s="28">
        <f t="shared" si="25"/>
        <v>0</v>
      </c>
      <c r="AB110" s="28">
        <f t="shared" si="25"/>
        <v>0</v>
      </c>
      <c r="AC110" s="28">
        <f>AC17+AC31+AC38+AC45+AC52+AC59+AC79+AC86+AC93</f>
        <v>0</v>
      </c>
      <c r="AD110" s="72" t="e">
        <f t="shared" si="0"/>
        <v>#REF!</v>
      </c>
      <c r="AE110" s="57"/>
      <c r="AF110" s="57"/>
      <c r="AG110" s="57"/>
      <c r="AH110" s="57"/>
      <c r="AI110" s="57"/>
      <c r="AJ110" s="57"/>
      <c r="AK110" s="57"/>
      <c r="AL110" s="57"/>
    </row>
    <row r="111" spans="1:38" x14ac:dyDescent="0.25">
      <c r="A111" s="139"/>
      <c r="B111" s="115" t="s">
        <v>167</v>
      </c>
      <c r="C111" s="30"/>
      <c r="D111" s="30"/>
      <c r="E111" s="30"/>
      <c r="F111" s="30"/>
      <c r="G111" s="30"/>
      <c r="H111" s="27" t="e">
        <f>H18+#REF!+H32+H39+H80+H87</f>
        <v>#REF!</v>
      </c>
      <c r="I111" s="28" t="e">
        <f>I18+#REF!+I32+I39+I80+I87</f>
        <v>#REF!</v>
      </c>
      <c r="J111" s="28" t="e">
        <f>J18+#REF!+J32+J39+J80+J87</f>
        <v>#REF!</v>
      </c>
      <c r="K111" s="28" t="e">
        <f>K18+#REF!+K32+K39+K80+K87</f>
        <v>#REF!</v>
      </c>
      <c r="L111" s="28" t="e">
        <f>L18+#REF!+L32+L39+L80+L87</f>
        <v>#REF!</v>
      </c>
      <c r="M111" s="28" t="e">
        <f>M18+#REF!+M32+M39+M80+M87</f>
        <v>#REF!</v>
      </c>
      <c r="N111" s="28"/>
      <c r="O111" s="28"/>
      <c r="P111" s="28"/>
      <c r="Q111" s="28"/>
      <c r="R111" s="28">
        <f t="shared" si="26"/>
        <v>2262.9</v>
      </c>
      <c r="S111" s="28">
        <f>S106+S72</f>
        <v>0</v>
      </c>
      <c r="T111" s="28">
        <f t="shared" ref="T111:V111" si="28">T106+T72</f>
        <v>0</v>
      </c>
      <c r="U111" s="28">
        <f t="shared" si="28"/>
        <v>560.20000000000005</v>
      </c>
      <c r="V111" s="28">
        <f t="shared" si="28"/>
        <v>1702.7</v>
      </c>
      <c r="W111" s="28">
        <v>0</v>
      </c>
      <c r="X111" s="28">
        <v>0</v>
      </c>
      <c r="Y111" s="131"/>
      <c r="Z111" s="131"/>
      <c r="AA111" s="28">
        <f t="shared" si="25"/>
        <v>250</v>
      </c>
      <c r="AB111" s="28">
        <f t="shared" si="25"/>
        <v>6094</v>
      </c>
      <c r="AC111" s="28">
        <v>8600.7999999999993</v>
      </c>
      <c r="AD111" s="72" t="e">
        <f t="shared" si="0"/>
        <v>#REF!</v>
      </c>
      <c r="AE111" s="57"/>
      <c r="AF111" s="57"/>
      <c r="AG111" s="57"/>
      <c r="AH111" s="57"/>
      <c r="AI111" s="57"/>
      <c r="AJ111" s="57"/>
      <c r="AK111" s="57"/>
      <c r="AL111" s="57"/>
    </row>
    <row r="112" spans="1:38" ht="31.5" x14ac:dyDescent="0.25">
      <c r="A112" s="139"/>
      <c r="B112" s="115" t="s">
        <v>168</v>
      </c>
      <c r="C112" s="30"/>
      <c r="D112" s="30"/>
      <c r="E112" s="30"/>
      <c r="F112" s="30"/>
      <c r="G112" s="30"/>
      <c r="H112" s="27" t="e">
        <f>H19+#REF!+H33+H40+H81+H88</f>
        <v>#REF!</v>
      </c>
      <c r="I112" s="28" t="e">
        <f>I19+#REF!+I33+I40+I81+I88</f>
        <v>#REF!</v>
      </c>
      <c r="J112" s="28" t="e">
        <f>J19+#REF!+J33+J40+J81+J88</f>
        <v>#REF!</v>
      </c>
      <c r="K112" s="28" t="e">
        <f>K19+#REF!+K33+K40+K81+K88</f>
        <v>#REF!</v>
      </c>
      <c r="L112" s="28" t="e">
        <f>L19+#REF!+L33+L40+L81+L88</f>
        <v>#REF!</v>
      </c>
      <c r="M112" s="28" t="e">
        <f>M19+#REF!+M33+M40+M81+M88</f>
        <v>#REF!</v>
      </c>
      <c r="N112" s="28"/>
      <c r="O112" s="28"/>
      <c r="P112" s="28"/>
      <c r="Q112" s="28"/>
      <c r="R112" s="28">
        <f t="shared" si="26"/>
        <v>0</v>
      </c>
      <c r="S112" s="28">
        <f t="shared" ref="S112:V112" si="29">S107+S73</f>
        <v>0</v>
      </c>
      <c r="T112" s="28">
        <f t="shared" si="29"/>
        <v>0</v>
      </c>
      <c r="U112" s="28">
        <f t="shared" si="29"/>
        <v>0</v>
      </c>
      <c r="V112" s="28">
        <f t="shared" si="29"/>
        <v>0</v>
      </c>
      <c r="W112" s="28">
        <v>0</v>
      </c>
      <c r="X112" s="28">
        <v>0</v>
      </c>
      <c r="Y112" s="132"/>
      <c r="Z112" s="132"/>
      <c r="AA112" s="28">
        <f t="shared" si="25"/>
        <v>0</v>
      </c>
      <c r="AB112" s="28">
        <f t="shared" si="25"/>
        <v>0</v>
      </c>
      <c r="AC112" s="28">
        <f>AC19+AC33+AC40+AC47+AC54+AC61+AC81+AC88+AC95</f>
        <v>0</v>
      </c>
      <c r="AD112" s="72" t="e">
        <f t="shared" si="0"/>
        <v>#REF!</v>
      </c>
      <c r="AE112" s="57"/>
      <c r="AF112" s="57"/>
      <c r="AG112" s="57"/>
      <c r="AH112" s="57"/>
      <c r="AI112" s="57"/>
      <c r="AJ112" s="57"/>
      <c r="AK112" s="57"/>
      <c r="AL112" s="57"/>
    </row>
    <row r="113" spans="1:38" x14ac:dyDescent="0.25">
      <c r="A113" s="136" t="s">
        <v>227</v>
      </c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8"/>
      <c r="AA113" s="28"/>
      <c r="AB113" s="28"/>
      <c r="AC113" s="28"/>
      <c r="AD113" s="72"/>
      <c r="AE113" s="57"/>
      <c r="AF113" s="57"/>
      <c r="AG113" s="57"/>
      <c r="AH113" s="57"/>
      <c r="AI113" s="57"/>
      <c r="AJ113" s="57"/>
      <c r="AK113" s="57"/>
      <c r="AL113" s="57"/>
    </row>
    <row r="114" spans="1:38" x14ac:dyDescent="0.25">
      <c r="A114" s="136" t="s">
        <v>248</v>
      </c>
      <c r="B114" s="137"/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8"/>
      <c r="AA114" s="28"/>
      <c r="AB114" s="28"/>
      <c r="AC114" s="28"/>
      <c r="AD114" s="72"/>
      <c r="AE114" s="57"/>
      <c r="AF114" s="57"/>
      <c r="AG114" s="57"/>
      <c r="AH114" s="57"/>
      <c r="AI114" s="57"/>
      <c r="AJ114" s="57"/>
      <c r="AK114" s="57"/>
      <c r="AL114" s="57"/>
    </row>
    <row r="115" spans="1:38" x14ac:dyDescent="0.25">
      <c r="A115" s="123" t="s">
        <v>249</v>
      </c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5"/>
      <c r="AA115" s="28"/>
      <c r="AB115" s="28"/>
      <c r="AC115" s="28"/>
      <c r="AD115" s="72"/>
      <c r="AE115" s="57"/>
      <c r="AF115" s="57"/>
      <c r="AG115" s="57"/>
      <c r="AH115" s="57"/>
      <c r="AI115" s="57"/>
      <c r="AJ115" s="57"/>
      <c r="AK115" s="57"/>
      <c r="AL115" s="57"/>
    </row>
    <row r="116" spans="1:38" ht="81" customHeight="1" x14ac:dyDescent="0.25">
      <c r="A116" s="139" t="s">
        <v>323</v>
      </c>
      <c r="B116" s="115" t="s">
        <v>301</v>
      </c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>
        <v>1</v>
      </c>
      <c r="S116" s="98">
        <v>1</v>
      </c>
      <c r="T116" s="98">
        <v>1</v>
      </c>
      <c r="U116" s="98">
        <v>1</v>
      </c>
      <c r="V116" s="98">
        <v>1</v>
      </c>
      <c r="W116" s="98">
        <v>1</v>
      </c>
      <c r="X116" s="98">
        <v>1</v>
      </c>
      <c r="Y116" s="121" t="s">
        <v>295</v>
      </c>
      <c r="Z116" s="121" t="s">
        <v>298</v>
      </c>
      <c r="AA116" s="28"/>
      <c r="AB116" s="28"/>
      <c r="AC116" s="28"/>
      <c r="AD116" s="72"/>
      <c r="AE116" s="57"/>
      <c r="AF116" s="57"/>
      <c r="AG116" s="57"/>
      <c r="AH116" s="57"/>
      <c r="AI116" s="57"/>
      <c r="AJ116" s="57"/>
      <c r="AK116" s="57"/>
      <c r="AL116" s="57"/>
    </row>
    <row r="117" spans="1:38" x14ac:dyDescent="0.25">
      <c r="A117" s="139"/>
      <c r="B117" s="115" t="s">
        <v>18</v>
      </c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113">
        <f>R118</f>
        <v>39400.699999999997</v>
      </c>
      <c r="S117" s="29" t="s">
        <v>278</v>
      </c>
      <c r="T117" s="29" t="s">
        <v>278</v>
      </c>
      <c r="U117" s="29" t="s">
        <v>278</v>
      </c>
      <c r="V117" s="29" t="s">
        <v>278</v>
      </c>
      <c r="W117" s="113">
        <f>W119</f>
        <v>11392.2</v>
      </c>
      <c r="X117" s="113">
        <f>X119</f>
        <v>11794.6</v>
      </c>
      <c r="Y117" s="122"/>
      <c r="Z117" s="122"/>
      <c r="AA117" s="28"/>
      <c r="AB117" s="28"/>
      <c r="AC117" s="28"/>
      <c r="AD117" s="72"/>
      <c r="AE117" s="57"/>
      <c r="AF117" s="57"/>
      <c r="AG117" s="57"/>
      <c r="AH117" s="57"/>
      <c r="AI117" s="57"/>
      <c r="AJ117" s="57"/>
      <c r="AK117" s="57"/>
      <c r="AL117" s="57"/>
    </row>
    <row r="118" spans="1:38" ht="31.5" x14ac:dyDescent="0.25">
      <c r="A118" s="139"/>
      <c r="B118" s="115" t="s">
        <v>164</v>
      </c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28">
        <f>SUM(R119:R122)</f>
        <v>39400.699999999997</v>
      </c>
      <c r="S118" s="28">
        <f t="shared" ref="S118:V118" si="30">SUM(S119:S122)</f>
        <v>4861</v>
      </c>
      <c r="T118" s="28">
        <f t="shared" si="30"/>
        <v>4890</v>
      </c>
      <c r="U118" s="28">
        <f t="shared" si="30"/>
        <v>4844.1000000000004</v>
      </c>
      <c r="V118" s="28">
        <f t="shared" si="30"/>
        <v>24805.599999999999</v>
      </c>
      <c r="W118" s="113">
        <f t="shared" ref="W118:X118" si="31">W119</f>
        <v>11392.2</v>
      </c>
      <c r="X118" s="113">
        <f t="shared" si="31"/>
        <v>11794.6</v>
      </c>
      <c r="Y118" s="122"/>
      <c r="Z118" s="122"/>
      <c r="AA118" s="28"/>
      <c r="AB118" s="28"/>
      <c r="AC118" s="28"/>
      <c r="AD118" s="72"/>
      <c r="AE118" s="57"/>
      <c r="AF118" s="57"/>
      <c r="AG118" s="57"/>
      <c r="AH118" s="57"/>
      <c r="AI118" s="57"/>
      <c r="AJ118" s="57"/>
      <c r="AK118" s="57"/>
      <c r="AL118" s="57"/>
    </row>
    <row r="119" spans="1:38" x14ac:dyDescent="0.25">
      <c r="A119" s="139"/>
      <c r="B119" s="115" t="s">
        <v>165</v>
      </c>
      <c r="C119" s="40">
        <v>124</v>
      </c>
      <c r="D119" s="40">
        <v>4</v>
      </c>
      <c r="E119" s="40">
        <v>12</v>
      </c>
      <c r="F119" s="40" t="s">
        <v>242</v>
      </c>
      <c r="G119" s="40">
        <v>611.61199999999997</v>
      </c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28">
        <f>SUM(S119:V119)</f>
        <v>39400.699999999997</v>
      </c>
      <c r="S119" s="113">
        <v>4861</v>
      </c>
      <c r="T119" s="113">
        <v>4890</v>
      </c>
      <c r="U119" s="113">
        <v>4844.1000000000004</v>
      </c>
      <c r="V119" s="113">
        <v>24805.599999999999</v>
      </c>
      <c r="W119" s="27">
        <v>11392.2</v>
      </c>
      <c r="X119" s="27">
        <v>11794.6</v>
      </c>
      <c r="Y119" s="122"/>
      <c r="Z119" s="122"/>
      <c r="AA119" s="28"/>
      <c r="AB119" s="28"/>
      <c r="AC119" s="28"/>
      <c r="AD119" s="72"/>
      <c r="AE119" s="57"/>
      <c r="AF119" s="57"/>
      <c r="AG119" s="57"/>
      <c r="AH119" s="57"/>
      <c r="AI119" s="57"/>
      <c r="AJ119" s="57"/>
      <c r="AK119" s="57"/>
      <c r="AL119" s="57"/>
    </row>
    <row r="120" spans="1:38" x14ac:dyDescent="0.25">
      <c r="A120" s="139"/>
      <c r="B120" s="115" t="s">
        <v>166</v>
      </c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28">
        <f>SUM(S120:V120)</f>
        <v>0</v>
      </c>
      <c r="S120" s="28">
        <v>0</v>
      </c>
      <c r="T120" s="28">
        <v>0</v>
      </c>
      <c r="U120" s="28">
        <v>0</v>
      </c>
      <c r="V120" s="28">
        <v>0</v>
      </c>
      <c r="W120" s="28">
        <v>0</v>
      </c>
      <c r="X120" s="28">
        <v>0</v>
      </c>
      <c r="Y120" s="122"/>
      <c r="Z120" s="122"/>
      <c r="AA120" s="28"/>
      <c r="AB120" s="28"/>
      <c r="AC120" s="28"/>
      <c r="AD120" s="72"/>
      <c r="AE120" s="57"/>
      <c r="AF120" s="57"/>
      <c r="AG120" s="57"/>
      <c r="AH120" s="57"/>
      <c r="AI120" s="57"/>
      <c r="AJ120" s="57"/>
      <c r="AK120" s="57"/>
      <c r="AL120" s="57"/>
    </row>
    <row r="121" spans="1:38" x14ac:dyDescent="0.25">
      <c r="A121" s="139"/>
      <c r="B121" s="115" t="s">
        <v>167</v>
      </c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28">
        <f t="shared" ref="R121:R122" si="32">SUM(S121:V121)</f>
        <v>0</v>
      </c>
      <c r="S121" s="28">
        <v>0</v>
      </c>
      <c r="T121" s="28">
        <v>0</v>
      </c>
      <c r="U121" s="28">
        <v>0</v>
      </c>
      <c r="V121" s="28">
        <v>0</v>
      </c>
      <c r="W121" s="28">
        <v>0</v>
      </c>
      <c r="X121" s="28">
        <v>0</v>
      </c>
      <c r="Y121" s="122"/>
      <c r="Z121" s="122"/>
      <c r="AA121" s="28"/>
      <c r="AB121" s="28"/>
      <c r="AC121" s="28"/>
      <c r="AD121" s="72"/>
      <c r="AE121" s="57"/>
      <c r="AF121" s="57"/>
      <c r="AG121" s="57"/>
      <c r="AH121" s="57"/>
      <c r="AI121" s="57"/>
      <c r="AJ121" s="57"/>
      <c r="AK121" s="57"/>
      <c r="AL121" s="57"/>
    </row>
    <row r="122" spans="1:38" ht="31.5" x14ac:dyDescent="0.25">
      <c r="A122" s="139"/>
      <c r="B122" s="115" t="s">
        <v>168</v>
      </c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28">
        <f t="shared" si="32"/>
        <v>0</v>
      </c>
      <c r="S122" s="28">
        <v>0</v>
      </c>
      <c r="T122" s="28">
        <v>0</v>
      </c>
      <c r="U122" s="28">
        <v>0</v>
      </c>
      <c r="V122" s="28">
        <v>0</v>
      </c>
      <c r="W122" s="28">
        <v>0</v>
      </c>
      <c r="X122" s="28">
        <v>0</v>
      </c>
      <c r="Y122" s="143"/>
      <c r="Z122" s="143"/>
      <c r="AA122" s="28"/>
      <c r="AB122" s="28"/>
      <c r="AC122" s="28"/>
      <c r="AD122" s="72"/>
      <c r="AE122" s="57"/>
      <c r="AF122" s="57"/>
      <c r="AG122" s="57"/>
      <c r="AH122" s="57"/>
      <c r="AI122" s="57"/>
      <c r="AJ122" s="57"/>
      <c r="AK122" s="57"/>
      <c r="AL122" s="57"/>
    </row>
    <row r="123" spans="1:38" ht="48" customHeight="1" x14ac:dyDescent="0.25">
      <c r="A123" s="139" t="s">
        <v>265</v>
      </c>
      <c r="B123" s="115" t="s">
        <v>339</v>
      </c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41">
        <f>SUM(S123:V123)</f>
        <v>11000</v>
      </c>
      <c r="S123" s="41">
        <v>1000</v>
      </c>
      <c r="T123" s="98">
        <v>2000</v>
      </c>
      <c r="U123" s="98">
        <v>3000</v>
      </c>
      <c r="V123" s="41">
        <v>5000</v>
      </c>
      <c r="W123" s="41">
        <v>15000</v>
      </c>
      <c r="X123" s="41">
        <v>20000</v>
      </c>
      <c r="Y123" s="121" t="s">
        <v>296</v>
      </c>
      <c r="Z123" s="121" t="s">
        <v>267</v>
      </c>
      <c r="AA123" s="28"/>
      <c r="AB123" s="28"/>
      <c r="AC123" s="28"/>
      <c r="AD123" s="72"/>
      <c r="AE123" s="57"/>
      <c r="AF123" s="57"/>
      <c r="AG123" s="57"/>
      <c r="AH123" s="57"/>
      <c r="AI123" s="57"/>
      <c r="AJ123" s="57"/>
      <c r="AK123" s="57"/>
      <c r="AL123" s="57"/>
    </row>
    <row r="124" spans="1:38" x14ac:dyDescent="0.25">
      <c r="A124" s="139"/>
      <c r="B124" s="115" t="s">
        <v>18</v>
      </c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 t="s">
        <v>73</v>
      </c>
      <c r="S124" s="29" t="s">
        <v>278</v>
      </c>
      <c r="T124" s="29" t="s">
        <v>278</v>
      </c>
      <c r="U124" s="29" t="s">
        <v>278</v>
      </c>
      <c r="V124" s="29" t="s">
        <v>278</v>
      </c>
      <c r="W124" s="98" t="s">
        <v>73</v>
      </c>
      <c r="X124" s="98" t="s">
        <v>73</v>
      </c>
      <c r="Y124" s="122"/>
      <c r="Z124" s="122"/>
      <c r="AA124" s="28"/>
      <c r="AB124" s="28"/>
      <c r="AC124" s="28"/>
      <c r="AD124" s="72"/>
      <c r="AE124" s="57"/>
      <c r="AF124" s="57"/>
      <c r="AG124" s="57"/>
      <c r="AH124" s="57"/>
      <c r="AI124" s="57"/>
      <c r="AJ124" s="57"/>
      <c r="AK124" s="57"/>
      <c r="AL124" s="57"/>
    </row>
    <row r="125" spans="1:38" ht="31.5" x14ac:dyDescent="0.25">
      <c r="A125" s="139"/>
      <c r="B125" s="115" t="s">
        <v>164</v>
      </c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28">
        <f>SUM(R126:R129)</f>
        <v>0</v>
      </c>
      <c r="S125" s="28">
        <f t="shared" ref="S125" si="33">SUM(S126:S129)</f>
        <v>0</v>
      </c>
      <c r="T125" s="28">
        <f t="shared" ref="T125" si="34">SUM(T126:T129)</f>
        <v>0</v>
      </c>
      <c r="U125" s="28">
        <f t="shared" ref="U125" si="35">SUM(U126:U129)</f>
        <v>0</v>
      </c>
      <c r="V125" s="28">
        <f>SUM(V126:V129)</f>
        <v>0</v>
      </c>
      <c r="W125" s="28">
        <f t="shared" ref="W125:X125" si="36">SUM(W126:W129)</f>
        <v>0</v>
      </c>
      <c r="X125" s="28">
        <f t="shared" si="36"/>
        <v>0</v>
      </c>
      <c r="Y125" s="122"/>
      <c r="Z125" s="122"/>
      <c r="AA125" s="28"/>
      <c r="AB125" s="28"/>
      <c r="AC125" s="28"/>
      <c r="AD125" s="72"/>
      <c r="AE125" s="57"/>
      <c r="AF125" s="57"/>
      <c r="AG125" s="57"/>
      <c r="AH125" s="57"/>
      <c r="AI125" s="57"/>
      <c r="AJ125" s="57"/>
      <c r="AK125" s="57"/>
      <c r="AL125" s="57"/>
    </row>
    <row r="126" spans="1:38" x14ac:dyDescent="0.25">
      <c r="A126" s="139"/>
      <c r="B126" s="115" t="s">
        <v>165</v>
      </c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28">
        <f>SUM(S126:V126)</f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122"/>
      <c r="Z126" s="122"/>
      <c r="AA126" s="28"/>
      <c r="AB126" s="28"/>
      <c r="AC126" s="28"/>
      <c r="AD126" s="72"/>
      <c r="AE126" s="57"/>
      <c r="AF126" s="57"/>
      <c r="AG126" s="57"/>
      <c r="AH126" s="57"/>
      <c r="AI126" s="57"/>
      <c r="AJ126" s="57"/>
      <c r="AK126" s="57"/>
      <c r="AL126" s="57"/>
    </row>
    <row r="127" spans="1:38" x14ac:dyDescent="0.25">
      <c r="A127" s="139"/>
      <c r="B127" s="115" t="s">
        <v>166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28">
        <f t="shared" ref="R127:R129" si="37">SUM(S127:V127)</f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  <c r="X127" s="28">
        <v>0</v>
      </c>
      <c r="Y127" s="122"/>
      <c r="Z127" s="122"/>
      <c r="AA127" s="28"/>
      <c r="AB127" s="28"/>
      <c r="AC127" s="28"/>
      <c r="AD127" s="72"/>
      <c r="AE127" s="57"/>
      <c r="AF127" s="57"/>
      <c r="AG127" s="57"/>
      <c r="AH127" s="57"/>
      <c r="AI127" s="57"/>
      <c r="AJ127" s="57"/>
      <c r="AK127" s="57"/>
      <c r="AL127" s="57"/>
    </row>
    <row r="128" spans="1:38" x14ac:dyDescent="0.25">
      <c r="A128" s="139"/>
      <c r="B128" s="115" t="s">
        <v>167</v>
      </c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28">
        <f t="shared" si="37"/>
        <v>0</v>
      </c>
      <c r="S128" s="28">
        <v>0</v>
      </c>
      <c r="T128" s="28">
        <v>0</v>
      </c>
      <c r="U128" s="28">
        <v>0</v>
      </c>
      <c r="V128" s="28">
        <v>0</v>
      </c>
      <c r="W128" s="28">
        <v>0</v>
      </c>
      <c r="X128" s="28">
        <v>0</v>
      </c>
      <c r="Y128" s="122"/>
      <c r="Z128" s="122"/>
      <c r="AA128" s="28"/>
      <c r="AB128" s="28"/>
      <c r="AC128" s="28"/>
      <c r="AD128" s="72"/>
      <c r="AE128" s="57"/>
      <c r="AF128" s="57"/>
      <c r="AG128" s="57"/>
      <c r="AH128" s="57"/>
      <c r="AI128" s="57"/>
      <c r="AJ128" s="57"/>
      <c r="AK128" s="57"/>
      <c r="AL128" s="57"/>
    </row>
    <row r="129" spans="1:38" ht="31.5" x14ac:dyDescent="0.25">
      <c r="A129" s="139"/>
      <c r="B129" s="115" t="s">
        <v>168</v>
      </c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28">
        <f t="shared" si="37"/>
        <v>0</v>
      </c>
      <c r="S129" s="28">
        <v>0</v>
      </c>
      <c r="T129" s="28">
        <v>0</v>
      </c>
      <c r="U129" s="28">
        <v>0</v>
      </c>
      <c r="V129" s="28">
        <v>0</v>
      </c>
      <c r="W129" s="28">
        <v>0</v>
      </c>
      <c r="X129" s="28">
        <v>0</v>
      </c>
      <c r="Y129" s="143"/>
      <c r="Z129" s="143"/>
      <c r="AA129" s="28"/>
      <c r="AB129" s="28"/>
      <c r="AC129" s="28"/>
      <c r="AD129" s="72"/>
      <c r="AE129" s="57"/>
      <c r="AF129" s="57"/>
      <c r="AG129" s="57"/>
      <c r="AH129" s="57"/>
      <c r="AI129" s="57"/>
      <c r="AJ129" s="57"/>
      <c r="AK129" s="57"/>
      <c r="AL129" s="57"/>
    </row>
    <row r="130" spans="1:38" ht="31.5" x14ac:dyDescent="0.25">
      <c r="A130" s="116" t="s">
        <v>289</v>
      </c>
      <c r="B130" s="115" t="s">
        <v>169</v>
      </c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28">
        <f>SUM(R131:R134)</f>
        <v>39400.699999999997</v>
      </c>
      <c r="S130" s="28">
        <f t="shared" ref="S130:V130" si="38">SUM(S131:S134)</f>
        <v>4861</v>
      </c>
      <c r="T130" s="28">
        <f t="shared" si="38"/>
        <v>4890</v>
      </c>
      <c r="U130" s="28">
        <f t="shared" si="38"/>
        <v>4844.1000000000004</v>
      </c>
      <c r="V130" s="28">
        <f t="shared" si="38"/>
        <v>24805.599999999999</v>
      </c>
      <c r="W130" s="28">
        <f t="shared" ref="W130" si="39">SUM(W131:W134)</f>
        <v>11392.2</v>
      </c>
      <c r="X130" s="28">
        <f t="shared" ref="X130" si="40">SUM(X131:X134)</f>
        <v>11794.6</v>
      </c>
      <c r="Y130" s="96"/>
      <c r="Z130" s="96"/>
      <c r="AA130" s="28"/>
      <c r="AB130" s="28"/>
      <c r="AC130" s="28"/>
      <c r="AD130" s="72"/>
      <c r="AE130" s="57"/>
      <c r="AF130" s="57"/>
      <c r="AG130" s="57"/>
      <c r="AH130" s="57"/>
      <c r="AI130" s="57"/>
      <c r="AJ130" s="57"/>
      <c r="AK130" s="57"/>
      <c r="AL130" s="57"/>
    </row>
    <row r="131" spans="1:38" x14ac:dyDescent="0.25">
      <c r="A131" s="117"/>
      <c r="B131" s="115" t="s">
        <v>165</v>
      </c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28">
        <f>SUM(S131:V131)</f>
        <v>39400.699999999997</v>
      </c>
      <c r="S131" s="27">
        <f>S119+S126</f>
        <v>4861</v>
      </c>
      <c r="T131" s="27">
        <f t="shared" ref="T131:U131" si="41">T119+T126</f>
        <v>4890</v>
      </c>
      <c r="U131" s="27">
        <f t="shared" si="41"/>
        <v>4844.1000000000004</v>
      </c>
      <c r="V131" s="27">
        <f>V119+V126</f>
        <v>24805.599999999999</v>
      </c>
      <c r="W131" s="27">
        <f>W119+W126</f>
        <v>11392.2</v>
      </c>
      <c r="X131" s="27">
        <f>X119+X126</f>
        <v>11794.6</v>
      </c>
      <c r="Y131" s="96"/>
      <c r="Z131" s="96"/>
      <c r="AA131" s="28"/>
      <c r="AB131" s="28"/>
      <c r="AC131" s="28"/>
      <c r="AD131" s="72"/>
      <c r="AE131" s="57"/>
      <c r="AF131" s="57"/>
      <c r="AG131" s="57"/>
      <c r="AH131" s="57"/>
      <c r="AI131" s="57"/>
      <c r="AJ131" s="57"/>
      <c r="AK131" s="57"/>
      <c r="AL131" s="57"/>
    </row>
    <row r="132" spans="1:38" x14ac:dyDescent="0.25">
      <c r="A132" s="117"/>
      <c r="B132" s="115" t="s">
        <v>166</v>
      </c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28">
        <f t="shared" ref="R132:R134" si="42">SUM(S132:V132)</f>
        <v>0</v>
      </c>
      <c r="S132" s="27">
        <f t="shared" ref="S132:V132" si="43">S120+S127</f>
        <v>0</v>
      </c>
      <c r="T132" s="27">
        <f t="shared" si="43"/>
        <v>0</v>
      </c>
      <c r="U132" s="27">
        <f t="shared" si="43"/>
        <v>0</v>
      </c>
      <c r="V132" s="27">
        <f t="shared" si="43"/>
        <v>0</v>
      </c>
      <c r="W132" s="27">
        <f>W120+W127</f>
        <v>0</v>
      </c>
      <c r="X132" s="27">
        <f>X120+X127</f>
        <v>0</v>
      </c>
      <c r="Y132" s="96"/>
      <c r="Z132" s="96"/>
      <c r="AA132" s="28"/>
      <c r="AB132" s="28"/>
      <c r="AC132" s="28"/>
      <c r="AD132" s="72"/>
      <c r="AE132" s="57"/>
      <c r="AF132" s="57"/>
      <c r="AG132" s="57"/>
      <c r="AH132" s="57"/>
      <c r="AI132" s="57"/>
      <c r="AJ132" s="57"/>
      <c r="AK132" s="57"/>
      <c r="AL132" s="57"/>
    </row>
    <row r="133" spans="1:38" x14ac:dyDescent="0.25">
      <c r="A133" s="117"/>
      <c r="B133" s="115" t="s">
        <v>167</v>
      </c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28">
        <f t="shared" si="42"/>
        <v>0</v>
      </c>
      <c r="S133" s="27">
        <f t="shared" ref="S133:X134" si="44">S121+S128</f>
        <v>0</v>
      </c>
      <c r="T133" s="27">
        <f t="shared" si="44"/>
        <v>0</v>
      </c>
      <c r="U133" s="27">
        <f t="shared" si="44"/>
        <v>0</v>
      </c>
      <c r="V133" s="27">
        <f t="shared" si="44"/>
        <v>0</v>
      </c>
      <c r="W133" s="27">
        <f t="shared" si="44"/>
        <v>0</v>
      </c>
      <c r="X133" s="27">
        <f t="shared" si="44"/>
        <v>0</v>
      </c>
      <c r="Y133" s="96"/>
      <c r="Z133" s="96"/>
      <c r="AA133" s="28"/>
      <c r="AB133" s="28"/>
      <c r="AC133" s="28"/>
      <c r="AD133" s="72"/>
      <c r="AE133" s="57"/>
      <c r="AF133" s="57"/>
      <c r="AG133" s="57"/>
      <c r="AH133" s="57"/>
      <c r="AI133" s="57"/>
      <c r="AJ133" s="57"/>
      <c r="AK133" s="57"/>
      <c r="AL133" s="57"/>
    </row>
    <row r="134" spans="1:38" ht="31.5" x14ac:dyDescent="0.25">
      <c r="A134" s="118"/>
      <c r="B134" s="115" t="s">
        <v>168</v>
      </c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28">
        <f t="shared" si="42"/>
        <v>0</v>
      </c>
      <c r="S134" s="27">
        <f t="shared" ref="S134:V134" si="45">S122+S129</f>
        <v>0</v>
      </c>
      <c r="T134" s="27">
        <f t="shared" si="45"/>
        <v>0</v>
      </c>
      <c r="U134" s="27">
        <f t="shared" si="45"/>
        <v>0</v>
      </c>
      <c r="V134" s="27">
        <f t="shared" si="45"/>
        <v>0</v>
      </c>
      <c r="W134" s="27">
        <f t="shared" si="44"/>
        <v>0</v>
      </c>
      <c r="X134" s="27">
        <f t="shared" si="44"/>
        <v>0</v>
      </c>
      <c r="Y134" s="96"/>
      <c r="Z134" s="96"/>
      <c r="AA134" s="28"/>
      <c r="AB134" s="28"/>
      <c r="AC134" s="28"/>
      <c r="AD134" s="72"/>
      <c r="AE134" s="57"/>
      <c r="AF134" s="57"/>
      <c r="AG134" s="57"/>
      <c r="AH134" s="57"/>
      <c r="AI134" s="57"/>
      <c r="AJ134" s="57"/>
      <c r="AK134" s="57"/>
      <c r="AL134" s="57"/>
    </row>
    <row r="135" spans="1:38" s="73" customFormat="1" ht="31.5" x14ac:dyDescent="0.25">
      <c r="A135" s="116" t="s">
        <v>226</v>
      </c>
      <c r="B135" s="115" t="s">
        <v>169</v>
      </c>
      <c r="C135" s="42"/>
      <c r="D135" s="42"/>
      <c r="E135" s="42"/>
      <c r="F135" s="42"/>
      <c r="G135" s="42"/>
      <c r="H135" s="27"/>
      <c r="I135" s="28"/>
      <c r="J135" s="28"/>
      <c r="K135" s="28"/>
      <c r="L135" s="28"/>
      <c r="M135" s="28"/>
      <c r="N135" s="28"/>
      <c r="O135" s="28"/>
      <c r="P135" s="28"/>
      <c r="Q135" s="28"/>
      <c r="R135" s="27">
        <f>R130</f>
        <v>39400.699999999997</v>
      </c>
      <c r="S135" s="27">
        <f t="shared" ref="S135:X135" si="46">SUM(S136:S139)</f>
        <v>4861</v>
      </c>
      <c r="T135" s="27">
        <f t="shared" si="46"/>
        <v>4890</v>
      </c>
      <c r="U135" s="27">
        <f t="shared" si="46"/>
        <v>4844.1000000000004</v>
      </c>
      <c r="V135" s="27">
        <f t="shared" si="46"/>
        <v>24805.599999999999</v>
      </c>
      <c r="W135" s="27">
        <f t="shared" si="46"/>
        <v>11392.2</v>
      </c>
      <c r="X135" s="27">
        <f t="shared" si="46"/>
        <v>11794.6</v>
      </c>
      <c r="Y135" s="43"/>
      <c r="Z135" s="158"/>
      <c r="AA135" s="27"/>
      <c r="AB135" s="27"/>
      <c r="AC135" s="27"/>
      <c r="AD135" s="57"/>
    </row>
    <row r="136" spans="1:38" s="73" customFormat="1" x14ac:dyDescent="0.25">
      <c r="A136" s="120"/>
      <c r="B136" s="115" t="s">
        <v>165</v>
      </c>
      <c r="C136" s="42"/>
      <c r="D136" s="42"/>
      <c r="E136" s="42"/>
      <c r="F136" s="42"/>
      <c r="G136" s="42"/>
      <c r="H136" s="27"/>
      <c r="I136" s="28"/>
      <c r="J136" s="28"/>
      <c r="K136" s="28"/>
      <c r="L136" s="28"/>
      <c r="M136" s="28"/>
      <c r="N136" s="28"/>
      <c r="O136" s="28"/>
      <c r="P136" s="28"/>
      <c r="Q136" s="28"/>
      <c r="R136" s="27">
        <f>S136+T136+U136+V136</f>
        <v>39400.699999999997</v>
      </c>
      <c r="S136" s="27">
        <f t="shared" ref="S136:X136" si="47">S119</f>
        <v>4861</v>
      </c>
      <c r="T136" s="27">
        <f t="shared" si="47"/>
        <v>4890</v>
      </c>
      <c r="U136" s="27">
        <f t="shared" si="47"/>
        <v>4844.1000000000004</v>
      </c>
      <c r="V136" s="27">
        <f t="shared" si="47"/>
        <v>24805.599999999999</v>
      </c>
      <c r="W136" s="27">
        <f t="shared" si="47"/>
        <v>11392.2</v>
      </c>
      <c r="X136" s="27">
        <f t="shared" si="47"/>
        <v>11794.6</v>
      </c>
      <c r="Y136" s="43"/>
      <c r="Z136" s="159"/>
      <c r="AA136" s="27"/>
      <c r="AB136" s="27"/>
      <c r="AC136" s="27"/>
      <c r="AD136" s="57"/>
    </row>
    <row r="137" spans="1:38" s="73" customFormat="1" x14ac:dyDescent="0.25">
      <c r="A137" s="120"/>
      <c r="B137" s="115" t="s">
        <v>166</v>
      </c>
      <c r="C137" s="42"/>
      <c r="D137" s="42"/>
      <c r="E137" s="42"/>
      <c r="F137" s="42"/>
      <c r="G137" s="42"/>
      <c r="H137" s="27"/>
      <c r="I137" s="28"/>
      <c r="J137" s="28"/>
      <c r="K137" s="28"/>
      <c r="L137" s="28"/>
      <c r="M137" s="28"/>
      <c r="N137" s="28"/>
      <c r="O137" s="28"/>
      <c r="P137" s="28"/>
      <c r="Q137" s="28"/>
      <c r="R137" s="27">
        <f t="shared" ref="R137:R139" si="48">SUM(S137:V137)</f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43"/>
      <c r="Z137" s="159"/>
      <c r="AA137" s="27"/>
      <c r="AB137" s="27"/>
      <c r="AC137" s="27"/>
      <c r="AD137" s="57"/>
    </row>
    <row r="138" spans="1:38" s="73" customFormat="1" x14ac:dyDescent="0.25">
      <c r="A138" s="120"/>
      <c r="B138" s="115" t="s">
        <v>167</v>
      </c>
      <c r="C138" s="42"/>
      <c r="D138" s="42"/>
      <c r="E138" s="42"/>
      <c r="F138" s="42"/>
      <c r="G138" s="42"/>
      <c r="H138" s="27"/>
      <c r="I138" s="28"/>
      <c r="J138" s="28"/>
      <c r="K138" s="28"/>
      <c r="L138" s="28"/>
      <c r="M138" s="28"/>
      <c r="N138" s="28"/>
      <c r="O138" s="28"/>
      <c r="P138" s="28"/>
      <c r="Q138" s="28"/>
      <c r="R138" s="27">
        <f t="shared" si="48"/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43"/>
      <c r="Z138" s="159"/>
      <c r="AA138" s="27"/>
      <c r="AB138" s="27"/>
      <c r="AC138" s="27"/>
      <c r="AD138" s="57"/>
    </row>
    <row r="139" spans="1:38" s="73" customFormat="1" ht="31.5" x14ac:dyDescent="0.25">
      <c r="A139" s="126"/>
      <c r="B139" s="115" t="s">
        <v>168</v>
      </c>
      <c r="C139" s="42"/>
      <c r="D139" s="42"/>
      <c r="E139" s="42"/>
      <c r="F139" s="42"/>
      <c r="G139" s="42"/>
      <c r="H139" s="27"/>
      <c r="I139" s="28"/>
      <c r="J139" s="28"/>
      <c r="K139" s="28"/>
      <c r="L139" s="28"/>
      <c r="M139" s="28"/>
      <c r="N139" s="28"/>
      <c r="O139" s="28"/>
      <c r="P139" s="28"/>
      <c r="Q139" s="28"/>
      <c r="R139" s="27">
        <f t="shared" si="48"/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43"/>
      <c r="Z139" s="160"/>
      <c r="AA139" s="27"/>
      <c r="AB139" s="27"/>
      <c r="AC139" s="27"/>
      <c r="AD139" s="57"/>
    </row>
    <row r="140" spans="1:38" x14ac:dyDescent="0.25">
      <c r="A140" s="136" t="s">
        <v>191</v>
      </c>
      <c r="B140" s="137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8"/>
      <c r="AA140" s="62"/>
      <c r="AB140" s="62"/>
      <c r="AC140" s="62"/>
      <c r="AD140" s="57">
        <f t="shared" si="0"/>
        <v>0</v>
      </c>
      <c r="AE140" s="57"/>
      <c r="AF140" s="57"/>
      <c r="AG140" s="57"/>
      <c r="AH140" s="57"/>
      <c r="AI140" s="57"/>
      <c r="AJ140" s="57"/>
      <c r="AK140" s="57"/>
      <c r="AL140" s="57"/>
    </row>
    <row r="141" spans="1:38" ht="15.6" customHeight="1" x14ac:dyDescent="0.25">
      <c r="A141" s="119" t="s">
        <v>199</v>
      </c>
      <c r="B141" s="119"/>
      <c r="C141" s="119"/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62"/>
      <c r="AB141" s="62"/>
      <c r="AC141" s="62"/>
      <c r="AD141" s="57">
        <f t="shared" si="0"/>
        <v>0</v>
      </c>
      <c r="AE141" s="57"/>
      <c r="AF141" s="57"/>
      <c r="AG141" s="57"/>
      <c r="AH141" s="57"/>
      <c r="AI141" s="57"/>
      <c r="AJ141" s="57"/>
      <c r="AK141" s="57"/>
      <c r="AL141" s="57"/>
    </row>
    <row r="142" spans="1:38" ht="19.899999999999999" customHeight="1" x14ac:dyDescent="0.25">
      <c r="A142" s="136" t="s">
        <v>200</v>
      </c>
      <c r="B142" s="137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  <c r="W142" s="137"/>
      <c r="X142" s="137"/>
      <c r="Y142" s="137"/>
      <c r="Z142" s="138"/>
      <c r="AA142" s="62"/>
      <c r="AB142" s="62"/>
      <c r="AC142" s="62"/>
      <c r="AD142" s="57">
        <f t="shared" si="0"/>
        <v>0</v>
      </c>
      <c r="AE142" s="57"/>
      <c r="AF142" s="57"/>
      <c r="AG142" s="57"/>
      <c r="AH142" s="57"/>
      <c r="AI142" s="57"/>
      <c r="AJ142" s="57"/>
      <c r="AK142" s="57"/>
      <c r="AL142" s="57"/>
    </row>
    <row r="143" spans="1:38" x14ac:dyDescent="0.25">
      <c r="A143" s="139" t="s">
        <v>261</v>
      </c>
      <c r="B143" s="139"/>
      <c r="C143" s="139"/>
      <c r="D143" s="139"/>
      <c r="E143" s="139"/>
      <c r="F143" s="139"/>
      <c r="G143" s="139"/>
      <c r="H143" s="139"/>
      <c r="I143" s="139"/>
      <c r="J143" s="139"/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  <c r="AA143" s="62"/>
      <c r="AB143" s="62"/>
      <c r="AC143" s="62"/>
      <c r="AD143" s="57">
        <f t="shared" si="0"/>
        <v>0</v>
      </c>
      <c r="AE143" s="57"/>
      <c r="AF143" s="57"/>
      <c r="AG143" s="57"/>
      <c r="AH143" s="57"/>
      <c r="AI143" s="57"/>
      <c r="AJ143" s="57"/>
      <c r="AK143" s="57"/>
      <c r="AL143" s="57"/>
    </row>
    <row r="144" spans="1:38" ht="47.25" customHeight="1" x14ac:dyDescent="0.25">
      <c r="A144" s="139" t="s">
        <v>201</v>
      </c>
      <c r="B144" s="115" t="s">
        <v>221</v>
      </c>
      <c r="C144" s="44"/>
      <c r="D144" s="44"/>
      <c r="E144" s="44"/>
      <c r="F144" s="44"/>
      <c r="G144" s="44"/>
      <c r="H144" s="27">
        <v>56</v>
      </c>
      <c r="I144" s="111" t="s">
        <v>73</v>
      </c>
      <c r="J144" s="111" t="s">
        <v>73</v>
      </c>
      <c r="K144" s="111" t="s">
        <v>73</v>
      </c>
      <c r="L144" s="111">
        <v>56</v>
      </c>
      <c r="M144" s="111">
        <v>46</v>
      </c>
      <c r="N144" s="111">
        <v>46</v>
      </c>
      <c r="O144" s="111" t="s">
        <v>73</v>
      </c>
      <c r="P144" s="111" t="s">
        <v>73</v>
      </c>
      <c r="Q144" s="111"/>
      <c r="R144" s="111">
        <v>1</v>
      </c>
      <c r="S144" s="111" t="s">
        <v>73</v>
      </c>
      <c r="T144" s="111" t="s">
        <v>73</v>
      </c>
      <c r="U144" s="111" t="s">
        <v>73</v>
      </c>
      <c r="V144" s="111">
        <v>1</v>
      </c>
      <c r="W144" s="111">
        <v>1</v>
      </c>
      <c r="X144" s="111">
        <v>1</v>
      </c>
      <c r="Y144" s="142" t="s">
        <v>157</v>
      </c>
      <c r="Z144" s="119" t="s">
        <v>340</v>
      </c>
      <c r="AA144" s="111">
        <v>53</v>
      </c>
      <c r="AB144" s="47">
        <v>100</v>
      </c>
      <c r="AC144" s="47">
        <v>100</v>
      </c>
      <c r="AD144" s="57">
        <f t="shared" si="0"/>
        <v>356</v>
      </c>
      <c r="AE144" s="57"/>
      <c r="AF144" s="57"/>
      <c r="AG144" s="57"/>
      <c r="AH144" s="57"/>
      <c r="AI144" s="57"/>
      <c r="AJ144" s="57"/>
      <c r="AK144" s="57"/>
      <c r="AL144" s="57"/>
    </row>
    <row r="145" spans="1:38" x14ac:dyDescent="0.25">
      <c r="A145" s="139"/>
      <c r="B145" s="115" t="s">
        <v>163</v>
      </c>
      <c r="C145" s="44"/>
      <c r="D145" s="44"/>
      <c r="E145" s="44"/>
      <c r="F145" s="44"/>
      <c r="G145" s="44"/>
      <c r="H145" s="27">
        <f>H146/H144</f>
        <v>3007.519642857143</v>
      </c>
      <c r="I145" s="28"/>
      <c r="J145" s="28"/>
      <c r="K145" s="28"/>
      <c r="L145" s="28"/>
      <c r="M145" s="28">
        <f t="shared" ref="M145:N145" si="49">M146/M144</f>
        <v>3498.2999999999997</v>
      </c>
      <c r="N145" s="28">
        <f t="shared" si="49"/>
        <v>2974.8283752860411</v>
      </c>
      <c r="O145" s="28"/>
      <c r="P145" s="28"/>
      <c r="Q145" s="28"/>
      <c r="R145" s="28">
        <f>R146</f>
        <v>38486.773000000001</v>
      </c>
      <c r="S145" s="29" t="s">
        <v>278</v>
      </c>
      <c r="T145" s="29" t="s">
        <v>278</v>
      </c>
      <c r="U145" s="29" t="s">
        <v>278</v>
      </c>
      <c r="V145" s="28" t="s">
        <v>278</v>
      </c>
      <c r="W145" s="28">
        <f>W146</f>
        <v>10526.3</v>
      </c>
      <c r="X145" s="28">
        <f>X146</f>
        <v>10526.3</v>
      </c>
      <c r="Y145" s="142"/>
      <c r="Z145" s="119"/>
      <c r="AA145" s="28">
        <f t="shared" ref="AA145" si="50">AA146/AA144</f>
        <v>2979.1452830188682</v>
      </c>
      <c r="AB145" s="47"/>
      <c r="AC145" s="47"/>
      <c r="AD145" s="57">
        <f t="shared" si="0"/>
        <v>47971.737925876005</v>
      </c>
      <c r="AE145" s="57"/>
      <c r="AF145" s="57"/>
      <c r="AG145" s="57"/>
      <c r="AH145" s="57"/>
      <c r="AI145" s="57"/>
      <c r="AJ145" s="57"/>
      <c r="AK145" s="57"/>
      <c r="AL145" s="57"/>
    </row>
    <row r="146" spans="1:38" ht="31.5" x14ac:dyDescent="0.25">
      <c r="A146" s="139"/>
      <c r="B146" s="115" t="s">
        <v>164</v>
      </c>
      <c r="C146" s="44"/>
      <c r="D146" s="44"/>
      <c r="E146" s="44"/>
      <c r="F146" s="44"/>
      <c r="G146" s="44"/>
      <c r="H146" s="27">
        <f>H147+H149</f>
        <v>168421.1</v>
      </c>
      <c r="I146" s="27">
        <f t="shared" ref="I146:L146" si="51">I147+I149</f>
        <v>50270.344409999998</v>
      </c>
      <c r="J146" s="27">
        <f t="shared" si="51"/>
        <v>30000</v>
      </c>
      <c r="K146" s="27">
        <f t="shared" si="51"/>
        <v>69445.755590000001</v>
      </c>
      <c r="L146" s="27">
        <f t="shared" si="51"/>
        <v>18705</v>
      </c>
      <c r="M146" s="28">
        <f>M147+M149</f>
        <v>160921.79999999999</v>
      </c>
      <c r="N146" s="28">
        <f>N147+N149</f>
        <v>136842.10526315789</v>
      </c>
      <c r="O146" s="28"/>
      <c r="P146" s="28"/>
      <c r="Q146" s="28"/>
      <c r="R146" s="28">
        <f>SUM(R147:R150)</f>
        <v>38486.773000000001</v>
      </c>
      <c r="S146" s="111" t="s">
        <v>73</v>
      </c>
      <c r="T146" s="111" t="s">
        <v>73</v>
      </c>
      <c r="U146" s="111" t="s">
        <v>73</v>
      </c>
      <c r="V146" s="28">
        <f t="shared" ref="V146" si="52">SUM(V147:V150)</f>
        <v>38486.773000000001</v>
      </c>
      <c r="W146" s="28">
        <f>SUM(W147:W150)</f>
        <v>10526.3</v>
      </c>
      <c r="X146" s="28">
        <f t="shared" ref="X146" si="53">SUM(X147:X150)</f>
        <v>10526.3</v>
      </c>
      <c r="Y146" s="142"/>
      <c r="Z146" s="119"/>
      <c r="AA146" s="28">
        <f>AA147+AA149</f>
        <v>157894.70000000001</v>
      </c>
      <c r="AB146" s="103">
        <f>AB147+AB149</f>
        <v>300000</v>
      </c>
      <c r="AC146" s="103">
        <f>AC147+AC149</f>
        <v>0</v>
      </c>
      <c r="AD146" s="57">
        <f t="shared" si="0"/>
        <v>825724.37300000002</v>
      </c>
      <c r="AE146" s="57"/>
      <c r="AF146" s="57"/>
      <c r="AG146" s="57"/>
      <c r="AH146" s="57"/>
      <c r="AI146" s="57"/>
      <c r="AJ146" s="57"/>
      <c r="AK146" s="57"/>
      <c r="AL146" s="57"/>
    </row>
    <row r="147" spans="1:38" x14ac:dyDescent="0.25">
      <c r="A147" s="139"/>
      <c r="B147" s="115" t="s">
        <v>165</v>
      </c>
      <c r="C147" s="45">
        <v>124</v>
      </c>
      <c r="D147" s="45" t="s">
        <v>284</v>
      </c>
      <c r="E147" s="45" t="s">
        <v>285</v>
      </c>
      <c r="F147" s="46" t="s">
        <v>189</v>
      </c>
      <c r="G147" s="46" t="s">
        <v>117</v>
      </c>
      <c r="H147" s="27">
        <v>160000</v>
      </c>
      <c r="I147" s="28">
        <v>50270.344409999998</v>
      </c>
      <c r="J147" s="28">
        <v>30000</v>
      </c>
      <c r="K147" s="28">
        <v>69445.755590000001</v>
      </c>
      <c r="L147" s="28">
        <v>10283.9</v>
      </c>
      <c r="M147" s="28">
        <v>160294</v>
      </c>
      <c r="N147" s="28">
        <v>130000</v>
      </c>
      <c r="O147" s="28"/>
      <c r="P147" s="28"/>
      <c r="Q147" s="28"/>
      <c r="R147" s="28">
        <f>SUM(S147:V147)</f>
        <v>37259.800000000003</v>
      </c>
      <c r="S147" s="111" t="s">
        <v>73</v>
      </c>
      <c r="T147" s="111" t="s">
        <v>73</v>
      </c>
      <c r="U147" s="111" t="s">
        <v>73</v>
      </c>
      <c r="V147" s="28">
        <v>37259.800000000003</v>
      </c>
      <c r="W147" s="28">
        <v>10000</v>
      </c>
      <c r="X147" s="28">
        <v>10000</v>
      </c>
      <c r="Y147" s="142"/>
      <c r="Z147" s="119"/>
      <c r="AA147" s="28">
        <v>150000</v>
      </c>
      <c r="AB147" s="103">
        <v>285000</v>
      </c>
      <c r="AC147" s="103">
        <v>0</v>
      </c>
      <c r="AD147" s="72">
        <f>H147+M147+R147+AA147+AB147+AC147</f>
        <v>792553.8</v>
      </c>
      <c r="AE147" s="57"/>
      <c r="AF147" s="57"/>
      <c r="AG147" s="57"/>
      <c r="AH147" s="57"/>
      <c r="AI147" s="57"/>
      <c r="AJ147" s="57"/>
      <c r="AK147" s="57"/>
      <c r="AL147" s="57"/>
    </row>
    <row r="148" spans="1:38" x14ac:dyDescent="0.25">
      <c r="A148" s="139"/>
      <c r="B148" s="115" t="s">
        <v>166</v>
      </c>
      <c r="C148" s="44"/>
      <c r="D148" s="44"/>
      <c r="E148" s="44"/>
      <c r="F148" s="44"/>
      <c r="G148" s="44"/>
      <c r="H148" s="27"/>
      <c r="I148" s="28"/>
      <c r="J148" s="28"/>
      <c r="K148" s="28"/>
      <c r="L148" s="28"/>
      <c r="M148" s="28"/>
      <c r="N148" s="28"/>
      <c r="O148" s="28"/>
      <c r="P148" s="28"/>
      <c r="Q148" s="28"/>
      <c r="R148" s="28">
        <f t="shared" ref="R148:R150" si="54">SUM(S148:V148)</f>
        <v>0</v>
      </c>
      <c r="S148" s="111" t="s">
        <v>73</v>
      </c>
      <c r="T148" s="111" t="s">
        <v>73</v>
      </c>
      <c r="U148" s="111" t="s">
        <v>73</v>
      </c>
      <c r="V148" s="28">
        <v>0</v>
      </c>
      <c r="W148" s="28">
        <v>0</v>
      </c>
      <c r="X148" s="28">
        <v>0</v>
      </c>
      <c r="Y148" s="142"/>
      <c r="Z148" s="119"/>
      <c r="AA148" s="28"/>
      <c r="AB148" s="103"/>
      <c r="AC148" s="103"/>
      <c r="AD148" s="57">
        <f t="shared" si="0"/>
        <v>0</v>
      </c>
      <c r="AE148" s="57"/>
      <c r="AF148" s="57"/>
      <c r="AG148" s="57"/>
      <c r="AH148" s="57"/>
      <c r="AI148" s="57"/>
      <c r="AJ148" s="57"/>
      <c r="AK148" s="57"/>
      <c r="AL148" s="57"/>
    </row>
    <row r="149" spans="1:38" x14ac:dyDescent="0.25">
      <c r="A149" s="139"/>
      <c r="B149" s="115" t="s">
        <v>167</v>
      </c>
      <c r="C149" s="44"/>
      <c r="D149" s="44"/>
      <c r="E149" s="44"/>
      <c r="F149" s="44"/>
      <c r="G149" s="44"/>
      <c r="H149" s="27">
        <v>8421.1</v>
      </c>
      <c r="I149" s="28"/>
      <c r="J149" s="28"/>
      <c r="K149" s="28"/>
      <c r="L149" s="27">
        <v>8421.1</v>
      </c>
      <c r="M149" s="28">
        <v>627.79999999999995</v>
      </c>
      <c r="N149" s="28">
        <f>N147/0.95*0.05</f>
        <v>6842.105263157895</v>
      </c>
      <c r="O149" s="28"/>
      <c r="P149" s="28"/>
      <c r="Q149" s="28"/>
      <c r="R149" s="28">
        <f>SUM(S149:V149)</f>
        <v>1226.973</v>
      </c>
      <c r="S149" s="111" t="s">
        <v>73</v>
      </c>
      <c r="T149" s="111" t="s">
        <v>73</v>
      </c>
      <c r="U149" s="111" t="s">
        <v>73</v>
      </c>
      <c r="V149" s="28">
        <v>1226.973</v>
      </c>
      <c r="W149" s="28">
        <v>526.29999999999995</v>
      </c>
      <c r="X149" s="28">
        <v>526.29999999999995</v>
      </c>
      <c r="Y149" s="142"/>
      <c r="Z149" s="119"/>
      <c r="AA149" s="28">
        <v>7894.7</v>
      </c>
      <c r="AB149" s="103">
        <v>15000</v>
      </c>
      <c r="AC149" s="103">
        <v>0</v>
      </c>
      <c r="AD149" s="57">
        <f t="shared" si="0"/>
        <v>33170.573000000004</v>
      </c>
      <c r="AE149" s="57"/>
      <c r="AF149" s="57"/>
      <c r="AG149" s="57"/>
      <c r="AH149" s="57"/>
      <c r="AI149" s="57"/>
      <c r="AJ149" s="57"/>
      <c r="AK149" s="57"/>
      <c r="AL149" s="57"/>
    </row>
    <row r="150" spans="1:38" ht="31.5" x14ac:dyDescent="0.25">
      <c r="A150" s="139"/>
      <c r="B150" s="115" t="s">
        <v>168</v>
      </c>
      <c r="C150" s="44"/>
      <c r="D150" s="44"/>
      <c r="E150" s="44"/>
      <c r="F150" s="44"/>
      <c r="G150" s="44"/>
      <c r="H150" s="27"/>
      <c r="I150" s="111"/>
      <c r="J150" s="111"/>
      <c r="K150" s="111"/>
      <c r="L150" s="111"/>
      <c r="M150" s="111"/>
      <c r="N150" s="111"/>
      <c r="O150" s="111"/>
      <c r="P150" s="111"/>
      <c r="Q150" s="111"/>
      <c r="R150" s="28">
        <f t="shared" si="54"/>
        <v>0</v>
      </c>
      <c r="S150" s="111" t="s">
        <v>73</v>
      </c>
      <c r="T150" s="111" t="s">
        <v>73</v>
      </c>
      <c r="U150" s="111" t="s">
        <v>73</v>
      </c>
      <c r="V150" s="27">
        <v>0</v>
      </c>
      <c r="W150" s="27">
        <v>0</v>
      </c>
      <c r="X150" s="27">
        <v>0</v>
      </c>
      <c r="Y150" s="142"/>
      <c r="Z150" s="119"/>
      <c r="AA150" s="111"/>
      <c r="AB150" s="47"/>
      <c r="AC150" s="47"/>
      <c r="AD150" s="57">
        <f t="shared" si="0"/>
        <v>0</v>
      </c>
      <c r="AE150" s="57"/>
      <c r="AF150" s="57"/>
      <c r="AG150" s="57"/>
      <c r="AH150" s="57"/>
      <c r="AI150" s="57"/>
      <c r="AJ150" s="57"/>
      <c r="AK150" s="57"/>
      <c r="AL150" s="57"/>
    </row>
    <row r="151" spans="1:38" ht="114.75" customHeight="1" x14ac:dyDescent="0.25">
      <c r="A151" s="139" t="s">
        <v>186</v>
      </c>
      <c r="B151" s="115" t="s">
        <v>268</v>
      </c>
      <c r="C151" s="44"/>
      <c r="D151" s="44"/>
      <c r="E151" s="44"/>
      <c r="F151" s="44"/>
      <c r="G151" s="44"/>
      <c r="H151" s="27">
        <v>0</v>
      </c>
      <c r="I151" s="111"/>
      <c r="J151" s="111"/>
      <c r="K151" s="111"/>
      <c r="L151" s="111"/>
      <c r="M151" s="111">
        <v>0</v>
      </c>
      <c r="N151" s="111"/>
      <c r="O151" s="111"/>
      <c r="P151" s="111"/>
      <c r="Q151" s="111"/>
      <c r="R151" s="111" t="s">
        <v>73</v>
      </c>
      <c r="S151" s="111" t="s">
        <v>73</v>
      </c>
      <c r="T151" s="111" t="s">
        <v>73</v>
      </c>
      <c r="U151" s="111" t="s">
        <v>73</v>
      </c>
      <c r="V151" s="111" t="s">
        <v>73</v>
      </c>
      <c r="W151" s="111" t="s">
        <v>73</v>
      </c>
      <c r="X151" s="111">
        <v>1</v>
      </c>
      <c r="Y151" s="183" t="s">
        <v>158</v>
      </c>
      <c r="Z151" s="119" t="s">
        <v>297</v>
      </c>
      <c r="AA151" s="111"/>
      <c r="AB151" s="111"/>
      <c r="AC151" s="111"/>
      <c r="AD151" s="57" t="e">
        <f t="shared" si="0"/>
        <v>#VALUE!</v>
      </c>
      <c r="AE151" s="57"/>
      <c r="AF151" s="57"/>
      <c r="AG151" s="57"/>
      <c r="AH151" s="57"/>
      <c r="AI151" s="57"/>
      <c r="AJ151" s="57"/>
      <c r="AK151" s="57"/>
      <c r="AL151" s="57"/>
    </row>
    <row r="152" spans="1:38" ht="21.75" customHeight="1" x14ac:dyDescent="0.25">
      <c r="A152" s="139"/>
      <c r="B152" s="115" t="s">
        <v>163</v>
      </c>
      <c r="C152" s="44"/>
      <c r="D152" s="44"/>
      <c r="E152" s="44"/>
      <c r="F152" s="44"/>
      <c r="G152" s="44"/>
      <c r="H152" s="27">
        <v>0</v>
      </c>
      <c r="I152" s="28"/>
      <c r="J152" s="28"/>
      <c r="K152" s="28"/>
      <c r="L152" s="28"/>
      <c r="M152" s="28">
        <v>0</v>
      </c>
      <c r="N152" s="28"/>
      <c r="O152" s="28"/>
      <c r="P152" s="28"/>
      <c r="Q152" s="28"/>
      <c r="R152" s="111" t="s">
        <v>73</v>
      </c>
      <c r="S152" s="29" t="s">
        <v>278</v>
      </c>
      <c r="T152" s="29" t="s">
        <v>278</v>
      </c>
      <c r="U152" s="29" t="s">
        <v>278</v>
      </c>
      <c r="V152" s="29" t="s">
        <v>278</v>
      </c>
      <c r="W152" s="111" t="s">
        <v>73</v>
      </c>
      <c r="X152" s="28">
        <v>0</v>
      </c>
      <c r="Y152" s="183"/>
      <c r="Z152" s="119"/>
      <c r="AA152" s="111"/>
      <c r="AB152" s="111"/>
      <c r="AC152" s="111"/>
      <c r="AD152" s="57" t="e">
        <f t="shared" si="0"/>
        <v>#VALUE!</v>
      </c>
      <c r="AE152" s="57"/>
      <c r="AF152" s="57"/>
      <c r="AG152" s="57"/>
      <c r="AH152" s="57"/>
      <c r="AI152" s="57"/>
      <c r="AJ152" s="57"/>
      <c r="AK152" s="57"/>
      <c r="AL152" s="57"/>
    </row>
    <row r="153" spans="1:38" ht="21" customHeight="1" x14ac:dyDescent="0.25">
      <c r="A153" s="139"/>
      <c r="B153" s="115" t="s">
        <v>164</v>
      </c>
      <c r="C153" s="44"/>
      <c r="D153" s="44"/>
      <c r="E153" s="44"/>
      <c r="F153" s="44"/>
      <c r="G153" s="44"/>
      <c r="H153" s="27">
        <f>H154+H156</f>
        <v>0</v>
      </c>
      <c r="I153" s="28"/>
      <c r="J153" s="28"/>
      <c r="K153" s="28"/>
      <c r="L153" s="28"/>
      <c r="M153" s="28">
        <f>M154+M156</f>
        <v>0</v>
      </c>
      <c r="N153" s="28"/>
      <c r="O153" s="28"/>
      <c r="P153" s="28"/>
      <c r="Q153" s="28"/>
      <c r="R153" s="111" t="s">
        <v>73</v>
      </c>
      <c r="S153" s="111" t="s">
        <v>73</v>
      </c>
      <c r="T153" s="111" t="s">
        <v>73</v>
      </c>
      <c r="U153" s="111" t="s">
        <v>73</v>
      </c>
      <c r="V153" s="111" t="s">
        <v>73</v>
      </c>
      <c r="W153" s="111" t="s">
        <v>73</v>
      </c>
      <c r="X153" s="28">
        <v>0</v>
      </c>
      <c r="Y153" s="183"/>
      <c r="Z153" s="119"/>
      <c r="AA153" s="111"/>
      <c r="AB153" s="47"/>
      <c r="AC153" s="47"/>
      <c r="AD153" s="57" t="e">
        <f t="shared" si="0"/>
        <v>#VALUE!</v>
      </c>
      <c r="AE153" s="57"/>
      <c r="AF153" s="57"/>
      <c r="AG153" s="57"/>
      <c r="AH153" s="57"/>
      <c r="AI153" s="57"/>
      <c r="AJ153" s="57"/>
      <c r="AK153" s="57"/>
      <c r="AL153" s="57"/>
    </row>
    <row r="154" spans="1:38" ht="20.25" customHeight="1" x14ac:dyDescent="0.25">
      <c r="A154" s="139"/>
      <c r="B154" s="115" t="s">
        <v>165</v>
      </c>
      <c r="C154" s="44"/>
      <c r="D154" s="44"/>
      <c r="E154" s="44"/>
      <c r="F154" s="44"/>
      <c r="G154" s="44"/>
      <c r="H154" s="27">
        <v>0</v>
      </c>
      <c r="I154" s="28"/>
      <c r="J154" s="28"/>
      <c r="K154" s="28"/>
      <c r="L154" s="28"/>
      <c r="M154" s="28">
        <v>0</v>
      </c>
      <c r="N154" s="28"/>
      <c r="O154" s="28"/>
      <c r="P154" s="28"/>
      <c r="Q154" s="28"/>
      <c r="R154" s="111" t="s">
        <v>73</v>
      </c>
      <c r="S154" s="111" t="s">
        <v>73</v>
      </c>
      <c r="T154" s="111" t="s">
        <v>73</v>
      </c>
      <c r="U154" s="111" t="s">
        <v>73</v>
      </c>
      <c r="V154" s="111" t="s">
        <v>73</v>
      </c>
      <c r="W154" s="111" t="s">
        <v>73</v>
      </c>
      <c r="X154" s="28">
        <v>0</v>
      </c>
      <c r="Y154" s="183"/>
      <c r="Z154" s="119"/>
      <c r="AA154" s="111"/>
      <c r="AB154" s="47"/>
      <c r="AC154" s="47"/>
      <c r="AD154" s="57" t="e">
        <f t="shared" si="0"/>
        <v>#VALUE!</v>
      </c>
      <c r="AE154" s="57"/>
      <c r="AF154" s="57"/>
      <c r="AG154" s="57"/>
      <c r="AH154" s="57"/>
      <c r="AI154" s="57"/>
      <c r="AJ154" s="57"/>
      <c r="AK154" s="57"/>
      <c r="AL154" s="57"/>
    </row>
    <row r="155" spans="1:38" ht="18" customHeight="1" x14ac:dyDescent="0.25">
      <c r="A155" s="139"/>
      <c r="B155" s="115" t="s">
        <v>166</v>
      </c>
      <c r="C155" s="44"/>
      <c r="D155" s="44"/>
      <c r="E155" s="44"/>
      <c r="F155" s="44"/>
      <c r="G155" s="44"/>
      <c r="H155" s="27"/>
      <c r="I155" s="28"/>
      <c r="J155" s="28"/>
      <c r="K155" s="28"/>
      <c r="L155" s="28"/>
      <c r="M155" s="28"/>
      <c r="N155" s="28"/>
      <c r="O155" s="28"/>
      <c r="P155" s="28"/>
      <c r="Q155" s="28"/>
      <c r="R155" s="111" t="s">
        <v>73</v>
      </c>
      <c r="S155" s="111" t="s">
        <v>73</v>
      </c>
      <c r="T155" s="111" t="s">
        <v>73</v>
      </c>
      <c r="U155" s="111" t="s">
        <v>73</v>
      </c>
      <c r="V155" s="111" t="s">
        <v>73</v>
      </c>
      <c r="W155" s="111" t="s">
        <v>73</v>
      </c>
      <c r="X155" s="28">
        <v>0</v>
      </c>
      <c r="Y155" s="183"/>
      <c r="Z155" s="119"/>
      <c r="AA155" s="111"/>
      <c r="AB155" s="111"/>
      <c r="AC155" s="111"/>
      <c r="AD155" s="57" t="e">
        <f t="shared" si="0"/>
        <v>#VALUE!</v>
      </c>
      <c r="AE155" s="57"/>
      <c r="AF155" s="57"/>
      <c r="AG155" s="57"/>
      <c r="AH155" s="57"/>
      <c r="AI155" s="57"/>
      <c r="AJ155" s="57"/>
      <c r="AK155" s="57"/>
      <c r="AL155" s="57"/>
    </row>
    <row r="156" spans="1:38" ht="15.75" customHeight="1" x14ac:dyDescent="0.25">
      <c r="A156" s="139"/>
      <c r="B156" s="115" t="s">
        <v>167</v>
      </c>
      <c r="C156" s="44"/>
      <c r="D156" s="44"/>
      <c r="E156" s="44"/>
      <c r="F156" s="44"/>
      <c r="G156" s="44"/>
      <c r="H156" s="27"/>
      <c r="I156" s="28"/>
      <c r="J156" s="28"/>
      <c r="K156" s="28"/>
      <c r="L156" s="28"/>
      <c r="M156" s="28"/>
      <c r="N156" s="28"/>
      <c r="O156" s="28"/>
      <c r="P156" s="28"/>
      <c r="Q156" s="28"/>
      <c r="R156" s="111" t="s">
        <v>73</v>
      </c>
      <c r="S156" s="111" t="s">
        <v>73</v>
      </c>
      <c r="T156" s="111" t="s">
        <v>73</v>
      </c>
      <c r="U156" s="111" t="s">
        <v>73</v>
      </c>
      <c r="V156" s="111" t="s">
        <v>73</v>
      </c>
      <c r="W156" s="111" t="s">
        <v>73</v>
      </c>
      <c r="X156" s="28">
        <v>0</v>
      </c>
      <c r="Y156" s="183"/>
      <c r="Z156" s="119"/>
      <c r="AA156" s="111"/>
      <c r="AB156" s="111"/>
      <c r="AC156" s="111"/>
      <c r="AD156" s="57" t="e">
        <f t="shared" si="0"/>
        <v>#VALUE!</v>
      </c>
      <c r="AE156" s="57"/>
      <c r="AF156" s="57"/>
      <c r="AG156" s="57"/>
      <c r="AH156" s="57"/>
      <c r="AI156" s="57"/>
      <c r="AJ156" s="57"/>
      <c r="AK156" s="57"/>
      <c r="AL156" s="57"/>
    </row>
    <row r="157" spans="1:38" ht="36.75" customHeight="1" x14ac:dyDescent="0.25">
      <c r="A157" s="139"/>
      <c r="B157" s="115" t="s">
        <v>168</v>
      </c>
      <c r="C157" s="44"/>
      <c r="D157" s="44"/>
      <c r="E157" s="44"/>
      <c r="F157" s="44"/>
      <c r="G157" s="44"/>
      <c r="H157" s="27"/>
      <c r="I157" s="28"/>
      <c r="J157" s="28"/>
      <c r="K157" s="28"/>
      <c r="L157" s="28"/>
      <c r="M157" s="28"/>
      <c r="N157" s="28"/>
      <c r="O157" s="28"/>
      <c r="P157" s="28"/>
      <c r="Q157" s="28"/>
      <c r="R157" s="111" t="s">
        <v>73</v>
      </c>
      <c r="S157" s="111" t="s">
        <v>73</v>
      </c>
      <c r="T157" s="111" t="s">
        <v>73</v>
      </c>
      <c r="U157" s="111" t="s">
        <v>73</v>
      </c>
      <c r="V157" s="111" t="s">
        <v>73</v>
      </c>
      <c r="W157" s="111" t="s">
        <v>73</v>
      </c>
      <c r="X157" s="28">
        <v>0</v>
      </c>
      <c r="Y157" s="183"/>
      <c r="Z157" s="119"/>
      <c r="AA157" s="111"/>
      <c r="AB157" s="111"/>
      <c r="AC157" s="111"/>
      <c r="AD157" s="57" t="e">
        <f t="shared" si="0"/>
        <v>#VALUE!</v>
      </c>
      <c r="AE157" s="57"/>
      <c r="AF157" s="57"/>
      <c r="AG157" s="57"/>
      <c r="AH157" s="57"/>
      <c r="AI157" s="57"/>
      <c r="AJ157" s="57"/>
      <c r="AK157" s="57"/>
      <c r="AL157" s="57"/>
    </row>
    <row r="158" spans="1:38" ht="67.5" customHeight="1" x14ac:dyDescent="0.25">
      <c r="A158" s="139" t="s">
        <v>322</v>
      </c>
      <c r="B158" s="115" t="s">
        <v>270</v>
      </c>
      <c r="C158" s="44"/>
      <c r="D158" s="44"/>
      <c r="E158" s="44"/>
      <c r="F158" s="44"/>
      <c r="G158" s="44"/>
      <c r="H158" s="27">
        <v>54100</v>
      </c>
      <c r="I158" s="28"/>
      <c r="J158" s="28"/>
      <c r="K158" s="28"/>
      <c r="L158" s="28">
        <v>54100</v>
      </c>
      <c r="M158" s="28">
        <v>82100</v>
      </c>
      <c r="N158" s="28"/>
      <c r="O158" s="28"/>
      <c r="P158" s="28"/>
      <c r="Q158" s="28">
        <v>82100</v>
      </c>
      <c r="R158" s="111" t="s">
        <v>73</v>
      </c>
      <c r="S158" s="111" t="s">
        <v>73</v>
      </c>
      <c r="T158" s="111" t="s">
        <v>73</v>
      </c>
      <c r="U158" s="111" t="s">
        <v>73</v>
      </c>
      <c r="V158" s="111" t="s">
        <v>73</v>
      </c>
      <c r="W158" s="111" t="s">
        <v>73</v>
      </c>
      <c r="X158" s="47">
        <v>1</v>
      </c>
      <c r="Y158" s="142" t="s">
        <v>321</v>
      </c>
      <c r="Z158" s="119" t="s">
        <v>311</v>
      </c>
      <c r="AA158" s="111">
        <v>89600</v>
      </c>
      <c r="AB158" s="47">
        <v>89600</v>
      </c>
      <c r="AC158" s="47">
        <v>50000</v>
      </c>
      <c r="AD158" s="57" t="e">
        <f t="shared" si="0"/>
        <v>#VALUE!</v>
      </c>
      <c r="AE158" s="57"/>
      <c r="AF158" s="57"/>
      <c r="AG158" s="57"/>
      <c r="AH158" s="57"/>
      <c r="AI158" s="57"/>
      <c r="AJ158" s="57"/>
      <c r="AK158" s="57"/>
      <c r="AL158" s="57"/>
    </row>
    <row r="159" spans="1:38" ht="18" customHeight="1" x14ac:dyDescent="0.25">
      <c r="A159" s="139"/>
      <c r="B159" s="115" t="s">
        <v>163</v>
      </c>
      <c r="C159" s="44"/>
      <c r="D159" s="44"/>
      <c r="E159" s="44"/>
      <c r="F159" s="44"/>
      <c r="G159" s="44"/>
      <c r="H159" s="27">
        <f>H160/H158</f>
        <v>36</v>
      </c>
      <c r="I159" s="28"/>
      <c r="J159" s="28"/>
      <c r="K159" s="28"/>
      <c r="L159" s="28"/>
      <c r="M159" s="28">
        <f t="shared" ref="M159" si="55">M160/M158</f>
        <v>0</v>
      </c>
      <c r="N159" s="28"/>
      <c r="O159" s="28"/>
      <c r="P159" s="28"/>
      <c r="Q159" s="28">
        <f t="shared" ref="Q159" si="56">Q160/Q158</f>
        <v>36</v>
      </c>
      <c r="R159" s="111" t="s">
        <v>73</v>
      </c>
      <c r="S159" s="29" t="s">
        <v>278</v>
      </c>
      <c r="T159" s="29" t="s">
        <v>278</v>
      </c>
      <c r="U159" s="29" t="s">
        <v>278</v>
      </c>
      <c r="V159" s="29" t="s">
        <v>278</v>
      </c>
      <c r="W159" s="111" t="s">
        <v>73</v>
      </c>
      <c r="X159" s="28">
        <v>0</v>
      </c>
      <c r="Y159" s="142"/>
      <c r="Z159" s="119"/>
      <c r="AA159" s="111"/>
      <c r="AB159" s="47"/>
      <c r="AC159" s="47">
        <v>44</v>
      </c>
      <c r="AD159" s="57" t="e">
        <f t="shared" si="0"/>
        <v>#VALUE!</v>
      </c>
      <c r="AE159" s="57"/>
      <c r="AF159" s="57"/>
      <c r="AG159" s="57"/>
      <c r="AH159" s="57"/>
      <c r="AI159" s="57"/>
      <c r="AJ159" s="57"/>
      <c r="AK159" s="57"/>
      <c r="AL159" s="57"/>
    </row>
    <row r="160" spans="1:38" ht="17.25" customHeight="1" x14ac:dyDescent="0.25">
      <c r="A160" s="139"/>
      <c r="B160" s="115" t="s">
        <v>164</v>
      </c>
      <c r="C160" s="44"/>
      <c r="D160" s="44"/>
      <c r="E160" s="44"/>
      <c r="F160" s="44"/>
      <c r="G160" s="44"/>
      <c r="H160" s="27">
        <f>H164</f>
        <v>1947600</v>
      </c>
      <c r="I160" s="28">
        <f>SUM(I161:I164)</f>
        <v>0</v>
      </c>
      <c r="J160" s="28">
        <f>SUM(J161:J164)</f>
        <v>0</v>
      </c>
      <c r="K160" s="28">
        <f>SUM(K161:K164)</f>
        <v>139000</v>
      </c>
      <c r="L160" s="28">
        <f>SUM(L161:L164)</f>
        <v>1808600</v>
      </c>
      <c r="M160" s="28">
        <f>M164</f>
        <v>0</v>
      </c>
      <c r="N160" s="28"/>
      <c r="O160" s="28"/>
      <c r="P160" s="28"/>
      <c r="Q160" s="28">
        <f>Q164</f>
        <v>2955600</v>
      </c>
      <c r="R160" s="111" t="s">
        <v>73</v>
      </c>
      <c r="S160" s="111" t="s">
        <v>73</v>
      </c>
      <c r="T160" s="111" t="s">
        <v>73</v>
      </c>
      <c r="U160" s="111" t="s">
        <v>73</v>
      </c>
      <c r="V160" s="111" t="s">
        <v>73</v>
      </c>
      <c r="W160" s="111" t="s">
        <v>73</v>
      </c>
      <c r="X160" s="28">
        <f t="shared" ref="X160" si="57">X164</f>
        <v>0</v>
      </c>
      <c r="Y160" s="142"/>
      <c r="Z160" s="119"/>
      <c r="AA160" s="111">
        <f>AA164</f>
        <v>3225600</v>
      </c>
      <c r="AB160" s="47">
        <f>AB164</f>
        <v>3225600</v>
      </c>
      <c r="AC160" s="47">
        <f>AC164</f>
        <v>0</v>
      </c>
      <c r="AD160" s="57" t="e">
        <f t="shared" si="0"/>
        <v>#VALUE!</v>
      </c>
      <c r="AE160" s="57"/>
      <c r="AF160" s="57"/>
      <c r="AG160" s="57"/>
      <c r="AH160" s="57"/>
      <c r="AI160" s="57"/>
      <c r="AJ160" s="57"/>
      <c r="AK160" s="57"/>
      <c r="AL160" s="57"/>
    </row>
    <row r="161" spans="1:38" ht="16.5" customHeight="1" x14ac:dyDescent="0.25">
      <c r="A161" s="139"/>
      <c r="B161" s="115" t="s">
        <v>165</v>
      </c>
      <c r="C161" s="44"/>
      <c r="D161" s="44"/>
      <c r="E161" s="44"/>
      <c r="F161" s="44"/>
      <c r="G161" s="44"/>
      <c r="H161" s="27"/>
      <c r="I161" s="28"/>
      <c r="J161" s="28"/>
      <c r="K161" s="28"/>
      <c r="L161" s="28"/>
      <c r="M161" s="28"/>
      <c r="N161" s="28"/>
      <c r="O161" s="28"/>
      <c r="P161" s="28"/>
      <c r="Q161" s="28"/>
      <c r="R161" s="111" t="s">
        <v>73</v>
      </c>
      <c r="S161" s="111" t="s">
        <v>73</v>
      </c>
      <c r="T161" s="111" t="s">
        <v>73</v>
      </c>
      <c r="U161" s="111" t="s">
        <v>73</v>
      </c>
      <c r="V161" s="111" t="s">
        <v>73</v>
      </c>
      <c r="W161" s="111" t="s">
        <v>73</v>
      </c>
      <c r="X161" s="28">
        <v>0</v>
      </c>
      <c r="Y161" s="142"/>
      <c r="Z161" s="119"/>
      <c r="AA161" s="111"/>
      <c r="AB161" s="47"/>
      <c r="AC161" s="47"/>
      <c r="AD161" s="57" t="e">
        <f t="shared" si="0"/>
        <v>#VALUE!</v>
      </c>
      <c r="AE161" s="57"/>
      <c r="AF161" s="57"/>
      <c r="AG161" s="57"/>
      <c r="AH161" s="57"/>
      <c r="AI161" s="57"/>
      <c r="AJ161" s="57"/>
      <c r="AK161" s="57"/>
      <c r="AL161" s="57"/>
    </row>
    <row r="162" spans="1:38" ht="15.75" customHeight="1" x14ac:dyDescent="0.25">
      <c r="A162" s="139"/>
      <c r="B162" s="115" t="s">
        <v>166</v>
      </c>
      <c r="C162" s="44"/>
      <c r="D162" s="44"/>
      <c r="E162" s="44"/>
      <c r="F162" s="44"/>
      <c r="G162" s="44"/>
      <c r="H162" s="27"/>
      <c r="I162" s="28"/>
      <c r="J162" s="28"/>
      <c r="K162" s="28"/>
      <c r="L162" s="28"/>
      <c r="M162" s="28"/>
      <c r="N162" s="28"/>
      <c r="O162" s="28"/>
      <c r="P162" s="28"/>
      <c r="Q162" s="28"/>
      <c r="R162" s="111" t="s">
        <v>73</v>
      </c>
      <c r="S162" s="111" t="s">
        <v>73</v>
      </c>
      <c r="T162" s="111" t="s">
        <v>73</v>
      </c>
      <c r="U162" s="111" t="s">
        <v>73</v>
      </c>
      <c r="V162" s="111" t="s">
        <v>73</v>
      </c>
      <c r="W162" s="111" t="s">
        <v>73</v>
      </c>
      <c r="X162" s="28">
        <v>0</v>
      </c>
      <c r="Y162" s="142"/>
      <c r="Z162" s="119"/>
      <c r="AA162" s="111"/>
      <c r="AB162" s="47"/>
      <c r="AC162" s="47"/>
      <c r="AD162" s="57" t="e">
        <f t="shared" si="0"/>
        <v>#VALUE!</v>
      </c>
      <c r="AE162" s="57"/>
      <c r="AF162" s="57"/>
      <c r="AG162" s="57"/>
      <c r="AH162" s="57"/>
      <c r="AI162" s="57"/>
      <c r="AJ162" s="57"/>
      <c r="AK162" s="57"/>
      <c r="AL162" s="57"/>
    </row>
    <row r="163" spans="1:38" ht="18" customHeight="1" x14ac:dyDescent="0.25">
      <c r="A163" s="139"/>
      <c r="B163" s="115" t="s">
        <v>167</v>
      </c>
      <c r="C163" s="44"/>
      <c r="D163" s="44"/>
      <c r="E163" s="44"/>
      <c r="F163" s="44"/>
      <c r="G163" s="44"/>
      <c r="H163" s="27"/>
      <c r="I163" s="28"/>
      <c r="J163" s="28"/>
      <c r="K163" s="28"/>
      <c r="L163" s="28"/>
      <c r="M163" s="28"/>
      <c r="N163" s="28"/>
      <c r="O163" s="28"/>
      <c r="P163" s="28"/>
      <c r="Q163" s="28"/>
      <c r="R163" s="111" t="s">
        <v>73</v>
      </c>
      <c r="S163" s="111" t="s">
        <v>73</v>
      </c>
      <c r="T163" s="111" t="s">
        <v>73</v>
      </c>
      <c r="U163" s="111" t="s">
        <v>73</v>
      </c>
      <c r="V163" s="111" t="s">
        <v>73</v>
      </c>
      <c r="W163" s="111" t="s">
        <v>73</v>
      </c>
      <c r="X163" s="28">
        <v>0</v>
      </c>
      <c r="Y163" s="142"/>
      <c r="Z163" s="119"/>
      <c r="AA163" s="111"/>
      <c r="AB163" s="47"/>
      <c r="AC163" s="47"/>
      <c r="AD163" s="57" t="e">
        <f t="shared" si="0"/>
        <v>#VALUE!</v>
      </c>
      <c r="AE163" s="57"/>
      <c r="AF163" s="57"/>
      <c r="AG163" s="57"/>
      <c r="AH163" s="57"/>
      <c r="AI163" s="57"/>
      <c r="AJ163" s="57"/>
      <c r="AK163" s="57"/>
      <c r="AL163" s="57"/>
    </row>
    <row r="164" spans="1:38" ht="30" customHeight="1" x14ac:dyDescent="0.25">
      <c r="A164" s="139"/>
      <c r="B164" s="115" t="s">
        <v>168</v>
      </c>
      <c r="C164" s="44"/>
      <c r="D164" s="44"/>
      <c r="E164" s="44"/>
      <c r="F164" s="44"/>
      <c r="G164" s="44"/>
      <c r="H164" s="27">
        <v>1947600</v>
      </c>
      <c r="I164" s="28"/>
      <c r="J164" s="28"/>
      <c r="K164" s="28">
        <v>139000</v>
      </c>
      <c r="L164" s="28">
        <v>1808600</v>
      </c>
      <c r="M164" s="28">
        <v>0</v>
      </c>
      <c r="N164" s="28"/>
      <c r="O164" s="28"/>
      <c r="P164" s="28"/>
      <c r="Q164" s="28">
        <v>2955600</v>
      </c>
      <c r="R164" s="111" t="s">
        <v>73</v>
      </c>
      <c r="S164" s="111" t="s">
        <v>73</v>
      </c>
      <c r="T164" s="111" t="s">
        <v>73</v>
      </c>
      <c r="U164" s="111" t="s">
        <v>73</v>
      </c>
      <c r="V164" s="111" t="s">
        <v>73</v>
      </c>
      <c r="W164" s="111" t="s">
        <v>73</v>
      </c>
      <c r="X164" s="28">
        <v>0</v>
      </c>
      <c r="Y164" s="142"/>
      <c r="Z164" s="119"/>
      <c r="AA164" s="111">
        <v>3225600</v>
      </c>
      <c r="AB164" s="47">
        <v>3225600</v>
      </c>
      <c r="AC164" s="47">
        <v>0</v>
      </c>
      <c r="AD164" s="57" t="e">
        <f t="shared" si="0"/>
        <v>#VALUE!</v>
      </c>
      <c r="AE164" s="57"/>
      <c r="AF164" s="57"/>
      <c r="AG164" s="57"/>
      <c r="AH164" s="57"/>
      <c r="AI164" s="57"/>
      <c r="AJ164" s="57"/>
      <c r="AK164" s="57"/>
      <c r="AL164" s="57"/>
    </row>
    <row r="165" spans="1:38" ht="35.25" customHeight="1" x14ac:dyDescent="0.25">
      <c r="A165" s="116" t="s">
        <v>289</v>
      </c>
      <c r="B165" s="115" t="s">
        <v>164</v>
      </c>
      <c r="C165" s="44"/>
      <c r="D165" s="44"/>
      <c r="E165" s="44"/>
      <c r="F165" s="44"/>
      <c r="G165" s="44"/>
      <c r="H165" s="27"/>
      <c r="I165" s="28"/>
      <c r="J165" s="28"/>
      <c r="K165" s="28"/>
      <c r="L165" s="28"/>
      <c r="M165" s="28"/>
      <c r="N165" s="28"/>
      <c r="O165" s="28"/>
      <c r="P165" s="28"/>
      <c r="Q165" s="28"/>
      <c r="R165" s="28">
        <f>SUM(R166:R169)</f>
        <v>38486.773000000001</v>
      </c>
      <c r="S165" s="111" t="s">
        <v>73</v>
      </c>
      <c r="T165" s="111" t="s">
        <v>73</v>
      </c>
      <c r="U165" s="111" t="s">
        <v>73</v>
      </c>
      <c r="V165" s="28">
        <f t="shared" ref="V165" si="58">SUM(V166:V169)</f>
        <v>38486.773000000001</v>
      </c>
      <c r="W165" s="28">
        <f>SUM(W166:W169)</f>
        <v>10526.3</v>
      </c>
      <c r="X165" s="28">
        <f t="shared" ref="X165" si="59">SUM(X166:X169)</f>
        <v>10526.3</v>
      </c>
      <c r="Y165" s="99"/>
      <c r="Z165" s="121"/>
      <c r="AA165" s="111"/>
      <c r="AB165" s="47"/>
      <c r="AC165" s="47"/>
      <c r="AD165" s="57"/>
      <c r="AE165" s="57"/>
      <c r="AF165" s="57"/>
      <c r="AG165" s="57"/>
      <c r="AH165" s="57"/>
      <c r="AI165" s="57"/>
      <c r="AJ165" s="57"/>
      <c r="AK165" s="57"/>
      <c r="AL165" s="57"/>
    </row>
    <row r="166" spans="1:38" ht="23.25" customHeight="1" x14ac:dyDescent="0.25">
      <c r="A166" s="117"/>
      <c r="B166" s="115" t="s">
        <v>165</v>
      </c>
      <c r="C166" s="44"/>
      <c r="D166" s="44"/>
      <c r="E166" s="44"/>
      <c r="F166" s="44"/>
      <c r="G166" s="44"/>
      <c r="H166" s="27"/>
      <c r="I166" s="28"/>
      <c r="J166" s="28"/>
      <c r="K166" s="28"/>
      <c r="L166" s="28"/>
      <c r="M166" s="28"/>
      <c r="N166" s="28"/>
      <c r="O166" s="28"/>
      <c r="P166" s="28"/>
      <c r="Q166" s="28"/>
      <c r="R166" s="28">
        <f>R147</f>
        <v>37259.800000000003</v>
      </c>
      <c r="S166" s="111" t="s">
        <v>73</v>
      </c>
      <c r="T166" s="111" t="s">
        <v>73</v>
      </c>
      <c r="U166" s="111" t="s">
        <v>73</v>
      </c>
      <c r="V166" s="28">
        <f>V147</f>
        <v>37259.800000000003</v>
      </c>
      <c r="W166" s="28">
        <v>10000</v>
      </c>
      <c r="X166" s="28">
        <v>10000</v>
      </c>
      <c r="Y166" s="99"/>
      <c r="Z166" s="140"/>
      <c r="AA166" s="111"/>
      <c r="AB166" s="47"/>
      <c r="AC166" s="47"/>
      <c r="AD166" s="57"/>
      <c r="AE166" s="57"/>
      <c r="AF166" s="57"/>
      <c r="AG166" s="57"/>
      <c r="AH166" s="57"/>
      <c r="AI166" s="57"/>
      <c r="AJ166" s="57"/>
      <c r="AK166" s="57"/>
      <c r="AL166" s="57"/>
    </row>
    <row r="167" spans="1:38" ht="23.25" customHeight="1" x14ac:dyDescent="0.25">
      <c r="A167" s="117"/>
      <c r="B167" s="115" t="s">
        <v>166</v>
      </c>
      <c r="C167" s="44"/>
      <c r="D167" s="44"/>
      <c r="E167" s="44"/>
      <c r="F167" s="44"/>
      <c r="G167" s="44"/>
      <c r="H167" s="27"/>
      <c r="I167" s="28"/>
      <c r="J167" s="28"/>
      <c r="K167" s="28"/>
      <c r="L167" s="28"/>
      <c r="M167" s="28"/>
      <c r="N167" s="28"/>
      <c r="O167" s="28"/>
      <c r="P167" s="28"/>
      <c r="Q167" s="28"/>
      <c r="R167" s="28">
        <f t="shared" ref="R167" si="60">SUM(S167:V167)</f>
        <v>0</v>
      </c>
      <c r="S167" s="111" t="s">
        <v>73</v>
      </c>
      <c r="T167" s="111" t="s">
        <v>73</v>
      </c>
      <c r="U167" s="111" t="s">
        <v>73</v>
      </c>
      <c r="V167" s="28">
        <v>0</v>
      </c>
      <c r="W167" s="28">
        <v>0</v>
      </c>
      <c r="X167" s="28">
        <v>0</v>
      </c>
      <c r="Y167" s="99"/>
      <c r="Z167" s="140"/>
      <c r="AA167" s="111"/>
      <c r="AB167" s="47"/>
      <c r="AC167" s="47"/>
      <c r="AD167" s="57"/>
      <c r="AE167" s="57"/>
      <c r="AF167" s="57"/>
      <c r="AG167" s="57"/>
      <c r="AH167" s="57"/>
      <c r="AI167" s="57"/>
      <c r="AJ167" s="57"/>
      <c r="AK167" s="57"/>
      <c r="AL167" s="57"/>
    </row>
    <row r="168" spans="1:38" ht="23.25" customHeight="1" x14ac:dyDescent="0.25">
      <c r="A168" s="117"/>
      <c r="B168" s="115" t="s">
        <v>167</v>
      </c>
      <c r="C168" s="44"/>
      <c r="D168" s="44"/>
      <c r="E168" s="44"/>
      <c r="F168" s="44"/>
      <c r="G168" s="44"/>
      <c r="H168" s="27"/>
      <c r="I168" s="28"/>
      <c r="J168" s="28"/>
      <c r="K168" s="28"/>
      <c r="L168" s="28"/>
      <c r="M168" s="28"/>
      <c r="N168" s="28"/>
      <c r="O168" s="28"/>
      <c r="P168" s="28"/>
      <c r="Q168" s="28"/>
      <c r="R168" s="28">
        <f>R149</f>
        <v>1226.973</v>
      </c>
      <c r="S168" s="111" t="s">
        <v>73</v>
      </c>
      <c r="T168" s="111" t="s">
        <v>73</v>
      </c>
      <c r="U168" s="111" t="s">
        <v>73</v>
      </c>
      <c r="V168" s="28">
        <f>V149</f>
        <v>1226.973</v>
      </c>
      <c r="W168" s="28">
        <v>526.29999999999995</v>
      </c>
      <c r="X168" s="28">
        <v>526.29999999999995</v>
      </c>
      <c r="Y168" s="99"/>
      <c r="Z168" s="140"/>
      <c r="AA168" s="111"/>
      <c r="AB168" s="47"/>
      <c r="AC168" s="47"/>
      <c r="AD168" s="57"/>
      <c r="AE168" s="57"/>
      <c r="AF168" s="57"/>
      <c r="AG168" s="57"/>
      <c r="AH168" s="57"/>
      <c r="AI168" s="57"/>
      <c r="AJ168" s="57"/>
      <c r="AK168" s="57"/>
      <c r="AL168" s="57"/>
    </row>
    <row r="169" spans="1:38" ht="39" customHeight="1" x14ac:dyDescent="0.25">
      <c r="A169" s="118"/>
      <c r="B169" s="115" t="s">
        <v>168</v>
      </c>
      <c r="C169" s="44"/>
      <c r="D169" s="44"/>
      <c r="E169" s="44"/>
      <c r="F169" s="44"/>
      <c r="G169" s="44"/>
      <c r="H169" s="27"/>
      <c r="I169" s="28"/>
      <c r="J169" s="28"/>
      <c r="K169" s="28"/>
      <c r="L169" s="28"/>
      <c r="M169" s="28"/>
      <c r="N169" s="28"/>
      <c r="O169" s="28"/>
      <c r="P169" s="28"/>
      <c r="Q169" s="28"/>
      <c r="R169" s="28">
        <f t="shared" ref="R169" si="61">SUM(S169:V169)</f>
        <v>0</v>
      </c>
      <c r="S169" s="111" t="s">
        <v>73</v>
      </c>
      <c r="T169" s="111" t="s">
        <v>73</v>
      </c>
      <c r="U169" s="111" t="s">
        <v>73</v>
      </c>
      <c r="V169" s="27">
        <v>0</v>
      </c>
      <c r="W169" s="27">
        <v>0</v>
      </c>
      <c r="X169" s="27">
        <v>0</v>
      </c>
      <c r="Y169" s="99"/>
      <c r="Z169" s="141"/>
      <c r="AA169" s="111"/>
      <c r="AB169" s="47"/>
      <c r="AC169" s="47"/>
      <c r="AD169" s="57"/>
      <c r="AE169" s="57"/>
      <c r="AF169" s="57"/>
      <c r="AG169" s="57"/>
      <c r="AH169" s="57"/>
      <c r="AI169" s="57"/>
      <c r="AJ169" s="57"/>
      <c r="AK169" s="57"/>
      <c r="AL169" s="57"/>
    </row>
    <row r="170" spans="1:38" ht="38.25" customHeight="1" x14ac:dyDescent="0.25">
      <c r="A170" s="139" t="s">
        <v>202</v>
      </c>
      <c r="B170" s="139"/>
      <c r="C170" s="139"/>
      <c r="D170" s="139"/>
      <c r="E170" s="139"/>
      <c r="F170" s="139"/>
      <c r="G170" s="139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9"/>
      <c r="Z170" s="139"/>
      <c r="AA170" s="62"/>
      <c r="AB170" s="62"/>
      <c r="AC170" s="62"/>
      <c r="AD170" s="57"/>
      <c r="AE170" s="57"/>
      <c r="AF170" s="57"/>
      <c r="AG170" s="57"/>
      <c r="AH170" s="57"/>
      <c r="AI170" s="57"/>
      <c r="AJ170" s="57"/>
      <c r="AK170" s="57"/>
      <c r="AL170" s="57"/>
    </row>
    <row r="171" spans="1:38" ht="115.5" customHeight="1" x14ac:dyDescent="0.25">
      <c r="A171" s="139" t="s">
        <v>325</v>
      </c>
      <c r="B171" s="94" t="s">
        <v>269</v>
      </c>
      <c r="C171" s="44"/>
      <c r="D171" s="44"/>
      <c r="E171" s="44"/>
      <c r="F171" s="44"/>
      <c r="G171" s="44"/>
      <c r="H171" s="27">
        <v>56</v>
      </c>
      <c r="I171" s="111" t="s">
        <v>73</v>
      </c>
      <c r="J171" s="111" t="s">
        <v>73</v>
      </c>
      <c r="K171" s="111" t="s">
        <v>73</v>
      </c>
      <c r="L171" s="111">
        <v>56</v>
      </c>
      <c r="M171" s="111">
        <v>46</v>
      </c>
      <c r="N171" s="111">
        <v>46</v>
      </c>
      <c r="O171" s="111" t="s">
        <v>73</v>
      </c>
      <c r="P171" s="111" t="s">
        <v>73</v>
      </c>
      <c r="Q171" s="111"/>
      <c r="R171" s="111">
        <f>SUM(S171:V171)</f>
        <v>250</v>
      </c>
      <c r="S171" s="111" t="s">
        <v>73</v>
      </c>
      <c r="T171" s="111">
        <v>100</v>
      </c>
      <c r="U171" s="111" t="s">
        <v>73</v>
      </c>
      <c r="V171" s="111">
        <v>150</v>
      </c>
      <c r="W171" s="111">
        <v>250</v>
      </c>
      <c r="X171" s="111">
        <v>250</v>
      </c>
      <c r="Y171" s="142" t="s">
        <v>194</v>
      </c>
      <c r="Z171" s="119" t="s">
        <v>341</v>
      </c>
      <c r="AA171" s="62"/>
      <c r="AB171" s="62"/>
      <c r="AC171" s="62"/>
      <c r="AD171" s="57"/>
      <c r="AE171" s="57"/>
      <c r="AF171" s="57"/>
      <c r="AG171" s="57"/>
      <c r="AH171" s="57"/>
      <c r="AI171" s="57"/>
      <c r="AJ171" s="57"/>
      <c r="AK171" s="57"/>
      <c r="AL171" s="57"/>
    </row>
    <row r="172" spans="1:38" x14ac:dyDescent="0.25">
      <c r="A172" s="139"/>
      <c r="B172" s="115" t="s">
        <v>163</v>
      </c>
      <c r="C172" s="44"/>
      <c r="D172" s="44"/>
      <c r="E172" s="44"/>
      <c r="F172" s="44"/>
      <c r="G172" s="44"/>
      <c r="H172" s="27">
        <f>H173/H171</f>
        <v>3007.519642857143</v>
      </c>
      <c r="I172" s="28"/>
      <c r="J172" s="28"/>
      <c r="K172" s="28"/>
      <c r="L172" s="28"/>
      <c r="M172" s="28">
        <f t="shared" ref="M172:N172" si="62">M173/M171</f>
        <v>3498.2999999999997</v>
      </c>
      <c r="N172" s="28">
        <f t="shared" si="62"/>
        <v>2974.8283752860411</v>
      </c>
      <c r="O172" s="28"/>
      <c r="P172" s="28"/>
      <c r="Q172" s="28"/>
      <c r="R172" s="28" t="s">
        <v>73</v>
      </c>
      <c r="S172" s="29" t="s">
        <v>278</v>
      </c>
      <c r="T172" s="29" t="s">
        <v>278</v>
      </c>
      <c r="U172" s="29" t="s">
        <v>278</v>
      </c>
      <c r="V172" s="29" t="s">
        <v>278</v>
      </c>
      <c r="W172" s="28" t="s">
        <v>73</v>
      </c>
      <c r="X172" s="28" t="s">
        <v>73</v>
      </c>
      <c r="Y172" s="142"/>
      <c r="Z172" s="119"/>
      <c r="AA172" s="62"/>
      <c r="AB172" s="62"/>
      <c r="AC172" s="62"/>
      <c r="AD172" s="57"/>
      <c r="AE172" s="57"/>
      <c r="AF172" s="57"/>
      <c r="AG172" s="57"/>
      <c r="AH172" s="57"/>
      <c r="AI172" s="57"/>
      <c r="AJ172" s="57"/>
      <c r="AK172" s="57"/>
      <c r="AL172" s="57"/>
    </row>
    <row r="173" spans="1:38" ht="31.5" x14ac:dyDescent="0.25">
      <c r="A173" s="139"/>
      <c r="B173" s="115" t="s">
        <v>164</v>
      </c>
      <c r="C173" s="44"/>
      <c r="D173" s="44"/>
      <c r="E173" s="44"/>
      <c r="F173" s="44"/>
      <c r="G173" s="44"/>
      <c r="H173" s="27">
        <f>H174+H176</f>
        <v>168421.1</v>
      </c>
      <c r="I173" s="27">
        <f t="shared" ref="I173:L173" si="63">I174+I176</f>
        <v>50270.344409999998</v>
      </c>
      <c r="J173" s="27">
        <f t="shared" si="63"/>
        <v>30000</v>
      </c>
      <c r="K173" s="27">
        <f t="shared" si="63"/>
        <v>69445.755590000001</v>
      </c>
      <c r="L173" s="27">
        <f t="shared" si="63"/>
        <v>18705</v>
      </c>
      <c r="M173" s="28">
        <f>M174+M176</f>
        <v>160921.79999999999</v>
      </c>
      <c r="N173" s="28">
        <f>N174+N176</f>
        <v>136842.10526315789</v>
      </c>
      <c r="O173" s="28"/>
      <c r="P173" s="28"/>
      <c r="Q173" s="28"/>
      <c r="R173" s="28" t="s">
        <v>73</v>
      </c>
      <c r="S173" s="28" t="s">
        <v>73</v>
      </c>
      <c r="T173" s="28" t="s">
        <v>73</v>
      </c>
      <c r="U173" s="28" t="s">
        <v>73</v>
      </c>
      <c r="V173" s="28" t="s">
        <v>73</v>
      </c>
      <c r="W173" s="28" t="s">
        <v>73</v>
      </c>
      <c r="X173" s="28" t="s">
        <v>73</v>
      </c>
      <c r="Y173" s="142"/>
      <c r="Z173" s="119"/>
      <c r="AA173" s="62"/>
      <c r="AB173" s="62"/>
      <c r="AC173" s="62"/>
      <c r="AD173" s="57"/>
      <c r="AE173" s="57"/>
      <c r="AF173" s="57"/>
      <c r="AG173" s="57"/>
      <c r="AH173" s="57"/>
      <c r="AI173" s="57"/>
      <c r="AJ173" s="57"/>
      <c r="AK173" s="57"/>
      <c r="AL173" s="57"/>
    </row>
    <row r="174" spans="1:38" x14ac:dyDescent="0.25">
      <c r="A174" s="139"/>
      <c r="B174" s="115" t="s">
        <v>165</v>
      </c>
      <c r="C174" s="44"/>
      <c r="D174" s="44"/>
      <c r="E174" s="44"/>
      <c r="F174" s="48"/>
      <c r="G174" s="48"/>
      <c r="H174" s="27">
        <v>160000</v>
      </c>
      <c r="I174" s="28">
        <v>50270.344409999998</v>
      </c>
      <c r="J174" s="28">
        <v>30000</v>
      </c>
      <c r="K174" s="28">
        <v>69445.755590000001</v>
      </c>
      <c r="L174" s="28">
        <v>10283.9</v>
      </c>
      <c r="M174" s="28">
        <v>160294</v>
      </c>
      <c r="N174" s="28">
        <v>130000</v>
      </c>
      <c r="O174" s="28"/>
      <c r="P174" s="28"/>
      <c r="Q174" s="28"/>
      <c r="R174" s="28" t="s">
        <v>73</v>
      </c>
      <c r="S174" s="28" t="s">
        <v>73</v>
      </c>
      <c r="T174" s="28" t="s">
        <v>73</v>
      </c>
      <c r="U174" s="28" t="s">
        <v>73</v>
      </c>
      <c r="V174" s="28" t="s">
        <v>73</v>
      </c>
      <c r="W174" s="28" t="s">
        <v>73</v>
      </c>
      <c r="X174" s="28" t="s">
        <v>73</v>
      </c>
      <c r="Y174" s="142"/>
      <c r="Z174" s="119"/>
      <c r="AA174" s="62"/>
      <c r="AB174" s="62"/>
      <c r="AC174" s="62"/>
      <c r="AD174" s="57"/>
      <c r="AE174" s="57"/>
      <c r="AF174" s="57"/>
      <c r="AG174" s="57"/>
      <c r="AH174" s="57"/>
      <c r="AI174" s="57"/>
      <c r="AJ174" s="57"/>
      <c r="AK174" s="57"/>
      <c r="AL174" s="57"/>
    </row>
    <row r="175" spans="1:38" x14ac:dyDescent="0.25">
      <c r="A175" s="139"/>
      <c r="B175" s="115" t="s">
        <v>166</v>
      </c>
      <c r="C175" s="44"/>
      <c r="D175" s="44"/>
      <c r="E175" s="44"/>
      <c r="F175" s="44"/>
      <c r="G175" s="44"/>
      <c r="H175" s="27"/>
      <c r="I175" s="28"/>
      <c r="J175" s="28"/>
      <c r="K175" s="28"/>
      <c r="L175" s="28"/>
      <c r="M175" s="28"/>
      <c r="N175" s="28"/>
      <c r="O175" s="28"/>
      <c r="P175" s="28"/>
      <c r="Q175" s="28"/>
      <c r="R175" s="28" t="s">
        <v>73</v>
      </c>
      <c r="S175" s="28" t="s">
        <v>73</v>
      </c>
      <c r="T175" s="28" t="s">
        <v>73</v>
      </c>
      <c r="U175" s="28" t="s">
        <v>73</v>
      </c>
      <c r="V175" s="28" t="s">
        <v>73</v>
      </c>
      <c r="W175" s="28" t="s">
        <v>73</v>
      </c>
      <c r="X175" s="28" t="s">
        <v>73</v>
      </c>
      <c r="Y175" s="142"/>
      <c r="Z175" s="119"/>
      <c r="AA175" s="62"/>
      <c r="AB175" s="62"/>
      <c r="AC175" s="62"/>
      <c r="AD175" s="57"/>
      <c r="AE175" s="57"/>
      <c r="AF175" s="57"/>
      <c r="AG175" s="57"/>
      <c r="AH175" s="57"/>
      <c r="AI175" s="57"/>
      <c r="AJ175" s="57"/>
      <c r="AK175" s="57"/>
      <c r="AL175" s="57"/>
    </row>
    <row r="176" spans="1:38" x14ac:dyDescent="0.25">
      <c r="A176" s="139"/>
      <c r="B176" s="115" t="s">
        <v>167</v>
      </c>
      <c r="C176" s="44"/>
      <c r="D176" s="44"/>
      <c r="E176" s="44"/>
      <c r="F176" s="44"/>
      <c r="G176" s="44"/>
      <c r="H176" s="27">
        <v>8421.1</v>
      </c>
      <c r="I176" s="28"/>
      <c r="J176" s="28"/>
      <c r="K176" s="28"/>
      <c r="L176" s="27">
        <v>8421.1</v>
      </c>
      <c r="M176" s="28">
        <v>627.79999999999995</v>
      </c>
      <c r="N176" s="28">
        <f>N174/0.95*0.05</f>
        <v>6842.105263157895</v>
      </c>
      <c r="O176" s="28"/>
      <c r="P176" s="28"/>
      <c r="Q176" s="28"/>
      <c r="R176" s="28" t="s">
        <v>73</v>
      </c>
      <c r="S176" s="28" t="s">
        <v>73</v>
      </c>
      <c r="T176" s="28" t="s">
        <v>73</v>
      </c>
      <c r="U176" s="28" t="s">
        <v>73</v>
      </c>
      <c r="V176" s="28" t="s">
        <v>73</v>
      </c>
      <c r="W176" s="28" t="s">
        <v>73</v>
      </c>
      <c r="X176" s="28" t="s">
        <v>73</v>
      </c>
      <c r="Y176" s="142"/>
      <c r="Z176" s="119"/>
      <c r="AA176" s="62"/>
      <c r="AB176" s="62"/>
      <c r="AC176" s="62"/>
      <c r="AD176" s="57"/>
      <c r="AE176" s="57"/>
      <c r="AF176" s="57"/>
      <c r="AG176" s="57"/>
      <c r="AH176" s="57"/>
      <c r="AI176" s="57"/>
      <c r="AJ176" s="57"/>
      <c r="AK176" s="57"/>
      <c r="AL176" s="57"/>
    </row>
    <row r="177" spans="1:38" ht="31.5" x14ac:dyDescent="0.25">
      <c r="A177" s="139"/>
      <c r="B177" s="115" t="s">
        <v>168</v>
      </c>
      <c r="C177" s="44"/>
      <c r="D177" s="44"/>
      <c r="E177" s="44"/>
      <c r="F177" s="44"/>
      <c r="G177" s="44"/>
      <c r="H177" s="27"/>
      <c r="I177" s="111"/>
      <c r="J177" s="111"/>
      <c r="K177" s="111"/>
      <c r="L177" s="111"/>
      <c r="M177" s="111"/>
      <c r="N177" s="111"/>
      <c r="O177" s="111"/>
      <c r="P177" s="111"/>
      <c r="Q177" s="111"/>
      <c r="R177" s="28" t="s">
        <v>73</v>
      </c>
      <c r="S177" s="28" t="s">
        <v>73</v>
      </c>
      <c r="T177" s="28" t="s">
        <v>73</v>
      </c>
      <c r="U177" s="28" t="s">
        <v>73</v>
      </c>
      <c r="V177" s="28" t="s">
        <v>73</v>
      </c>
      <c r="W177" s="28" t="s">
        <v>73</v>
      </c>
      <c r="X177" s="28" t="s">
        <v>73</v>
      </c>
      <c r="Y177" s="142"/>
      <c r="Z177" s="119"/>
      <c r="AA177" s="62"/>
      <c r="AB177" s="62"/>
      <c r="AC177" s="62"/>
      <c r="AD177" s="57"/>
      <c r="AE177" s="57"/>
      <c r="AF177" s="57"/>
      <c r="AG177" s="57"/>
      <c r="AH177" s="57"/>
      <c r="AI177" s="57"/>
      <c r="AJ177" s="57"/>
      <c r="AK177" s="57"/>
      <c r="AL177" s="57"/>
    </row>
    <row r="178" spans="1:38" ht="31.5" x14ac:dyDescent="0.25">
      <c r="A178" s="116" t="s">
        <v>291</v>
      </c>
      <c r="B178" s="115" t="s">
        <v>164</v>
      </c>
      <c r="C178" s="44"/>
      <c r="D178" s="44"/>
      <c r="E178" s="44"/>
      <c r="F178" s="44"/>
      <c r="G178" s="44"/>
      <c r="H178" s="27"/>
      <c r="I178" s="111"/>
      <c r="J178" s="111"/>
      <c r="K178" s="111"/>
      <c r="L178" s="111"/>
      <c r="M178" s="111"/>
      <c r="N178" s="111"/>
      <c r="O178" s="111"/>
      <c r="P178" s="111"/>
      <c r="Q178" s="111"/>
      <c r="R178" s="28" t="s">
        <v>73</v>
      </c>
      <c r="S178" s="28" t="s">
        <v>73</v>
      </c>
      <c r="T178" s="28" t="s">
        <v>73</v>
      </c>
      <c r="U178" s="28" t="s">
        <v>73</v>
      </c>
      <c r="V178" s="28" t="s">
        <v>73</v>
      </c>
      <c r="W178" s="28" t="s">
        <v>73</v>
      </c>
      <c r="X178" s="28" t="s">
        <v>73</v>
      </c>
      <c r="Y178" s="121"/>
      <c r="Z178" s="121"/>
      <c r="AA178" s="62"/>
      <c r="AB178" s="62"/>
      <c r="AC178" s="62"/>
      <c r="AD178" s="57"/>
      <c r="AE178" s="57"/>
      <c r="AF178" s="57"/>
      <c r="AG178" s="57"/>
      <c r="AH178" s="57"/>
      <c r="AI178" s="57"/>
      <c r="AJ178" s="57"/>
      <c r="AK178" s="57"/>
      <c r="AL178" s="57"/>
    </row>
    <row r="179" spans="1:38" x14ac:dyDescent="0.25">
      <c r="A179" s="117"/>
      <c r="B179" s="115" t="s">
        <v>165</v>
      </c>
      <c r="C179" s="44"/>
      <c r="D179" s="44"/>
      <c r="E179" s="44"/>
      <c r="F179" s="44"/>
      <c r="G179" s="44"/>
      <c r="H179" s="27"/>
      <c r="I179" s="111"/>
      <c r="J179" s="111"/>
      <c r="K179" s="111"/>
      <c r="L179" s="111"/>
      <c r="M179" s="111"/>
      <c r="N179" s="111"/>
      <c r="O179" s="111"/>
      <c r="P179" s="111"/>
      <c r="Q179" s="111"/>
      <c r="R179" s="28" t="s">
        <v>73</v>
      </c>
      <c r="S179" s="28" t="s">
        <v>73</v>
      </c>
      <c r="T179" s="28" t="s">
        <v>73</v>
      </c>
      <c r="U179" s="28" t="s">
        <v>73</v>
      </c>
      <c r="V179" s="28" t="s">
        <v>73</v>
      </c>
      <c r="W179" s="28" t="s">
        <v>73</v>
      </c>
      <c r="X179" s="28" t="s">
        <v>73</v>
      </c>
      <c r="Y179" s="122"/>
      <c r="Z179" s="140"/>
      <c r="AA179" s="62"/>
      <c r="AB179" s="62"/>
      <c r="AC179" s="62"/>
      <c r="AD179" s="57"/>
      <c r="AE179" s="57"/>
      <c r="AF179" s="57"/>
      <c r="AG179" s="57"/>
      <c r="AH179" s="57"/>
      <c r="AI179" s="57"/>
      <c r="AJ179" s="57"/>
      <c r="AK179" s="57"/>
      <c r="AL179" s="57"/>
    </row>
    <row r="180" spans="1:38" x14ac:dyDescent="0.25">
      <c r="A180" s="117"/>
      <c r="B180" s="115" t="s">
        <v>166</v>
      </c>
      <c r="C180" s="44"/>
      <c r="D180" s="44"/>
      <c r="E180" s="44"/>
      <c r="F180" s="44"/>
      <c r="G180" s="44"/>
      <c r="H180" s="27"/>
      <c r="I180" s="111"/>
      <c r="J180" s="111"/>
      <c r="K180" s="111"/>
      <c r="L180" s="111"/>
      <c r="M180" s="111"/>
      <c r="N180" s="111"/>
      <c r="O180" s="111"/>
      <c r="P180" s="111"/>
      <c r="Q180" s="111"/>
      <c r="R180" s="28" t="s">
        <v>73</v>
      </c>
      <c r="S180" s="28" t="s">
        <v>73</v>
      </c>
      <c r="T180" s="28" t="s">
        <v>73</v>
      </c>
      <c r="U180" s="28" t="s">
        <v>73</v>
      </c>
      <c r="V180" s="28" t="s">
        <v>73</v>
      </c>
      <c r="W180" s="28" t="s">
        <v>73</v>
      </c>
      <c r="X180" s="28" t="s">
        <v>73</v>
      </c>
      <c r="Y180" s="122"/>
      <c r="Z180" s="140"/>
      <c r="AA180" s="62"/>
      <c r="AB180" s="62"/>
      <c r="AC180" s="62"/>
      <c r="AD180" s="57"/>
      <c r="AE180" s="57"/>
      <c r="AF180" s="57"/>
      <c r="AG180" s="57"/>
      <c r="AH180" s="57"/>
      <c r="AI180" s="57"/>
      <c r="AJ180" s="57"/>
      <c r="AK180" s="57"/>
      <c r="AL180" s="57"/>
    </row>
    <row r="181" spans="1:38" x14ac:dyDescent="0.25">
      <c r="A181" s="117"/>
      <c r="B181" s="115" t="s">
        <v>167</v>
      </c>
      <c r="C181" s="44"/>
      <c r="D181" s="44"/>
      <c r="E181" s="44"/>
      <c r="F181" s="44"/>
      <c r="G181" s="44"/>
      <c r="H181" s="27"/>
      <c r="I181" s="111"/>
      <c r="J181" s="111"/>
      <c r="K181" s="111"/>
      <c r="L181" s="111"/>
      <c r="M181" s="111"/>
      <c r="N181" s="111"/>
      <c r="O181" s="111"/>
      <c r="P181" s="111"/>
      <c r="Q181" s="111"/>
      <c r="R181" s="28" t="s">
        <v>73</v>
      </c>
      <c r="S181" s="28" t="s">
        <v>73</v>
      </c>
      <c r="T181" s="28" t="s">
        <v>73</v>
      </c>
      <c r="U181" s="28" t="s">
        <v>73</v>
      </c>
      <c r="V181" s="28" t="s">
        <v>73</v>
      </c>
      <c r="W181" s="28" t="s">
        <v>73</v>
      </c>
      <c r="X181" s="28" t="s">
        <v>73</v>
      </c>
      <c r="Y181" s="122"/>
      <c r="Z181" s="140"/>
      <c r="AA181" s="62"/>
      <c r="AB181" s="62"/>
      <c r="AC181" s="62"/>
      <c r="AD181" s="57"/>
      <c r="AE181" s="57"/>
      <c r="AF181" s="57"/>
      <c r="AG181" s="57"/>
      <c r="AH181" s="57"/>
      <c r="AI181" s="57"/>
      <c r="AJ181" s="57"/>
      <c r="AK181" s="57"/>
      <c r="AL181" s="57"/>
    </row>
    <row r="182" spans="1:38" ht="34.5" customHeight="1" x14ac:dyDescent="0.25">
      <c r="A182" s="118"/>
      <c r="B182" s="115" t="s">
        <v>168</v>
      </c>
      <c r="C182" s="44"/>
      <c r="D182" s="44"/>
      <c r="E182" s="44"/>
      <c r="F182" s="44"/>
      <c r="G182" s="44"/>
      <c r="H182" s="27"/>
      <c r="I182" s="111"/>
      <c r="J182" s="111"/>
      <c r="K182" s="111"/>
      <c r="L182" s="111"/>
      <c r="M182" s="111"/>
      <c r="N182" s="111"/>
      <c r="O182" s="111"/>
      <c r="P182" s="111"/>
      <c r="Q182" s="111"/>
      <c r="R182" s="28" t="s">
        <v>73</v>
      </c>
      <c r="S182" s="28" t="s">
        <v>73</v>
      </c>
      <c r="T182" s="28" t="s">
        <v>73</v>
      </c>
      <c r="U182" s="28" t="s">
        <v>73</v>
      </c>
      <c r="V182" s="28" t="s">
        <v>73</v>
      </c>
      <c r="W182" s="28" t="s">
        <v>73</v>
      </c>
      <c r="X182" s="28" t="s">
        <v>73</v>
      </c>
      <c r="Y182" s="122"/>
      <c r="Z182" s="141"/>
      <c r="AA182" s="62"/>
      <c r="AB182" s="62"/>
      <c r="AC182" s="62"/>
      <c r="AD182" s="57"/>
      <c r="AE182" s="57"/>
      <c r="AF182" s="57"/>
      <c r="AG182" s="57"/>
      <c r="AH182" s="57"/>
      <c r="AI182" s="57"/>
      <c r="AJ182" s="57"/>
      <c r="AK182" s="57"/>
      <c r="AL182" s="57"/>
    </row>
    <row r="183" spans="1:38" x14ac:dyDescent="0.25">
      <c r="A183" s="139" t="s">
        <v>203</v>
      </c>
      <c r="B183" s="139"/>
      <c r="C183" s="139"/>
      <c r="D183" s="139"/>
      <c r="E183" s="139"/>
      <c r="F183" s="139"/>
      <c r="G183" s="139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9"/>
      <c r="Y183" s="139"/>
      <c r="Z183" s="139"/>
      <c r="AA183" s="62"/>
      <c r="AB183" s="62"/>
      <c r="AC183" s="62"/>
      <c r="AD183" s="57"/>
      <c r="AE183" s="57"/>
      <c r="AF183" s="57"/>
      <c r="AG183" s="57"/>
      <c r="AH183" s="57"/>
      <c r="AI183" s="57"/>
      <c r="AJ183" s="57"/>
      <c r="AK183" s="57"/>
      <c r="AL183" s="57"/>
    </row>
    <row r="184" spans="1:38" ht="18.75" customHeight="1" x14ac:dyDescent="0.25">
      <c r="A184" s="116" t="s">
        <v>204</v>
      </c>
      <c r="B184" s="115" t="s">
        <v>312</v>
      </c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35">
        <f>SUM(S184:V184)</f>
        <v>1</v>
      </c>
      <c r="S184" s="28" t="s">
        <v>73</v>
      </c>
      <c r="T184" s="28" t="s">
        <v>73</v>
      </c>
      <c r="U184" s="28" t="s">
        <v>73</v>
      </c>
      <c r="V184" s="35">
        <v>1</v>
      </c>
      <c r="W184" s="35">
        <v>1</v>
      </c>
      <c r="X184" s="35">
        <v>1</v>
      </c>
      <c r="Y184" s="121" t="s">
        <v>157</v>
      </c>
      <c r="Z184" s="121" t="s">
        <v>234</v>
      </c>
      <c r="AA184" s="62"/>
      <c r="AB184" s="62"/>
      <c r="AC184" s="62"/>
      <c r="AD184" s="57"/>
      <c r="AE184" s="57"/>
      <c r="AF184" s="57"/>
      <c r="AG184" s="57"/>
      <c r="AH184" s="57"/>
      <c r="AI184" s="57"/>
      <c r="AJ184" s="57"/>
      <c r="AK184" s="57"/>
      <c r="AL184" s="57"/>
    </row>
    <row r="185" spans="1:38" x14ac:dyDescent="0.25">
      <c r="A185" s="120"/>
      <c r="B185" s="115" t="s">
        <v>163</v>
      </c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28" t="s">
        <v>73</v>
      </c>
      <c r="S185" s="29" t="s">
        <v>278</v>
      </c>
      <c r="T185" s="29" t="s">
        <v>278</v>
      </c>
      <c r="U185" s="29" t="s">
        <v>278</v>
      </c>
      <c r="V185" s="29" t="s">
        <v>278</v>
      </c>
      <c r="W185" s="28" t="s">
        <v>73</v>
      </c>
      <c r="X185" s="28" t="s">
        <v>73</v>
      </c>
      <c r="Y185" s="122"/>
      <c r="Z185" s="122"/>
      <c r="AA185" s="62"/>
      <c r="AB185" s="62"/>
      <c r="AC185" s="62"/>
      <c r="AD185" s="57"/>
      <c r="AE185" s="57"/>
      <c r="AF185" s="57"/>
      <c r="AG185" s="57"/>
      <c r="AH185" s="57"/>
      <c r="AI185" s="57"/>
      <c r="AJ185" s="57"/>
      <c r="AK185" s="57"/>
      <c r="AL185" s="57"/>
    </row>
    <row r="186" spans="1:38" ht="31.5" x14ac:dyDescent="0.25">
      <c r="A186" s="120"/>
      <c r="B186" s="115" t="s">
        <v>164</v>
      </c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28" t="s">
        <v>73</v>
      </c>
      <c r="S186" s="28" t="s">
        <v>73</v>
      </c>
      <c r="T186" s="28" t="s">
        <v>73</v>
      </c>
      <c r="U186" s="28" t="s">
        <v>73</v>
      </c>
      <c r="V186" s="28" t="s">
        <v>73</v>
      </c>
      <c r="W186" s="28" t="s">
        <v>73</v>
      </c>
      <c r="X186" s="28" t="s">
        <v>73</v>
      </c>
      <c r="Y186" s="122"/>
      <c r="Z186" s="122"/>
      <c r="AA186" s="62"/>
      <c r="AB186" s="62"/>
      <c r="AC186" s="62"/>
      <c r="AD186" s="57"/>
      <c r="AE186" s="57"/>
      <c r="AF186" s="57"/>
      <c r="AG186" s="57"/>
      <c r="AH186" s="57"/>
      <c r="AI186" s="57"/>
      <c r="AJ186" s="57"/>
      <c r="AK186" s="57"/>
      <c r="AL186" s="57"/>
    </row>
    <row r="187" spans="1:38" x14ac:dyDescent="0.25">
      <c r="A187" s="120"/>
      <c r="B187" s="115" t="s">
        <v>165</v>
      </c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28" t="s">
        <v>73</v>
      </c>
      <c r="S187" s="28" t="s">
        <v>73</v>
      </c>
      <c r="T187" s="28" t="s">
        <v>73</v>
      </c>
      <c r="U187" s="28" t="s">
        <v>73</v>
      </c>
      <c r="V187" s="28" t="s">
        <v>73</v>
      </c>
      <c r="W187" s="28" t="s">
        <v>73</v>
      </c>
      <c r="X187" s="28" t="s">
        <v>73</v>
      </c>
      <c r="Y187" s="122"/>
      <c r="Z187" s="122"/>
      <c r="AA187" s="62"/>
      <c r="AB187" s="62"/>
      <c r="AC187" s="62"/>
      <c r="AD187" s="57"/>
      <c r="AE187" s="57"/>
      <c r="AF187" s="57"/>
      <c r="AG187" s="57"/>
      <c r="AH187" s="57"/>
      <c r="AI187" s="57"/>
      <c r="AJ187" s="57"/>
      <c r="AK187" s="57"/>
      <c r="AL187" s="57"/>
    </row>
    <row r="188" spans="1:38" x14ac:dyDescent="0.25">
      <c r="A188" s="120"/>
      <c r="B188" s="115" t="s">
        <v>166</v>
      </c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28" t="s">
        <v>73</v>
      </c>
      <c r="S188" s="28" t="s">
        <v>73</v>
      </c>
      <c r="T188" s="28" t="s">
        <v>73</v>
      </c>
      <c r="U188" s="28" t="s">
        <v>73</v>
      </c>
      <c r="V188" s="28" t="s">
        <v>73</v>
      </c>
      <c r="W188" s="28" t="s">
        <v>73</v>
      </c>
      <c r="X188" s="28" t="s">
        <v>73</v>
      </c>
      <c r="Y188" s="122"/>
      <c r="Z188" s="122"/>
      <c r="AA188" s="62"/>
      <c r="AB188" s="62"/>
      <c r="AC188" s="62"/>
      <c r="AD188" s="57"/>
      <c r="AE188" s="57"/>
      <c r="AF188" s="57"/>
      <c r="AG188" s="57"/>
      <c r="AH188" s="57"/>
      <c r="AI188" s="57"/>
      <c r="AJ188" s="57"/>
      <c r="AK188" s="57"/>
      <c r="AL188" s="57"/>
    </row>
    <row r="189" spans="1:38" x14ac:dyDescent="0.25">
      <c r="A189" s="120"/>
      <c r="B189" s="115" t="s">
        <v>167</v>
      </c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28" t="s">
        <v>73</v>
      </c>
      <c r="S189" s="28" t="s">
        <v>73</v>
      </c>
      <c r="T189" s="28" t="s">
        <v>73</v>
      </c>
      <c r="U189" s="28" t="s">
        <v>73</v>
      </c>
      <c r="V189" s="28" t="s">
        <v>73</v>
      </c>
      <c r="W189" s="28" t="s">
        <v>73</v>
      </c>
      <c r="X189" s="28" t="s">
        <v>73</v>
      </c>
      <c r="Y189" s="122"/>
      <c r="Z189" s="122"/>
      <c r="AA189" s="62"/>
      <c r="AB189" s="62"/>
      <c r="AC189" s="62"/>
      <c r="AD189" s="57"/>
      <c r="AE189" s="57"/>
      <c r="AF189" s="57"/>
      <c r="AG189" s="57"/>
      <c r="AH189" s="57"/>
      <c r="AI189" s="57"/>
      <c r="AJ189" s="57"/>
      <c r="AK189" s="57"/>
      <c r="AL189" s="57"/>
    </row>
    <row r="190" spans="1:38" ht="31.5" x14ac:dyDescent="0.25">
      <c r="A190" s="126"/>
      <c r="B190" s="115" t="s">
        <v>168</v>
      </c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28" t="s">
        <v>73</v>
      </c>
      <c r="S190" s="28" t="s">
        <v>73</v>
      </c>
      <c r="T190" s="28" t="s">
        <v>73</v>
      </c>
      <c r="U190" s="28" t="s">
        <v>73</v>
      </c>
      <c r="V190" s="28" t="s">
        <v>73</v>
      </c>
      <c r="W190" s="28" t="s">
        <v>73</v>
      </c>
      <c r="X190" s="28" t="s">
        <v>73</v>
      </c>
      <c r="Y190" s="143"/>
      <c r="Z190" s="143"/>
      <c r="AA190" s="62"/>
      <c r="AB190" s="62"/>
      <c r="AC190" s="62"/>
      <c r="AD190" s="57"/>
      <c r="AE190" s="57"/>
      <c r="AF190" s="57"/>
      <c r="AG190" s="57"/>
      <c r="AH190" s="57"/>
      <c r="AI190" s="57"/>
      <c r="AJ190" s="57"/>
      <c r="AK190" s="57"/>
      <c r="AL190" s="57"/>
    </row>
    <row r="191" spans="1:38" ht="31.5" x14ac:dyDescent="0.25">
      <c r="A191" s="116" t="s">
        <v>205</v>
      </c>
      <c r="B191" s="115" t="s">
        <v>192</v>
      </c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35">
        <f>SUM(S191:V191)</f>
        <v>1</v>
      </c>
      <c r="S191" s="28" t="s">
        <v>73</v>
      </c>
      <c r="T191" s="28" t="s">
        <v>73</v>
      </c>
      <c r="U191" s="28" t="s">
        <v>73</v>
      </c>
      <c r="V191" s="35">
        <v>1</v>
      </c>
      <c r="W191" s="35">
        <v>1</v>
      </c>
      <c r="X191" s="35">
        <v>1</v>
      </c>
      <c r="Y191" s="121" t="s">
        <v>158</v>
      </c>
      <c r="Z191" s="121" t="s">
        <v>233</v>
      </c>
      <c r="AA191" s="62"/>
      <c r="AB191" s="62"/>
      <c r="AC191" s="62"/>
      <c r="AD191" s="57"/>
      <c r="AE191" s="57"/>
      <c r="AF191" s="57"/>
      <c r="AG191" s="57"/>
      <c r="AH191" s="57"/>
      <c r="AI191" s="57"/>
      <c r="AJ191" s="57"/>
      <c r="AK191" s="57"/>
      <c r="AL191" s="57"/>
    </row>
    <row r="192" spans="1:38" x14ac:dyDescent="0.25">
      <c r="A192" s="120"/>
      <c r="B192" s="115" t="s">
        <v>163</v>
      </c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28" t="s">
        <v>73</v>
      </c>
      <c r="S192" s="29" t="s">
        <v>278</v>
      </c>
      <c r="T192" s="29" t="s">
        <v>278</v>
      </c>
      <c r="U192" s="29" t="s">
        <v>278</v>
      </c>
      <c r="V192" s="29" t="s">
        <v>278</v>
      </c>
      <c r="W192" s="28" t="s">
        <v>73</v>
      </c>
      <c r="X192" s="28" t="s">
        <v>73</v>
      </c>
      <c r="Y192" s="122"/>
      <c r="Z192" s="122"/>
      <c r="AA192" s="62"/>
      <c r="AB192" s="62"/>
      <c r="AC192" s="62"/>
      <c r="AD192" s="57"/>
      <c r="AE192" s="57"/>
      <c r="AF192" s="57"/>
      <c r="AG192" s="57"/>
      <c r="AH192" s="57"/>
      <c r="AI192" s="57"/>
      <c r="AJ192" s="57"/>
      <c r="AK192" s="57"/>
      <c r="AL192" s="57"/>
    </row>
    <row r="193" spans="1:38" ht="31.5" x14ac:dyDescent="0.25">
      <c r="A193" s="120"/>
      <c r="B193" s="115" t="s">
        <v>164</v>
      </c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28" t="s">
        <v>73</v>
      </c>
      <c r="S193" s="28" t="s">
        <v>73</v>
      </c>
      <c r="T193" s="28" t="s">
        <v>73</v>
      </c>
      <c r="U193" s="28" t="s">
        <v>73</v>
      </c>
      <c r="V193" s="28" t="s">
        <v>73</v>
      </c>
      <c r="W193" s="28" t="s">
        <v>73</v>
      </c>
      <c r="X193" s="28" t="s">
        <v>73</v>
      </c>
      <c r="Y193" s="122"/>
      <c r="Z193" s="122"/>
      <c r="AA193" s="62"/>
      <c r="AB193" s="62"/>
      <c r="AC193" s="62"/>
      <c r="AD193" s="57"/>
      <c r="AE193" s="57"/>
      <c r="AF193" s="57"/>
      <c r="AG193" s="57"/>
      <c r="AH193" s="57"/>
      <c r="AI193" s="57"/>
      <c r="AJ193" s="57"/>
      <c r="AK193" s="57"/>
      <c r="AL193" s="57"/>
    </row>
    <row r="194" spans="1:38" x14ac:dyDescent="0.25">
      <c r="A194" s="120"/>
      <c r="B194" s="115" t="s">
        <v>165</v>
      </c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28" t="s">
        <v>73</v>
      </c>
      <c r="S194" s="28" t="s">
        <v>73</v>
      </c>
      <c r="T194" s="28" t="s">
        <v>73</v>
      </c>
      <c r="U194" s="28" t="s">
        <v>73</v>
      </c>
      <c r="V194" s="28" t="s">
        <v>73</v>
      </c>
      <c r="W194" s="28" t="s">
        <v>73</v>
      </c>
      <c r="X194" s="28" t="s">
        <v>73</v>
      </c>
      <c r="Y194" s="122"/>
      <c r="Z194" s="122"/>
      <c r="AA194" s="62"/>
      <c r="AB194" s="62"/>
      <c r="AC194" s="62"/>
      <c r="AD194" s="57"/>
      <c r="AE194" s="57"/>
      <c r="AF194" s="57"/>
      <c r="AG194" s="57"/>
      <c r="AH194" s="57"/>
      <c r="AI194" s="57"/>
      <c r="AJ194" s="57"/>
      <c r="AK194" s="57"/>
      <c r="AL194" s="57"/>
    </row>
    <row r="195" spans="1:38" x14ac:dyDescent="0.25">
      <c r="A195" s="120"/>
      <c r="B195" s="115" t="s">
        <v>166</v>
      </c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28" t="s">
        <v>73</v>
      </c>
      <c r="S195" s="28" t="s">
        <v>73</v>
      </c>
      <c r="T195" s="28" t="s">
        <v>73</v>
      </c>
      <c r="U195" s="28" t="s">
        <v>73</v>
      </c>
      <c r="V195" s="28" t="s">
        <v>73</v>
      </c>
      <c r="W195" s="28" t="s">
        <v>73</v>
      </c>
      <c r="X195" s="28" t="s">
        <v>73</v>
      </c>
      <c r="Y195" s="122"/>
      <c r="Z195" s="122"/>
      <c r="AA195" s="62"/>
      <c r="AB195" s="62"/>
      <c r="AC195" s="62"/>
      <c r="AD195" s="57"/>
      <c r="AE195" s="57"/>
      <c r="AF195" s="57"/>
      <c r="AG195" s="57"/>
      <c r="AH195" s="57"/>
      <c r="AI195" s="57"/>
      <c r="AJ195" s="57"/>
      <c r="AK195" s="57"/>
      <c r="AL195" s="57"/>
    </row>
    <row r="196" spans="1:38" x14ac:dyDescent="0.25">
      <c r="A196" s="120"/>
      <c r="B196" s="115" t="s">
        <v>167</v>
      </c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28" t="s">
        <v>73</v>
      </c>
      <c r="S196" s="28" t="s">
        <v>73</v>
      </c>
      <c r="T196" s="28" t="s">
        <v>73</v>
      </c>
      <c r="U196" s="28" t="s">
        <v>73</v>
      </c>
      <c r="V196" s="28" t="s">
        <v>73</v>
      </c>
      <c r="W196" s="28" t="s">
        <v>73</v>
      </c>
      <c r="X196" s="28" t="s">
        <v>73</v>
      </c>
      <c r="Y196" s="122"/>
      <c r="Z196" s="122"/>
      <c r="AA196" s="62"/>
      <c r="AB196" s="62"/>
      <c r="AC196" s="62"/>
      <c r="AD196" s="57"/>
      <c r="AE196" s="57"/>
      <c r="AF196" s="57"/>
      <c r="AG196" s="57"/>
      <c r="AH196" s="57"/>
      <c r="AI196" s="57"/>
      <c r="AJ196" s="57"/>
      <c r="AK196" s="57"/>
      <c r="AL196" s="57"/>
    </row>
    <row r="197" spans="1:38" ht="31.5" x14ac:dyDescent="0.25">
      <c r="A197" s="126"/>
      <c r="B197" s="115" t="s">
        <v>168</v>
      </c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28" t="s">
        <v>73</v>
      </c>
      <c r="S197" s="28" t="s">
        <v>73</v>
      </c>
      <c r="T197" s="28" t="s">
        <v>73</v>
      </c>
      <c r="U197" s="28" t="s">
        <v>73</v>
      </c>
      <c r="V197" s="28" t="s">
        <v>73</v>
      </c>
      <c r="W197" s="28" t="s">
        <v>73</v>
      </c>
      <c r="X197" s="28" t="s">
        <v>73</v>
      </c>
      <c r="Y197" s="143"/>
      <c r="Z197" s="143"/>
      <c r="AA197" s="62"/>
      <c r="AB197" s="62"/>
      <c r="AC197" s="62"/>
      <c r="AD197" s="57"/>
      <c r="AE197" s="57"/>
      <c r="AF197" s="57"/>
      <c r="AG197" s="57"/>
      <c r="AH197" s="57"/>
      <c r="AI197" s="57"/>
      <c r="AJ197" s="57"/>
      <c r="AK197" s="57"/>
      <c r="AL197" s="57"/>
    </row>
    <row r="198" spans="1:38" ht="108" customHeight="1" x14ac:dyDescent="0.25">
      <c r="A198" s="116" t="s">
        <v>206</v>
      </c>
      <c r="B198" s="115" t="s">
        <v>313</v>
      </c>
      <c r="C198" s="44"/>
      <c r="D198" s="44"/>
      <c r="E198" s="44"/>
      <c r="F198" s="44"/>
      <c r="G198" s="44"/>
      <c r="H198" s="27"/>
      <c r="I198" s="111"/>
      <c r="J198" s="111"/>
      <c r="K198" s="111"/>
      <c r="L198" s="111"/>
      <c r="M198" s="111"/>
      <c r="N198" s="111"/>
      <c r="O198" s="111"/>
      <c r="P198" s="111"/>
      <c r="Q198" s="111"/>
      <c r="R198" s="34">
        <f>SUM(S198:V198)</f>
        <v>8</v>
      </c>
      <c r="S198" s="28" t="s">
        <v>73</v>
      </c>
      <c r="T198" s="28" t="s">
        <v>73</v>
      </c>
      <c r="U198" s="28" t="s">
        <v>73</v>
      </c>
      <c r="V198" s="34">
        <v>8</v>
      </c>
      <c r="W198" s="34">
        <v>15</v>
      </c>
      <c r="X198" s="34">
        <v>20</v>
      </c>
      <c r="Y198" s="178" t="s">
        <v>188</v>
      </c>
      <c r="Z198" s="121" t="s">
        <v>354</v>
      </c>
      <c r="AA198" s="62"/>
      <c r="AB198" s="62"/>
      <c r="AC198" s="62"/>
      <c r="AD198" s="57"/>
      <c r="AE198" s="57"/>
      <c r="AF198" s="57"/>
      <c r="AG198" s="57"/>
      <c r="AH198" s="57"/>
      <c r="AI198" s="57"/>
      <c r="AJ198" s="57"/>
      <c r="AK198" s="57"/>
      <c r="AL198" s="57"/>
    </row>
    <row r="199" spans="1:38" x14ac:dyDescent="0.25">
      <c r="A199" s="120"/>
      <c r="B199" s="115" t="s">
        <v>163</v>
      </c>
      <c r="C199" s="44"/>
      <c r="D199" s="44"/>
      <c r="E199" s="44"/>
      <c r="F199" s="44"/>
      <c r="G199" s="44"/>
      <c r="H199" s="27"/>
      <c r="I199" s="111"/>
      <c r="J199" s="111"/>
      <c r="K199" s="111"/>
      <c r="L199" s="111"/>
      <c r="M199" s="111"/>
      <c r="N199" s="111"/>
      <c r="O199" s="111"/>
      <c r="P199" s="111"/>
      <c r="Q199" s="111"/>
      <c r="R199" s="28" t="s">
        <v>73</v>
      </c>
      <c r="S199" s="29" t="s">
        <v>278</v>
      </c>
      <c r="T199" s="29" t="s">
        <v>278</v>
      </c>
      <c r="U199" s="29" t="s">
        <v>278</v>
      </c>
      <c r="V199" s="29" t="s">
        <v>278</v>
      </c>
      <c r="W199" s="28" t="s">
        <v>73</v>
      </c>
      <c r="X199" s="28" t="s">
        <v>73</v>
      </c>
      <c r="Y199" s="179"/>
      <c r="Z199" s="122"/>
      <c r="AA199" s="62"/>
      <c r="AB199" s="62"/>
      <c r="AC199" s="62"/>
      <c r="AD199" s="57"/>
      <c r="AE199" s="57"/>
      <c r="AF199" s="57"/>
      <c r="AG199" s="57"/>
      <c r="AH199" s="57"/>
      <c r="AI199" s="57"/>
      <c r="AJ199" s="57"/>
      <c r="AK199" s="57"/>
      <c r="AL199" s="57"/>
    </row>
    <row r="200" spans="1:38" ht="31.5" x14ac:dyDescent="0.25">
      <c r="A200" s="120"/>
      <c r="B200" s="115" t="s">
        <v>164</v>
      </c>
      <c r="C200" s="44"/>
      <c r="D200" s="44"/>
      <c r="E200" s="44"/>
      <c r="F200" s="44"/>
      <c r="G200" s="44"/>
      <c r="H200" s="27"/>
      <c r="I200" s="111"/>
      <c r="J200" s="111"/>
      <c r="K200" s="111"/>
      <c r="L200" s="111"/>
      <c r="M200" s="111"/>
      <c r="N200" s="111"/>
      <c r="O200" s="111"/>
      <c r="P200" s="111"/>
      <c r="Q200" s="111"/>
      <c r="R200" s="28" t="s">
        <v>73</v>
      </c>
      <c r="S200" s="28" t="s">
        <v>73</v>
      </c>
      <c r="T200" s="28" t="s">
        <v>73</v>
      </c>
      <c r="U200" s="28" t="s">
        <v>73</v>
      </c>
      <c r="V200" s="28" t="s">
        <v>73</v>
      </c>
      <c r="W200" s="28" t="s">
        <v>73</v>
      </c>
      <c r="X200" s="28" t="s">
        <v>73</v>
      </c>
      <c r="Y200" s="179"/>
      <c r="Z200" s="122"/>
      <c r="AA200" s="62"/>
      <c r="AB200" s="62"/>
      <c r="AC200" s="62"/>
      <c r="AD200" s="57"/>
      <c r="AE200" s="57"/>
      <c r="AF200" s="57"/>
      <c r="AG200" s="57"/>
      <c r="AH200" s="57"/>
      <c r="AI200" s="57"/>
      <c r="AJ200" s="57"/>
      <c r="AK200" s="57"/>
      <c r="AL200" s="57"/>
    </row>
    <row r="201" spans="1:38" ht="24.75" customHeight="1" x14ac:dyDescent="0.25">
      <c r="A201" s="120"/>
      <c r="B201" s="115" t="s">
        <v>165</v>
      </c>
      <c r="C201" s="44"/>
      <c r="D201" s="44"/>
      <c r="E201" s="44"/>
      <c r="F201" s="44"/>
      <c r="G201" s="44"/>
      <c r="H201" s="27"/>
      <c r="I201" s="111"/>
      <c r="J201" s="111"/>
      <c r="K201" s="111"/>
      <c r="L201" s="111"/>
      <c r="M201" s="111"/>
      <c r="N201" s="111"/>
      <c r="O201" s="111"/>
      <c r="P201" s="111"/>
      <c r="Q201" s="111"/>
      <c r="R201" s="28" t="s">
        <v>73</v>
      </c>
      <c r="S201" s="28" t="s">
        <v>73</v>
      </c>
      <c r="T201" s="28" t="s">
        <v>73</v>
      </c>
      <c r="U201" s="28" t="s">
        <v>73</v>
      </c>
      <c r="V201" s="28" t="s">
        <v>73</v>
      </c>
      <c r="W201" s="28" t="s">
        <v>73</v>
      </c>
      <c r="X201" s="28" t="s">
        <v>73</v>
      </c>
      <c r="Y201" s="179"/>
      <c r="Z201" s="122"/>
      <c r="AA201" s="62"/>
      <c r="AB201" s="62"/>
      <c r="AC201" s="62"/>
      <c r="AD201" s="57"/>
      <c r="AE201" s="57"/>
      <c r="AF201" s="57"/>
      <c r="AG201" s="57"/>
      <c r="AH201" s="57"/>
      <c r="AI201" s="57"/>
      <c r="AJ201" s="57"/>
      <c r="AK201" s="57"/>
      <c r="AL201" s="57"/>
    </row>
    <row r="202" spans="1:38" x14ac:dyDescent="0.25">
      <c r="A202" s="120"/>
      <c r="B202" s="115" t="s">
        <v>166</v>
      </c>
      <c r="C202" s="44"/>
      <c r="D202" s="44"/>
      <c r="E202" s="44"/>
      <c r="F202" s="44"/>
      <c r="G202" s="44"/>
      <c r="H202" s="27"/>
      <c r="I202" s="111"/>
      <c r="J202" s="111"/>
      <c r="K202" s="111"/>
      <c r="L202" s="111"/>
      <c r="M202" s="111"/>
      <c r="N202" s="111"/>
      <c r="O202" s="111"/>
      <c r="P202" s="111"/>
      <c r="Q202" s="111"/>
      <c r="R202" s="28" t="s">
        <v>73</v>
      </c>
      <c r="S202" s="28" t="s">
        <v>73</v>
      </c>
      <c r="T202" s="28" t="s">
        <v>73</v>
      </c>
      <c r="U202" s="28" t="s">
        <v>73</v>
      </c>
      <c r="V202" s="28" t="s">
        <v>73</v>
      </c>
      <c r="W202" s="28" t="s">
        <v>73</v>
      </c>
      <c r="X202" s="28" t="s">
        <v>73</v>
      </c>
      <c r="Y202" s="179"/>
      <c r="Z202" s="122"/>
      <c r="AA202" s="62"/>
      <c r="AB202" s="62"/>
      <c r="AC202" s="62"/>
      <c r="AD202" s="57"/>
      <c r="AE202" s="57"/>
      <c r="AF202" s="57"/>
      <c r="AG202" s="57"/>
      <c r="AH202" s="57"/>
      <c r="AI202" s="57"/>
      <c r="AJ202" s="57"/>
      <c r="AK202" s="57"/>
      <c r="AL202" s="57"/>
    </row>
    <row r="203" spans="1:38" ht="18.75" customHeight="1" x14ac:dyDescent="0.25">
      <c r="A203" s="120"/>
      <c r="B203" s="115" t="s">
        <v>167</v>
      </c>
      <c r="C203" s="44"/>
      <c r="D203" s="44"/>
      <c r="E203" s="44"/>
      <c r="F203" s="44"/>
      <c r="G203" s="44"/>
      <c r="H203" s="27"/>
      <c r="I203" s="111"/>
      <c r="J203" s="111"/>
      <c r="K203" s="111"/>
      <c r="L203" s="111"/>
      <c r="M203" s="111"/>
      <c r="N203" s="111"/>
      <c r="O203" s="111"/>
      <c r="P203" s="111"/>
      <c r="Q203" s="111"/>
      <c r="R203" s="28" t="s">
        <v>73</v>
      </c>
      <c r="S203" s="28" t="s">
        <v>73</v>
      </c>
      <c r="T203" s="28" t="s">
        <v>73</v>
      </c>
      <c r="U203" s="28" t="s">
        <v>73</v>
      </c>
      <c r="V203" s="28" t="s">
        <v>73</v>
      </c>
      <c r="W203" s="28" t="s">
        <v>73</v>
      </c>
      <c r="X203" s="28" t="s">
        <v>73</v>
      </c>
      <c r="Y203" s="179"/>
      <c r="Z203" s="122"/>
      <c r="AA203" s="62"/>
      <c r="AB203" s="62"/>
      <c r="AC203" s="62"/>
      <c r="AD203" s="57"/>
      <c r="AE203" s="57"/>
      <c r="AF203" s="57"/>
      <c r="AG203" s="57"/>
      <c r="AH203" s="57"/>
      <c r="AI203" s="57"/>
      <c r="AJ203" s="57"/>
      <c r="AK203" s="57"/>
      <c r="AL203" s="57"/>
    </row>
    <row r="204" spans="1:38" ht="33" customHeight="1" x14ac:dyDescent="0.25">
      <c r="A204" s="126"/>
      <c r="B204" s="115" t="s">
        <v>168</v>
      </c>
      <c r="C204" s="44"/>
      <c r="D204" s="44"/>
      <c r="E204" s="44"/>
      <c r="F204" s="44"/>
      <c r="G204" s="44"/>
      <c r="H204" s="27"/>
      <c r="I204" s="111"/>
      <c r="J204" s="111"/>
      <c r="K204" s="111"/>
      <c r="L204" s="111"/>
      <c r="M204" s="111"/>
      <c r="N204" s="111"/>
      <c r="O204" s="111"/>
      <c r="P204" s="111"/>
      <c r="Q204" s="111"/>
      <c r="R204" s="28" t="s">
        <v>73</v>
      </c>
      <c r="S204" s="28" t="s">
        <v>73</v>
      </c>
      <c r="T204" s="28" t="s">
        <v>73</v>
      </c>
      <c r="U204" s="28" t="s">
        <v>73</v>
      </c>
      <c r="V204" s="28" t="s">
        <v>73</v>
      </c>
      <c r="W204" s="28" t="s">
        <v>73</v>
      </c>
      <c r="X204" s="28" t="s">
        <v>73</v>
      </c>
      <c r="Y204" s="180"/>
      <c r="Z204" s="143"/>
      <c r="AA204" s="62"/>
      <c r="AB204" s="62"/>
      <c r="AC204" s="62"/>
      <c r="AD204" s="57"/>
      <c r="AE204" s="57"/>
      <c r="AF204" s="57"/>
      <c r="AG204" s="57"/>
      <c r="AH204" s="57"/>
      <c r="AI204" s="57"/>
      <c r="AJ204" s="57"/>
      <c r="AK204" s="57"/>
      <c r="AL204" s="57"/>
    </row>
    <row r="205" spans="1:38" ht="31.5" x14ac:dyDescent="0.25">
      <c r="A205" s="116" t="s">
        <v>292</v>
      </c>
      <c r="B205" s="115" t="s">
        <v>164</v>
      </c>
      <c r="C205" s="44"/>
      <c r="D205" s="44"/>
      <c r="E205" s="44"/>
      <c r="F205" s="44"/>
      <c r="G205" s="44"/>
      <c r="H205" s="27"/>
      <c r="I205" s="111"/>
      <c r="J205" s="111"/>
      <c r="K205" s="111"/>
      <c r="L205" s="111"/>
      <c r="M205" s="111"/>
      <c r="N205" s="111"/>
      <c r="O205" s="111"/>
      <c r="P205" s="111"/>
      <c r="Q205" s="111"/>
      <c r="R205" s="28" t="s">
        <v>73</v>
      </c>
      <c r="S205" s="28" t="s">
        <v>73</v>
      </c>
      <c r="T205" s="28" t="s">
        <v>73</v>
      </c>
      <c r="U205" s="28" t="s">
        <v>73</v>
      </c>
      <c r="V205" s="28" t="s">
        <v>73</v>
      </c>
      <c r="W205" s="28" t="s">
        <v>73</v>
      </c>
      <c r="X205" s="28" t="s">
        <v>73</v>
      </c>
      <c r="Y205" s="95"/>
      <c r="Z205" s="97"/>
      <c r="AA205" s="62"/>
      <c r="AB205" s="62"/>
      <c r="AC205" s="62"/>
      <c r="AD205" s="57"/>
      <c r="AE205" s="57"/>
      <c r="AF205" s="57"/>
      <c r="AG205" s="57"/>
      <c r="AH205" s="57"/>
      <c r="AI205" s="57"/>
      <c r="AJ205" s="57"/>
      <c r="AK205" s="57"/>
      <c r="AL205" s="57"/>
    </row>
    <row r="206" spans="1:38" x14ac:dyDescent="0.25">
      <c r="A206" s="117"/>
      <c r="B206" s="115" t="s">
        <v>165</v>
      </c>
      <c r="C206" s="44"/>
      <c r="D206" s="44"/>
      <c r="E206" s="44"/>
      <c r="F206" s="44"/>
      <c r="G206" s="44"/>
      <c r="H206" s="27"/>
      <c r="I206" s="111"/>
      <c r="J206" s="111"/>
      <c r="K206" s="111"/>
      <c r="L206" s="111"/>
      <c r="M206" s="111"/>
      <c r="N206" s="111"/>
      <c r="O206" s="111"/>
      <c r="P206" s="111"/>
      <c r="Q206" s="111"/>
      <c r="R206" s="28" t="s">
        <v>73</v>
      </c>
      <c r="S206" s="28" t="s">
        <v>73</v>
      </c>
      <c r="T206" s="28" t="s">
        <v>73</v>
      </c>
      <c r="U206" s="28" t="s">
        <v>73</v>
      </c>
      <c r="V206" s="28" t="s">
        <v>73</v>
      </c>
      <c r="W206" s="28" t="s">
        <v>73</v>
      </c>
      <c r="X206" s="28" t="s">
        <v>73</v>
      </c>
      <c r="Y206" s="95"/>
      <c r="Z206" s="97"/>
      <c r="AA206" s="62"/>
      <c r="AB206" s="62"/>
      <c r="AC206" s="62"/>
      <c r="AD206" s="57"/>
      <c r="AE206" s="57"/>
      <c r="AF206" s="57"/>
      <c r="AG206" s="57"/>
      <c r="AH206" s="57"/>
      <c r="AI206" s="57"/>
      <c r="AJ206" s="57"/>
      <c r="AK206" s="57"/>
      <c r="AL206" s="57"/>
    </row>
    <row r="207" spans="1:38" x14ac:dyDescent="0.25">
      <c r="A207" s="117"/>
      <c r="B207" s="115" t="s">
        <v>166</v>
      </c>
      <c r="C207" s="44"/>
      <c r="D207" s="44"/>
      <c r="E207" s="44"/>
      <c r="F207" s="44"/>
      <c r="G207" s="44"/>
      <c r="H207" s="27"/>
      <c r="I207" s="111"/>
      <c r="J207" s="111"/>
      <c r="K207" s="111"/>
      <c r="L207" s="111"/>
      <c r="M207" s="111"/>
      <c r="N207" s="111"/>
      <c r="O207" s="111"/>
      <c r="P207" s="111"/>
      <c r="Q207" s="111"/>
      <c r="R207" s="28" t="s">
        <v>73</v>
      </c>
      <c r="S207" s="28" t="s">
        <v>73</v>
      </c>
      <c r="T207" s="28" t="s">
        <v>73</v>
      </c>
      <c r="U207" s="28" t="s">
        <v>73</v>
      </c>
      <c r="V207" s="28" t="s">
        <v>73</v>
      </c>
      <c r="W207" s="28" t="s">
        <v>73</v>
      </c>
      <c r="X207" s="28" t="s">
        <v>73</v>
      </c>
      <c r="Y207" s="95"/>
      <c r="Z207" s="97"/>
      <c r="AA207" s="62"/>
      <c r="AB207" s="62"/>
      <c r="AC207" s="62"/>
      <c r="AD207" s="57"/>
      <c r="AE207" s="57"/>
      <c r="AF207" s="57"/>
      <c r="AG207" s="57"/>
      <c r="AH207" s="57"/>
      <c r="AI207" s="57"/>
      <c r="AJ207" s="57"/>
      <c r="AK207" s="57"/>
      <c r="AL207" s="57"/>
    </row>
    <row r="208" spans="1:38" x14ac:dyDescent="0.25">
      <c r="A208" s="117"/>
      <c r="B208" s="115" t="s">
        <v>167</v>
      </c>
      <c r="C208" s="44"/>
      <c r="D208" s="44"/>
      <c r="E208" s="44"/>
      <c r="F208" s="44"/>
      <c r="G208" s="44"/>
      <c r="H208" s="27"/>
      <c r="I208" s="111"/>
      <c r="J208" s="111"/>
      <c r="K208" s="111"/>
      <c r="L208" s="111"/>
      <c r="M208" s="111"/>
      <c r="N208" s="111"/>
      <c r="O208" s="111"/>
      <c r="P208" s="111"/>
      <c r="Q208" s="111"/>
      <c r="R208" s="28" t="s">
        <v>73</v>
      </c>
      <c r="S208" s="28" t="s">
        <v>73</v>
      </c>
      <c r="T208" s="28" t="s">
        <v>73</v>
      </c>
      <c r="U208" s="28" t="s">
        <v>73</v>
      </c>
      <c r="V208" s="28" t="s">
        <v>73</v>
      </c>
      <c r="W208" s="28" t="s">
        <v>73</v>
      </c>
      <c r="X208" s="28" t="s">
        <v>73</v>
      </c>
      <c r="Y208" s="95"/>
      <c r="Z208" s="97"/>
      <c r="AA208" s="62"/>
      <c r="AB208" s="62"/>
      <c r="AC208" s="62"/>
      <c r="AD208" s="57"/>
      <c r="AE208" s="57"/>
      <c r="AF208" s="57"/>
      <c r="AG208" s="57"/>
      <c r="AH208" s="57"/>
      <c r="AI208" s="57"/>
      <c r="AJ208" s="57"/>
      <c r="AK208" s="57"/>
      <c r="AL208" s="57"/>
    </row>
    <row r="209" spans="1:38" ht="31.5" x14ac:dyDescent="0.25">
      <c r="A209" s="118"/>
      <c r="B209" s="115" t="s">
        <v>168</v>
      </c>
      <c r="C209" s="44"/>
      <c r="D209" s="44"/>
      <c r="E209" s="44"/>
      <c r="F209" s="44"/>
      <c r="G209" s="44"/>
      <c r="H209" s="27"/>
      <c r="I209" s="111"/>
      <c r="J209" s="111"/>
      <c r="K209" s="111"/>
      <c r="L209" s="111"/>
      <c r="M209" s="111"/>
      <c r="N209" s="111"/>
      <c r="O209" s="111"/>
      <c r="P209" s="111"/>
      <c r="Q209" s="111"/>
      <c r="R209" s="28" t="s">
        <v>73</v>
      </c>
      <c r="S209" s="28" t="s">
        <v>73</v>
      </c>
      <c r="T209" s="28" t="s">
        <v>73</v>
      </c>
      <c r="U209" s="28" t="s">
        <v>73</v>
      </c>
      <c r="V209" s="28" t="s">
        <v>73</v>
      </c>
      <c r="W209" s="28" t="s">
        <v>73</v>
      </c>
      <c r="X209" s="28" t="s">
        <v>73</v>
      </c>
      <c r="Y209" s="95"/>
      <c r="Z209" s="97"/>
      <c r="AA209" s="62"/>
      <c r="AB209" s="62"/>
      <c r="AC209" s="62"/>
      <c r="AD209" s="57"/>
      <c r="AE209" s="57"/>
      <c r="AF209" s="57"/>
      <c r="AG209" s="57"/>
      <c r="AH209" s="57"/>
      <c r="AI209" s="57"/>
      <c r="AJ209" s="57"/>
      <c r="AK209" s="57"/>
      <c r="AL209" s="57"/>
    </row>
    <row r="210" spans="1:38" ht="38.25" customHeight="1" x14ac:dyDescent="0.25">
      <c r="A210" s="123" t="s">
        <v>342</v>
      </c>
      <c r="B210" s="128"/>
      <c r="C210" s="128"/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128"/>
      <c r="Y210" s="128"/>
      <c r="Z210" s="129"/>
      <c r="AA210" s="62"/>
      <c r="AB210" s="62"/>
      <c r="AC210" s="62"/>
      <c r="AD210" s="57"/>
      <c r="AE210" s="57"/>
      <c r="AF210" s="57"/>
      <c r="AG210" s="57"/>
      <c r="AH210" s="57"/>
      <c r="AI210" s="57"/>
      <c r="AJ210" s="57"/>
      <c r="AK210" s="57"/>
      <c r="AL210" s="57"/>
    </row>
    <row r="211" spans="1:38" ht="63" x14ac:dyDescent="0.25">
      <c r="A211" s="177" t="s">
        <v>319</v>
      </c>
      <c r="B211" s="115" t="s">
        <v>320</v>
      </c>
      <c r="C211" s="44"/>
      <c r="D211" s="44"/>
      <c r="E211" s="44"/>
      <c r="F211" s="44"/>
      <c r="G211" s="44"/>
      <c r="H211" s="27"/>
      <c r="I211" s="111"/>
      <c r="J211" s="111"/>
      <c r="K211" s="111"/>
      <c r="L211" s="111"/>
      <c r="M211" s="111"/>
      <c r="N211" s="111"/>
      <c r="O211" s="111"/>
      <c r="P211" s="111"/>
      <c r="Q211" s="111"/>
      <c r="R211" s="34">
        <v>244</v>
      </c>
      <c r="S211" s="34" t="s">
        <v>73</v>
      </c>
      <c r="T211" s="34" t="s">
        <v>73</v>
      </c>
      <c r="U211" s="34" t="s">
        <v>73</v>
      </c>
      <c r="V211" s="34">
        <v>244</v>
      </c>
      <c r="W211" s="34">
        <v>200</v>
      </c>
      <c r="X211" s="34" t="s">
        <v>73</v>
      </c>
      <c r="Y211" s="178" t="s">
        <v>188</v>
      </c>
      <c r="Z211" s="121" t="s">
        <v>343</v>
      </c>
      <c r="AA211" s="62"/>
      <c r="AB211" s="62"/>
      <c r="AC211" s="62"/>
      <c r="AD211" s="57"/>
      <c r="AE211" s="57"/>
      <c r="AF211" s="57"/>
      <c r="AG211" s="57"/>
      <c r="AH211" s="57"/>
      <c r="AI211" s="57"/>
      <c r="AJ211" s="57"/>
      <c r="AK211" s="57"/>
      <c r="AL211" s="57"/>
    </row>
    <row r="212" spans="1:38" x14ac:dyDescent="0.25">
      <c r="A212" s="117"/>
      <c r="B212" s="115" t="s">
        <v>163</v>
      </c>
      <c r="C212" s="44"/>
      <c r="D212" s="44"/>
      <c r="E212" s="44"/>
      <c r="F212" s="44"/>
      <c r="G212" s="44"/>
      <c r="H212" s="27"/>
      <c r="I212" s="111"/>
      <c r="J212" s="111"/>
      <c r="K212" s="111"/>
      <c r="L212" s="111"/>
      <c r="M212" s="111"/>
      <c r="N212" s="111"/>
      <c r="O212" s="111"/>
      <c r="P212" s="111"/>
      <c r="Q212" s="111"/>
      <c r="R212" s="28"/>
      <c r="S212" s="28"/>
      <c r="T212" s="28"/>
      <c r="U212" s="28"/>
      <c r="V212" s="28"/>
      <c r="W212" s="28"/>
      <c r="X212" s="28"/>
      <c r="Y212" s="179"/>
      <c r="Z212" s="140"/>
      <c r="AA212" s="62"/>
      <c r="AB212" s="62"/>
      <c r="AC212" s="62"/>
      <c r="AD212" s="57"/>
      <c r="AE212" s="57"/>
      <c r="AF212" s="57"/>
      <c r="AG212" s="57"/>
      <c r="AH212" s="57"/>
      <c r="AI212" s="57"/>
      <c r="AJ212" s="57"/>
      <c r="AK212" s="57"/>
      <c r="AL212" s="57"/>
    </row>
    <row r="213" spans="1:38" ht="31.5" x14ac:dyDescent="0.25">
      <c r="A213" s="117"/>
      <c r="B213" s="115" t="s">
        <v>164</v>
      </c>
      <c r="C213" s="44"/>
      <c r="D213" s="44"/>
      <c r="E213" s="44"/>
      <c r="F213" s="44"/>
      <c r="G213" s="44"/>
      <c r="H213" s="27"/>
      <c r="I213" s="111"/>
      <c r="J213" s="111"/>
      <c r="K213" s="111"/>
      <c r="L213" s="111"/>
      <c r="M213" s="111"/>
      <c r="N213" s="111"/>
      <c r="O213" s="111"/>
      <c r="P213" s="111"/>
      <c r="Q213" s="111"/>
      <c r="R213" s="28"/>
      <c r="S213" s="28"/>
      <c r="T213" s="28"/>
      <c r="U213" s="28"/>
      <c r="V213" s="28"/>
      <c r="W213" s="28"/>
      <c r="X213" s="28"/>
      <c r="Y213" s="179"/>
      <c r="Z213" s="140"/>
      <c r="AA213" s="62"/>
      <c r="AB213" s="62"/>
      <c r="AC213" s="62"/>
      <c r="AD213" s="57"/>
      <c r="AE213" s="57"/>
      <c r="AF213" s="57"/>
      <c r="AG213" s="57"/>
      <c r="AH213" s="57"/>
      <c r="AI213" s="57"/>
      <c r="AJ213" s="57"/>
      <c r="AK213" s="57"/>
      <c r="AL213" s="57"/>
    </row>
    <row r="214" spans="1:38" x14ac:dyDescent="0.25">
      <c r="A214" s="117"/>
      <c r="B214" s="115" t="s">
        <v>165</v>
      </c>
      <c r="C214" s="44"/>
      <c r="D214" s="44"/>
      <c r="E214" s="44"/>
      <c r="F214" s="44"/>
      <c r="G214" s="44"/>
      <c r="H214" s="27"/>
      <c r="I214" s="111"/>
      <c r="J214" s="111"/>
      <c r="K214" s="111"/>
      <c r="L214" s="111"/>
      <c r="M214" s="111"/>
      <c r="N214" s="111"/>
      <c r="O214" s="111"/>
      <c r="P214" s="111"/>
      <c r="Q214" s="111"/>
      <c r="R214" s="28"/>
      <c r="S214" s="28"/>
      <c r="T214" s="28"/>
      <c r="U214" s="28"/>
      <c r="V214" s="28"/>
      <c r="W214" s="28"/>
      <c r="X214" s="28"/>
      <c r="Y214" s="179"/>
      <c r="Z214" s="140"/>
      <c r="AA214" s="62"/>
      <c r="AB214" s="62"/>
      <c r="AC214" s="62"/>
      <c r="AD214" s="57"/>
      <c r="AE214" s="57"/>
      <c r="AF214" s="57"/>
      <c r="AG214" s="57"/>
      <c r="AH214" s="57"/>
      <c r="AI214" s="57"/>
      <c r="AJ214" s="57"/>
      <c r="AK214" s="57"/>
      <c r="AL214" s="57"/>
    </row>
    <row r="215" spans="1:38" x14ac:dyDescent="0.25">
      <c r="A215" s="117"/>
      <c r="B215" s="115" t="s">
        <v>166</v>
      </c>
      <c r="C215" s="44"/>
      <c r="D215" s="44"/>
      <c r="E215" s="44"/>
      <c r="F215" s="44"/>
      <c r="G215" s="44"/>
      <c r="H215" s="27"/>
      <c r="I215" s="111"/>
      <c r="J215" s="111"/>
      <c r="K215" s="111"/>
      <c r="L215" s="111"/>
      <c r="M215" s="111"/>
      <c r="N215" s="111"/>
      <c r="O215" s="111"/>
      <c r="P215" s="111"/>
      <c r="Q215" s="111"/>
      <c r="R215" s="28"/>
      <c r="S215" s="28"/>
      <c r="T215" s="28"/>
      <c r="U215" s="28"/>
      <c r="V215" s="28"/>
      <c r="W215" s="28"/>
      <c r="X215" s="28"/>
      <c r="Y215" s="179"/>
      <c r="Z215" s="140"/>
      <c r="AA215" s="62"/>
      <c r="AB215" s="62"/>
      <c r="AC215" s="62"/>
      <c r="AD215" s="57"/>
      <c r="AE215" s="57"/>
      <c r="AF215" s="57"/>
      <c r="AG215" s="57"/>
      <c r="AH215" s="57"/>
      <c r="AI215" s="57"/>
      <c r="AJ215" s="57"/>
      <c r="AK215" s="57"/>
      <c r="AL215" s="57"/>
    </row>
    <row r="216" spans="1:38" x14ac:dyDescent="0.25">
      <c r="A216" s="117"/>
      <c r="B216" s="115" t="s">
        <v>167</v>
      </c>
      <c r="C216" s="44"/>
      <c r="D216" s="44"/>
      <c r="E216" s="44"/>
      <c r="F216" s="44"/>
      <c r="G216" s="44"/>
      <c r="H216" s="27"/>
      <c r="I216" s="111"/>
      <c r="J216" s="111"/>
      <c r="K216" s="111"/>
      <c r="L216" s="111"/>
      <c r="M216" s="111"/>
      <c r="N216" s="111"/>
      <c r="O216" s="111"/>
      <c r="P216" s="111"/>
      <c r="Q216" s="111"/>
      <c r="R216" s="28"/>
      <c r="S216" s="28"/>
      <c r="T216" s="28"/>
      <c r="U216" s="28"/>
      <c r="V216" s="28"/>
      <c r="W216" s="28"/>
      <c r="X216" s="28"/>
      <c r="Y216" s="179"/>
      <c r="Z216" s="140"/>
      <c r="AA216" s="62"/>
      <c r="AB216" s="62"/>
      <c r="AC216" s="62"/>
      <c r="AD216" s="57"/>
      <c r="AE216" s="57"/>
      <c r="AF216" s="57"/>
      <c r="AG216" s="57"/>
      <c r="AH216" s="57"/>
      <c r="AI216" s="57"/>
      <c r="AJ216" s="57"/>
      <c r="AK216" s="57"/>
      <c r="AL216" s="57"/>
    </row>
    <row r="217" spans="1:38" ht="31.5" x14ac:dyDescent="0.25">
      <c r="A217" s="117"/>
      <c r="B217" s="115" t="s">
        <v>168</v>
      </c>
      <c r="C217" s="44"/>
      <c r="D217" s="44"/>
      <c r="E217" s="44"/>
      <c r="F217" s="44"/>
      <c r="G217" s="44"/>
      <c r="H217" s="27"/>
      <c r="I217" s="111"/>
      <c r="J217" s="111"/>
      <c r="K217" s="111"/>
      <c r="L217" s="111"/>
      <c r="M217" s="111"/>
      <c r="N217" s="111"/>
      <c r="O217" s="111"/>
      <c r="P217" s="111"/>
      <c r="Q217" s="111"/>
      <c r="R217" s="28"/>
      <c r="S217" s="28"/>
      <c r="T217" s="28"/>
      <c r="U217" s="28"/>
      <c r="V217" s="28"/>
      <c r="W217" s="28"/>
      <c r="X217" s="28"/>
      <c r="Y217" s="180"/>
      <c r="Z217" s="141"/>
      <c r="AA217" s="62"/>
      <c r="AB217" s="62"/>
      <c r="AC217" s="62"/>
      <c r="AD217" s="57"/>
      <c r="AE217" s="57"/>
      <c r="AF217" s="57"/>
      <c r="AG217" s="57"/>
      <c r="AH217" s="57"/>
      <c r="AI217" s="57"/>
      <c r="AJ217" s="57"/>
      <c r="AK217" s="57"/>
      <c r="AL217" s="57"/>
    </row>
    <row r="218" spans="1:38" ht="31.5" x14ac:dyDescent="0.25">
      <c r="A218" s="116" t="s">
        <v>304</v>
      </c>
      <c r="B218" s="115" t="s">
        <v>164</v>
      </c>
      <c r="C218" s="44"/>
      <c r="D218" s="44"/>
      <c r="E218" s="44"/>
      <c r="F218" s="44"/>
      <c r="G218" s="44"/>
      <c r="H218" s="27"/>
      <c r="I218" s="111"/>
      <c r="J218" s="111"/>
      <c r="K218" s="111"/>
      <c r="L218" s="111"/>
      <c r="M218" s="111"/>
      <c r="N218" s="111"/>
      <c r="O218" s="111"/>
      <c r="P218" s="111"/>
      <c r="Q218" s="111"/>
      <c r="R218" s="28"/>
      <c r="S218" s="28"/>
      <c r="T218" s="28"/>
      <c r="U218" s="28"/>
      <c r="V218" s="28"/>
      <c r="W218" s="28"/>
      <c r="X218" s="28"/>
      <c r="Y218" s="95"/>
      <c r="Z218" s="97"/>
      <c r="AA218" s="62"/>
      <c r="AB218" s="62"/>
      <c r="AC218" s="62"/>
      <c r="AD218" s="57"/>
      <c r="AE218" s="57"/>
      <c r="AF218" s="57"/>
      <c r="AG218" s="57"/>
      <c r="AH218" s="57"/>
      <c r="AI218" s="57"/>
      <c r="AJ218" s="57"/>
      <c r="AK218" s="57"/>
      <c r="AL218" s="57"/>
    </row>
    <row r="219" spans="1:38" x14ac:dyDescent="0.25">
      <c r="A219" s="117"/>
      <c r="B219" s="115" t="s">
        <v>165</v>
      </c>
      <c r="C219" s="44"/>
      <c r="D219" s="44"/>
      <c r="E219" s="44"/>
      <c r="F219" s="44"/>
      <c r="G219" s="44"/>
      <c r="H219" s="27"/>
      <c r="I219" s="111"/>
      <c r="J219" s="111"/>
      <c r="K219" s="111"/>
      <c r="L219" s="111"/>
      <c r="M219" s="111"/>
      <c r="N219" s="111"/>
      <c r="O219" s="111"/>
      <c r="P219" s="111"/>
      <c r="Q219" s="111"/>
      <c r="R219" s="28"/>
      <c r="S219" s="28"/>
      <c r="T219" s="28"/>
      <c r="U219" s="28"/>
      <c r="V219" s="28"/>
      <c r="W219" s="28"/>
      <c r="X219" s="28"/>
      <c r="Y219" s="95"/>
      <c r="Z219" s="97"/>
      <c r="AA219" s="62"/>
      <c r="AB219" s="62"/>
      <c r="AC219" s="62"/>
      <c r="AD219" s="57"/>
      <c r="AE219" s="57"/>
      <c r="AF219" s="57"/>
      <c r="AG219" s="57"/>
      <c r="AH219" s="57"/>
      <c r="AI219" s="57"/>
      <c r="AJ219" s="57"/>
      <c r="AK219" s="57"/>
      <c r="AL219" s="57"/>
    </row>
    <row r="220" spans="1:38" x14ac:dyDescent="0.25">
      <c r="A220" s="117"/>
      <c r="B220" s="115" t="s">
        <v>166</v>
      </c>
      <c r="C220" s="44"/>
      <c r="D220" s="44"/>
      <c r="E220" s="44"/>
      <c r="F220" s="44"/>
      <c r="G220" s="44"/>
      <c r="H220" s="27"/>
      <c r="I220" s="111"/>
      <c r="J220" s="111"/>
      <c r="K220" s="111"/>
      <c r="L220" s="111"/>
      <c r="M220" s="111"/>
      <c r="N220" s="111"/>
      <c r="O220" s="111"/>
      <c r="P220" s="111"/>
      <c r="Q220" s="111"/>
      <c r="R220" s="28"/>
      <c r="S220" s="28"/>
      <c r="T220" s="28"/>
      <c r="U220" s="28"/>
      <c r="V220" s="28"/>
      <c r="W220" s="28"/>
      <c r="X220" s="28"/>
      <c r="Y220" s="95"/>
      <c r="Z220" s="97"/>
      <c r="AA220" s="62"/>
      <c r="AB220" s="62"/>
      <c r="AC220" s="62"/>
      <c r="AD220" s="57"/>
      <c r="AE220" s="57"/>
      <c r="AF220" s="57"/>
      <c r="AG220" s="57"/>
      <c r="AH220" s="57"/>
      <c r="AI220" s="57"/>
      <c r="AJ220" s="57"/>
      <c r="AK220" s="57"/>
      <c r="AL220" s="57"/>
    </row>
    <row r="221" spans="1:38" x14ac:dyDescent="0.25">
      <c r="A221" s="117"/>
      <c r="B221" s="115" t="s">
        <v>167</v>
      </c>
      <c r="C221" s="44"/>
      <c r="D221" s="44"/>
      <c r="E221" s="44"/>
      <c r="F221" s="44"/>
      <c r="G221" s="44"/>
      <c r="H221" s="27"/>
      <c r="I221" s="111"/>
      <c r="J221" s="111"/>
      <c r="K221" s="111"/>
      <c r="L221" s="111"/>
      <c r="M221" s="111"/>
      <c r="N221" s="111"/>
      <c r="O221" s="111"/>
      <c r="P221" s="111"/>
      <c r="Q221" s="111"/>
      <c r="R221" s="28"/>
      <c r="S221" s="28"/>
      <c r="T221" s="28"/>
      <c r="U221" s="28"/>
      <c r="V221" s="28"/>
      <c r="W221" s="28"/>
      <c r="X221" s="28"/>
      <c r="Y221" s="95"/>
      <c r="Z221" s="97"/>
      <c r="AA221" s="62"/>
      <c r="AB221" s="62"/>
      <c r="AC221" s="62"/>
      <c r="AD221" s="57"/>
      <c r="AE221" s="57"/>
      <c r="AF221" s="57"/>
      <c r="AG221" s="57"/>
      <c r="AH221" s="57"/>
      <c r="AI221" s="57"/>
      <c r="AJ221" s="57"/>
      <c r="AK221" s="57"/>
      <c r="AL221" s="57"/>
    </row>
    <row r="222" spans="1:38" ht="31.5" x14ac:dyDescent="0.25">
      <c r="A222" s="118"/>
      <c r="B222" s="115" t="s">
        <v>168</v>
      </c>
      <c r="C222" s="44"/>
      <c r="D222" s="44"/>
      <c r="E222" s="44"/>
      <c r="F222" s="44"/>
      <c r="G222" s="44"/>
      <c r="H222" s="27"/>
      <c r="I222" s="111"/>
      <c r="J222" s="111"/>
      <c r="K222" s="111"/>
      <c r="L222" s="111"/>
      <c r="M222" s="111"/>
      <c r="N222" s="111"/>
      <c r="O222" s="111"/>
      <c r="P222" s="111"/>
      <c r="Q222" s="111"/>
      <c r="R222" s="28"/>
      <c r="S222" s="28"/>
      <c r="T222" s="28"/>
      <c r="U222" s="28"/>
      <c r="V222" s="28"/>
      <c r="W222" s="28"/>
      <c r="X222" s="28"/>
      <c r="Y222" s="95"/>
      <c r="Z222" s="97"/>
      <c r="AA222" s="62"/>
      <c r="AB222" s="62"/>
      <c r="AC222" s="62"/>
      <c r="AD222" s="57"/>
      <c r="AE222" s="57"/>
      <c r="AF222" s="57"/>
      <c r="AG222" s="57"/>
      <c r="AH222" s="57"/>
      <c r="AI222" s="57"/>
      <c r="AJ222" s="57"/>
      <c r="AK222" s="57"/>
      <c r="AL222" s="57"/>
    </row>
    <row r="223" spans="1:38" ht="31.5" x14ac:dyDescent="0.25">
      <c r="A223" s="139" t="s">
        <v>183</v>
      </c>
      <c r="B223" s="115" t="s">
        <v>164</v>
      </c>
      <c r="C223" s="44"/>
      <c r="D223" s="44"/>
      <c r="E223" s="44"/>
      <c r="F223" s="44"/>
      <c r="G223" s="44"/>
      <c r="H223" s="27" t="e">
        <f>H224+H226+H227</f>
        <v>#REF!</v>
      </c>
      <c r="I223" s="28" t="e">
        <f>I146+#REF!+#REF!+#REF!+#REF!</f>
        <v>#REF!</v>
      </c>
      <c r="J223" s="28" t="e">
        <f>J146+#REF!+#REF!+#REF!+#REF!</f>
        <v>#REF!</v>
      </c>
      <c r="K223" s="28" t="e">
        <f>K146+#REF!+#REF!+#REF!+#REF!</f>
        <v>#REF!</v>
      </c>
      <c r="L223" s="28" t="e">
        <f>L146+#REF!+#REF!+#REF!+#REF!</f>
        <v>#REF!</v>
      </c>
      <c r="M223" s="28" t="e">
        <f>SUM(M224:M227)</f>
        <v>#REF!</v>
      </c>
      <c r="N223" s="28" t="e">
        <f>N146+#REF!+#REF!+#REF!+#REF!</f>
        <v>#REF!</v>
      </c>
      <c r="O223" s="28"/>
      <c r="P223" s="28"/>
      <c r="Q223" s="28"/>
      <c r="R223" s="28">
        <f>SUM(R224:R227)</f>
        <v>38486.773000000001</v>
      </c>
      <c r="S223" s="28">
        <f t="shared" ref="S223:X223" si="64">SUM(S224:S227)</f>
        <v>0</v>
      </c>
      <c r="T223" s="28">
        <f t="shared" si="64"/>
        <v>0</v>
      </c>
      <c r="U223" s="28">
        <f t="shared" si="64"/>
        <v>0</v>
      </c>
      <c r="V223" s="28">
        <f t="shared" si="64"/>
        <v>38486.773000000001</v>
      </c>
      <c r="W223" s="28">
        <f t="shared" si="64"/>
        <v>10526.3</v>
      </c>
      <c r="X223" s="28">
        <f t="shared" si="64"/>
        <v>10526.3</v>
      </c>
      <c r="Y223" s="182"/>
      <c r="Z223" s="181"/>
      <c r="AA223" s="28" t="e">
        <f>AA146+#REF!+#REF!+#REF!</f>
        <v>#REF!</v>
      </c>
      <c r="AB223" s="103" t="e">
        <f>AB146+#REF!+#REF!+#REF!</f>
        <v>#REF!</v>
      </c>
      <c r="AC223" s="103">
        <v>0</v>
      </c>
      <c r="AD223" s="57" t="e">
        <f t="shared" ref="AD223:AD328" si="65">H223+M223+R223+AA223+AB223+AC223</f>
        <v>#REF!</v>
      </c>
      <c r="AE223" s="57"/>
      <c r="AF223" s="57"/>
      <c r="AG223" s="57"/>
      <c r="AH223" s="57"/>
      <c r="AI223" s="57"/>
      <c r="AJ223" s="57"/>
      <c r="AK223" s="57"/>
      <c r="AL223" s="57"/>
    </row>
    <row r="224" spans="1:38" x14ac:dyDescent="0.25">
      <c r="A224" s="139"/>
      <c r="B224" s="115" t="s">
        <v>165</v>
      </c>
      <c r="C224" s="74"/>
      <c r="D224" s="74"/>
      <c r="E224" s="74"/>
      <c r="F224" s="74"/>
      <c r="G224" s="74"/>
      <c r="H224" s="27">
        <v>290106.59999999998</v>
      </c>
      <c r="I224" s="28" t="e">
        <f>I147+#REF!+#REF!+#REF!+#REF!</f>
        <v>#REF!</v>
      </c>
      <c r="J224" s="28" t="e">
        <f>J147+#REF!+#REF!+#REF!+#REF!</f>
        <v>#REF!</v>
      </c>
      <c r="K224" s="28" t="e">
        <f>K147+#REF!+#REF!+#REF!+#REF!</f>
        <v>#REF!</v>
      </c>
      <c r="L224" s="28" t="e">
        <f>L147+#REF!+#REF!+#REF!+#REF!</f>
        <v>#REF!</v>
      </c>
      <c r="M224" s="28">
        <v>205294</v>
      </c>
      <c r="N224" s="28" t="e">
        <f>N147+#REF!+#REF!+#REF!</f>
        <v>#REF!</v>
      </c>
      <c r="O224" s="28"/>
      <c r="P224" s="28"/>
      <c r="Q224" s="28"/>
      <c r="R224" s="28">
        <f>SUM(S224:V224)</f>
        <v>37259.800000000003</v>
      </c>
      <c r="S224" s="28">
        <v>0</v>
      </c>
      <c r="T224" s="28">
        <v>0</v>
      </c>
      <c r="U224" s="28">
        <v>0</v>
      </c>
      <c r="V224" s="28">
        <f>V147</f>
        <v>37259.800000000003</v>
      </c>
      <c r="W224" s="28">
        <f>W147</f>
        <v>10000</v>
      </c>
      <c r="X224" s="28">
        <f>X147</f>
        <v>10000</v>
      </c>
      <c r="Y224" s="182"/>
      <c r="Z224" s="181"/>
      <c r="AA224" s="28" t="e">
        <f>AA147+#REF!+#REF!+#REF!+#REF!</f>
        <v>#REF!</v>
      </c>
      <c r="AB224" s="103" t="e">
        <f>AB147+#REF!+#REF!+#REF!</f>
        <v>#REF!</v>
      </c>
      <c r="AC224" s="103">
        <v>0</v>
      </c>
      <c r="AD224" s="75" t="e">
        <f>H224+M224+R224+AA224+AB224+AC224</f>
        <v>#REF!</v>
      </c>
      <c r="AE224" s="57"/>
      <c r="AF224" s="57"/>
      <c r="AG224" s="57"/>
      <c r="AH224" s="57"/>
      <c r="AI224" s="57"/>
      <c r="AJ224" s="57"/>
      <c r="AK224" s="57"/>
      <c r="AL224" s="57"/>
    </row>
    <row r="225" spans="1:38" x14ac:dyDescent="0.25">
      <c r="A225" s="139"/>
      <c r="B225" s="115" t="s">
        <v>166</v>
      </c>
      <c r="C225" s="74"/>
      <c r="D225" s="74"/>
      <c r="E225" s="74"/>
      <c r="F225" s="74"/>
      <c r="G225" s="74"/>
      <c r="H225" s="27" t="e">
        <f>H148+#REF!+#REF!+#REF!</f>
        <v>#REF!</v>
      </c>
      <c r="I225" s="28" t="e">
        <f>I148+#REF!+#REF!+#REF!</f>
        <v>#REF!</v>
      </c>
      <c r="J225" s="28" t="e">
        <f>J148+#REF!+#REF!+#REF!</f>
        <v>#REF!</v>
      </c>
      <c r="K225" s="28" t="e">
        <f>K148+#REF!+#REF!+#REF!</f>
        <v>#REF!</v>
      </c>
      <c r="L225" s="28" t="e">
        <f>L148+#REF!+#REF!+#REF!</f>
        <v>#REF!</v>
      </c>
      <c r="M225" s="28" t="e">
        <f>M148+#REF!+#REF!+#REF!</f>
        <v>#REF!</v>
      </c>
      <c r="N225" s="28" t="e">
        <f>N148+#REF!+#REF!+#REF!</f>
        <v>#REF!</v>
      </c>
      <c r="O225" s="28"/>
      <c r="P225" s="28"/>
      <c r="Q225" s="28"/>
      <c r="R225" s="28">
        <f t="shared" ref="R225:R227" si="66">SUM(S225:V225)</f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182"/>
      <c r="Z225" s="181"/>
      <c r="AA225" s="28" t="e">
        <f>AA148+#REF!+#REF!+#REF!</f>
        <v>#REF!</v>
      </c>
      <c r="AB225" s="103" t="e">
        <f>AB148+#REF!+#REF!+#REF!</f>
        <v>#REF!</v>
      </c>
      <c r="AC225" s="103" t="e">
        <f>AC148+#REF!+#REF!+#REF!</f>
        <v>#REF!</v>
      </c>
      <c r="AD225" s="57" t="e">
        <f t="shared" si="65"/>
        <v>#REF!</v>
      </c>
      <c r="AE225" s="57"/>
      <c r="AF225" s="57"/>
      <c r="AG225" s="57"/>
      <c r="AH225" s="57"/>
      <c r="AI225" s="57"/>
      <c r="AJ225" s="57"/>
      <c r="AK225" s="57"/>
      <c r="AL225" s="57"/>
    </row>
    <row r="226" spans="1:38" x14ac:dyDescent="0.25">
      <c r="A226" s="139"/>
      <c r="B226" s="115" t="s">
        <v>167</v>
      </c>
      <c r="C226" s="74"/>
      <c r="D226" s="74"/>
      <c r="E226" s="74"/>
      <c r="F226" s="74"/>
      <c r="G226" s="74"/>
      <c r="H226" s="27">
        <v>10066.299999999999</v>
      </c>
      <c r="I226" s="28" t="e">
        <f>I149+#REF!+#REF!+#REF!+#REF!</f>
        <v>#REF!</v>
      </c>
      <c r="J226" s="28" t="e">
        <f>J149+#REF!+#REF!+#REF!+#REF!</f>
        <v>#REF!</v>
      </c>
      <c r="K226" s="28" t="e">
        <f>K149+#REF!+#REF!+#REF!+#REF!</f>
        <v>#REF!</v>
      </c>
      <c r="L226" s="28" t="e">
        <f>L149+#REF!+#REF!+#REF!+#REF!</f>
        <v>#REF!</v>
      </c>
      <c r="M226" s="28">
        <v>2996.2</v>
      </c>
      <c r="N226" s="28" t="e">
        <f>N149+#REF!+#REF!+#REF!</f>
        <v>#REF!</v>
      </c>
      <c r="O226" s="28"/>
      <c r="P226" s="28"/>
      <c r="Q226" s="28"/>
      <c r="R226" s="28">
        <f t="shared" si="66"/>
        <v>1226.973</v>
      </c>
      <c r="S226" s="28">
        <v>0</v>
      </c>
      <c r="T226" s="28">
        <v>0</v>
      </c>
      <c r="U226" s="28">
        <v>0</v>
      </c>
      <c r="V226" s="28">
        <f>V149</f>
        <v>1226.973</v>
      </c>
      <c r="W226" s="28">
        <f>W149</f>
        <v>526.29999999999995</v>
      </c>
      <c r="X226" s="28">
        <f>X149</f>
        <v>526.29999999999995</v>
      </c>
      <c r="Y226" s="182"/>
      <c r="Z226" s="181"/>
      <c r="AA226" s="28" t="e">
        <f>AA149+#REF!+#REF!+#REF!</f>
        <v>#REF!</v>
      </c>
      <c r="AB226" s="103" t="e">
        <f>AB149+#REF!+#REF!+#REF!</f>
        <v>#REF!</v>
      </c>
      <c r="AC226" s="103">
        <v>0</v>
      </c>
      <c r="AD226" s="57" t="e">
        <f t="shared" si="65"/>
        <v>#REF!</v>
      </c>
      <c r="AE226" s="57"/>
      <c r="AF226" s="57"/>
      <c r="AG226" s="57"/>
      <c r="AH226" s="57"/>
      <c r="AI226" s="57"/>
      <c r="AJ226" s="57"/>
      <c r="AK226" s="57"/>
      <c r="AL226" s="57"/>
    </row>
    <row r="227" spans="1:38" ht="31.5" x14ac:dyDescent="0.25">
      <c r="A227" s="139"/>
      <c r="B227" s="115" t="s">
        <v>168</v>
      </c>
      <c r="C227" s="74"/>
      <c r="D227" s="74"/>
      <c r="E227" s="74"/>
      <c r="F227" s="74"/>
      <c r="G227" s="74"/>
      <c r="H227" s="27" t="e">
        <f>H150+#REF!+#REF!+#REF!</f>
        <v>#REF!</v>
      </c>
      <c r="I227" s="28" t="e">
        <f>I150+#REF!+#REF!+#REF!</f>
        <v>#REF!</v>
      </c>
      <c r="J227" s="28" t="e">
        <f>J150+#REF!+#REF!+#REF!</f>
        <v>#REF!</v>
      </c>
      <c r="K227" s="28" t="e">
        <f>K150+#REF!+#REF!+#REF!</f>
        <v>#REF!</v>
      </c>
      <c r="L227" s="28" t="e">
        <f>L150+#REF!+#REF!+#REF!</f>
        <v>#REF!</v>
      </c>
      <c r="M227" s="28">
        <v>0</v>
      </c>
      <c r="N227" s="28"/>
      <c r="O227" s="28"/>
      <c r="P227" s="28"/>
      <c r="Q227" s="28" t="e">
        <f>Q150+#REF!+#REF!+#REF!</f>
        <v>#REF!</v>
      </c>
      <c r="R227" s="28">
        <f t="shared" si="66"/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0</v>
      </c>
      <c r="X227" s="28">
        <v>0</v>
      </c>
      <c r="Y227" s="182"/>
      <c r="Z227" s="181"/>
      <c r="AA227" s="28" t="e">
        <f>AA150+#REF!+#REF!+#REF!</f>
        <v>#REF!</v>
      </c>
      <c r="AB227" s="103" t="e">
        <f>AB150+#REF!+#REF!+#REF!</f>
        <v>#REF!</v>
      </c>
      <c r="AC227" s="103">
        <v>0</v>
      </c>
      <c r="AD227" s="57" t="e">
        <f t="shared" si="65"/>
        <v>#REF!</v>
      </c>
      <c r="AE227" s="57"/>
      <c r="AF227" s="57"/>
      <c r="AG227" s="57"/>
      <c r="AH227" s="57"/>
      <c r="AI227" s="57"/>
      <c r="AJ227" s="57"/>
      <c r="AK227" s="57"/>
      <c r="AL227" s="57"/>
    </row>
    <row r="228" spans="1:38" ht="21" customHeight="1" x14ac:dyDescent="0.25">
      <c r="A228" s="119" t="s">
        <v>224</v>
      </c>
      <c r="B228" s="119"/>
      <c r="C228" s="119"/>
      <c r="D228" s="119"/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19"/>
      <c r="P228" s="119"/>
      <c r="Q228" s="119"/>
      <c r="R228" s="119"/>
      <c r="S228" s="119"/>
      <c r="T228" s="119"/>
      <c r="U228" s="119"/>
      <c r="V228" s="119"/>
      <c r="W228" s="119"/>
      <c r="X228" s="119"/>
      <c r="Y228" s="119"/>
      <c r="Z228" s="119"/>
      <c r="AA228" s="28"/>
      <c r="AB228" s="103"/>
      <c r="AC228" s="103"/>
      <c r="AD228" s="57"/>
      <c r="AE228" s="57"/>
      <c r="AF228" s="57"/>
      <c r="AG228" s="57"/>
      <c r="AH228" s="57"/>
      <c r="AI228" s="57"/>
      <c r="AJ228" s="57"/>
      <c r="AK228" s="57"/>
      <c r="AL228" s="57"/>
    </row>
    <row r="229" spans="1:38" ht="21" customHeight="1" x14ac:dyDescent="0.25">
      <c r="A229" s="136" t="s">
        <v>272</v>
      </c>
      <c r="B229" s="137"/>
      <c r="C229" s="137"/>
      <c r="D229" s="137"/>
      <c r="E229" s="137"/>
      <c r="F229" s="137"/>
      <c r="G229" s="137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8"/>
      <c r="AA229" s="28"/>
      <c r="AB229" s="103"/>
      <c r="AC229" s="103"/>
      <c r="AD229" s="57"/>
      <c r="AE229" s="57"/>
      <c r="AF229" s="57"/>
      <c r="AG229" s="57"/>
      <c r="AH229" s="57"/>
      <c r="AI229" s="57"/>
      <c r="AJ229" s="57"/>
      <c r="AK229" s="57"/>
      <c r="AL229" s="57"/>
    </row>
    <row r="230" spans="1:38" ht="20.25" customHeight="1" x14ac:dyDescent="0.25">
      <c r="A230" s="139" t="s">
        <v>250</v>
      </c>
      <c r="B230" s="139"/>
      <c r="C230" s="139"/>
      <c r="D230" s="139"/>
      <c r="E230" s="139"/>
      <c r="F230" s="139"/>
      <c r="G230" s="139"/>
      <c r="H230" s="139"/>
      <c r="I230" s="139"/>
      <c r="J230" s="139"/>
      <c r="K230" s="139"/>
      <c r="L230" s="139"/>
      <c r="M230" s="139"/>
      <c r="N230" s="139"/>
      <c r="O230" s="139"/>
      <c r="P230" s="139"/>
      <c r="Q230" s="139"/>
      <c r="R230" s="139"/>
      <c r="S230" s="139"/>
      <c r="T230" s="139"/>
      <c r="U230" s="139"/>
      <c r="V230" s="139"/>
      <c r="W230" s="139"/>
      <c r="X230" s="139"/>
      <c r="Y230" s="139"/>
      <c r="Z230" s="139"/>
      <c r="AA230" s="28"/>
      <c r="AB230" s="103"/>
      <c r="AC230" s="103"/>
      <c r="AD230" s="57"/>
      <c r="AE230" s="57"/>
      <c r="AF230" s="57"/>
      <c r="AG230" s="57"/>
      <c r="AH230" s="57"/>
      <c r="AI230" s="57"/>
      <c r="AJ230" s="57"/>
      <c r="AK230" s="57"/>
      <c r="AL230" s="57"/>
    </row>
    <row r="231" spans="1:38" ht="79.5" customHeight="1" x14ac:dyDescent="0.25">
      <c r="A231" s="116" t="s">
        <v>299</v>
      </c>
      <c r="B231" s="115" t="s">
        <v>293</v>
      </c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8">
        <f>SUM(S231:V231)</f>
        <v>6</v>
      </c>
      <c r="S231" s="98">
        <v>0</v>
      </c>
      <c r="T231" s="98">
        <v>1</v>
      </c>
      <c r="U231" s="98">
        <v>2</v>
      </c>
      <c r="V231" s="98">
        <v>3</v>
      </c>
      <c r="W231" s="98">
        <v>4</v>
      </c>
      <c r="X231" s="28" t="s">
        <v>73</v>
      </c>
      <c r="Y231" s="178" t="s">
        <v>188</v>
      </c>
      <c r="Z231" s="116" t="s">
        <v>326</v>
      </c>
      <c r="AA231" s="28"/>
      <c r="AB231" s="103"/>
      <c r="AC231" s="103"/>
      <c r="AD231" s="57"/>
      <c r="AE231" s="57"/>
      <c r="AF231" s="57"/>
      <c r="AG231" s="57"/>
      <c r="AH231" s="57"/>
      <c r="AI231" s="57"/>
      <c r="AJ231" s="57"/>
      <c r="AK231" s="57"/>
      <c r="AL231" s="57"/>
    </row>
    <row r="232" spans="1:38" x14ac:dyDescent="0.25">
      <c r="A232" s="120"/>
      <c r="B232" s="115" t="s">
        <v>163</v>
      </c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28" t="s">
        <v>73</v>
      </c>
      <c r="S232" s="29" t="s">
        <v>278</v>
      </c>
      <c r="T232" s="29" t="s">
        <v>278</v>
      </c>
      <c r="U232" s="29" t="s">
        <v>278</v>
      </c>
      <c r="V232" s="29" t="s">
        <v>278</v>
      </c>
      <c r="W232" s="28" t="s">
        <v>73</v>
      </c>
      <c r="X232" s="28" t="s">
        <v>73</v>
      </c>
      <c r="Y232" s="179"/>
      <c r="Z232" s="120"/>
      <c r="AA232" s="28"/>
      <c r="AB232" s="103"/>
      <c r="AC232" s="103"/>
      <c r="AD232" s="57"/>
      <c r="AE232" s="57"/>
      <c r="AF232" s="57"/>
      <c r="AG232" s="57"/>
      <c r="AH232" s="57"/>
      <c r="AI232" s="57"/>
      <c r="AJ232" s="57"/>
      <c r="AK232" s="57"/>
      <c r="AL232" s="57"/>
    </row>
    <row r="233" spans="1:38" x14ac:dyDescent="0.25">
      <c r="A233" s="120"/>
      <c r="B233" s="115" t="s">
        <v>171</v>
      </c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28">
        <f>SUM(R234:R237)</f>
        <v>54202.07</v>
      </c>
      <c r="S233" s="113">
        <f>S234</f>
        <v>0</v>
      </c>
      <c r="T233" s="28">
        <f t="shared" ref="T233:W233" si="67">SUM(T234:T237)</f>
        <v>0</v>
      </c>
      <c r="U233" s="28">
        <f t="shared" si="67"/>
        <v>16260.6</v>
      </c>
      <c r="V233" s="28">
        <f t="shared" si="67"/>
        <v>37941.47</v>
      </c>
      <c r="W233" s="28">
        <f t="shared" si="67"/>
        <v>31578.9</v>
      </c>
      <c r="X233" s="28" t="s">
        <v>73</v>
      </c>
      <c r="Y233" s="179"/>
      <c r="Z233" s="120"/>
      <c r="AA233" s="28"/>
      <c r="AB233" s="103"/>
      <c r="AC233" s="103"/>
      <c r="AD233" s="57"/>
      <c r="AE233" s="57"/>
      <c r="AF233" s="57"/>
      <c r="AG233" s="57"/>
      <c r="AH233" s="57"/>
      <c r="AI233" s="57"/>
      <c r="AJ233" s="57"/>
      <c r="AK233" s="57"/>
      <c r="AL233" s="57"/>
    </row>
    <row r="234" spans="1:38" x14ac:dyDescent="0.25">
      <c r="A234" s="120"/>
      <c r="B234" s="115" t="s">
        <v>165</v>
      </c>
      <c r="C234" s="38" t="s">
        <v>119</v>
      </c>
      <c r="D234" s="38" t="s">
        <v>284</v>
      </c>
      <c r="E234" s="38" t="s">
        <v>286</v>
      </c>
      <c r="F234" s="38" t="s">
        <v>243</v>
      </c>
      <c r="G234" s="38" t="s">
        <v>117</v>
      </c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28">
        <f>SUM(S234:V234)</f>
        <v>51492</v>
      </c>
      <c r="S234" s="113"/>
      <c r="T234" s="28"/>
      <c r="U234" s="28">
        <v>15447.6</v>
      </c>
      <c r="V234" s="28">
        <v>36044.400000000001</v>
      </c>
      <c r="W234" s="28">
        <v>30000</v>
      </c>
      <c r="X234" s="28" t="s">
        <v>73</v>
      </c>
      <c r="Y234" s="179"/>
      <c r="Z234" s="120"/>
      <c r="AA234" s="28"/>
      <c r="AB234" s="103"/>
      <c r="AC234" s="103"/>
      <c r="AD234" s="57"/>
      <c r="AE234" s="57"/>
      <c r="AF234" s="57"/>
      <c r="AG234" s="57"/>
      <c r="AH234" s="57"/>
      <c r="AI234" s="57"/>
      <c r="AJ234" s="57"/>
      <c r="AK234" s="57"/>
      <c r="AL234" s="57"/>
    </row>
    <row r="235" spans="1:38" x14ac:dyDescent="0.25">
      <c r="A235" s="120"/>
      <c r="B235" s="115" t="s">
        <v>166</v>
      </c>
      <c r="C235" s="94"/>
      <c r="D235" s="94"/>
      <c r="E235" s="94"/>
      <c r="F235" s="94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28">
        <f t="shared" ref="R235:R237" si="68">SUM(S235:V235)</f>
        <v>0</v>
      </c>
      <c r="S235" s="113">
        <v>0</v>
      </c>
      <c r="T235" s="28">
        <v>0</v>
      </c>
      <c r="U235" s="28">
        <v>0</v>
      </c>
      <c r="V235" s="28">
        <v>0</v>
      </c>
      <c r="W235" s="28">
        <v>0</v>
      </c>
      <c r="X235" s="28" t="s">
        <v>73</v>
      </c>
      <c r="Y235" s="179"/>
      <c r="Z235" s="120"/>
      <c r="AA235" s="28"/>
      <c r="AB235" s="103"/>
      <c r="AC235" s="103"/>
      <c r="AD235" s="57"/>
      <c r="AE235" s="57"/>
      <c r="AF235" s="57"/>
      <c r="AG235" s="57"/>
      <c r="AH235" s="57"/>
      <c r="AI235" s="57"/>
      <c r="AJ235" s="57"/>
      <c r="AK235" s="57"/>
      <c r="AL235" s="57"/>
    </row>
    <row r="236" spans="1:38" x14ac:dyDescent="0.25">
      <c r="A236" s="120"/>
      <c r="B236" s="115" t="s">
        <v>167</v>
      </c>
      <c r="C236" s="94"/>
      <c r="D236" s="94"/>
      <c r="E236" s="94"/>
      <c r="F236" s="94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28">
        <f t="shared" si="68"/>
        <v>2710.0699999999997</v>
      </c>
      <c r="S236" s="113">
        <v>0</v>
      </c>
      <c r="T236" s="28"/>
      <c r="U236" s="28">
        <v>813</v>
      </c>
      <c r="V236" s="28">
        <f>2710.1*0.7</f>
        <v>1897.0699999999997</v>
      </c>
      <c r="W236" s="28">
        <v>1578.9</v>
      </c>
      <c r="X236" s="28" t="s">
        <v>73</v>
      </c>
      <c r="Y236" s="179"/>
      <c r="Z236" s="120"/>
      <c r="AA236" s="28"/>
      <c r="AB236" s="103"/>
      <c r="AC236" s="103"/>
      <c r="AD236" s="57"/>
      <c r="AE236" s="57"/>
      <c r="AF236" s="57"/>
      <c r="AG236" s="57"/>
      <c r="AH236" s="57"/>
      <c r="AI236" s="57"/>
      <c r="AJ236" s="57"/>
      <c r="AK236" s="57"/>
      <c r="AL236" s="57"/>
    </row>
    <row r="237" spans="1:38" ht="66" customHeight="1" x14ac:dyDescent="0.25">
      <c r="A237" s="126"/>
      <c r="B237" s="115" t="s">
        <v>170</v>
      </c>
      <c r="C237" s="94"/>
      <c r="D237" s="94"/>
      <c r="E237" s="94"/>
      <c r="F237" s="94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28">
        <f t="shared" si="68"/>
        <v>0</v>
      </c>
      <c r="S237" s="113">
        <v>0</v>
      </c>
      <c r="T237" s="28">
        <v>0</v>
      </c>
      <c r="U237" s="28">
        <v>0</v>
      </c>
      <c r="V237" s="28">
        <v>0</v>
      </c>
      <c r="W237" s="28">
        <v>0</v>
      </c>
      <c r="X237" s="28" t="s">
        <v>73</v>
      </c>
      <c r="Y237" s="180"/>
      <c r="Z237" s="126"/>
      <c r="AA237" s="28"/>
      <c r="AB237" s="103"/>
      <c r="AC237" s="103"/>
      <c r="AD237" s="57"/>
      <c r="AE237" s="57"/>
      <c r="AF237" s="57"/>
      <c r="AG237" s="57"/>
      <c r="AH237" s="57"/>
      <c r="AI237" s="57"/>
      <c r="AJ237" s="57"/>
      <c r="AK237" s="57"/>
      <c r="AL237" s="57"/>
    </row>
    <row r="238" spans="1:38" ht="26.25" customHeight="1" x14ac:dyDescent="0.25">
      <c r="A238" s="116" t="s">
        <v>289</v>
      </c>
      <c r="B238" s="115" t="s">
        <v>171</v>
      </c>
      <c r="C238" s="94"/>
      <c r="D238" s="94"/>
      <c r="E238" s="94"/>
      <c r="F238" s="94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28">
        <f>SUM(R239:R242)</f>
        <v>54202.099999999991</v>
      </c>
      <c r="S238" s="113">
        <f>S239</f>
        <v>0</v>
      </c>
      <c r="T238" s="28">
        <f t="shared" ref="T238:W238" si="69">SUM(T239:T242)</f>
        <v>0</v>
      </c>
      <c r="U238" s="28">
        <f t="shared" si="69"/>
        <v>16260.6</v>
      </c>
      <c r="V238" s="28">
        <f t="shared" si="69"/>
        <v>37941.499999999993</v>
      </c>
      <c r="W238" s="28">
        <f t="shared" si="69"/>
        <v>31578.9</v>
      </c>
      <c r="X238" s="28" t="s">
        <v>73</v>
      </c>
      <c r="Y238" s="178"/>
      <c r="Z238" s="116"/>
      <c r="AA238" s="28"/>
      <c r="AB238" s="103"/>
      <c r="AC238" s="103"/>
      <c r="AD238" s="57"/>
      <c r="AE238" s="57"/>
      <c r="AF238" s="57"/>
      <c r="AG238" s="57"/>
      <c r="AH238" s="57"/>
      <c r="AI238" s="57"/>
      <c r="AJ238" s="57"/>
      <c r="AK238" s="57"/>
      <c r="AL238" s="57"/>
    </row>
    <row r="239" spans="1:38" ht="22.5" customHeight="1" x14ac:dyDescent="0.25">
      <c r="A239" s="117"/>
      <c r="B239" s="115" t="s">
        <v>165</v>
      </c>
      <c r="C239" s="38"/>
      <c r="D239" s="38"/>
      <c r="E239" s="38"/>
      <c r="F239" s="38"/>
      <c r="G239" s="38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28">
        <f>SUM(S239:V239)</f>
        <v>51491.999999999993</v>
      </c>
      <c r="S239" s="113"/>
      <c r="T239" s="28"/>
      <c r="U239" s="28">
        <v>15447.6</v>
      </c>
      <c r="V239" s="28">
        <f>51492*0.7</f>
        <v>36044.399999999994</v>
      </c>
      <c r="W239" s="28">
        <v>30000</v>
      </c>
      <c r="X239" s="28" t="s">
        <v>73</v>
      </c>
      <c r="Y239" s="179"/>
      <c r="Z239" s="120"/>
      <c r="AA239" s="28"/>
      <c r="AB239" s="103"/>
      <c r="AC239" s="103"/>
      <c r="AD239" s="57"/>
      <c r="AE239" s="57"/>
      <c r="AF239" s="57"/>
      <c r="AG239" s="57"/>
      <c r="AH239" s="57"/>
      <c r="AI239" s="57"/>
      <c r="AJ239" s="57"/>
      <c r="AK239" s="57"/>
      <c r="AL239" s="57"/>
    </row>
    <row r="240" spans="1:38" ht="22.5" customHeight="1" x14ac:dyDescent="0.25">
      <c r="A240" s="117"/>
      <c r="B240" s="115" t="s">
        <v>166</v>
      </c>
      <c r="C240" s="94"/>
      <c r="D240" s="94"/>
      <c r="E240" s="94"/>
      <c r="F240" s="94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28">
        <f t="shared" ref="R240:R242" si="70">SUM(S240:V240)</f>
        <v>0</v>
      </c>
      <c r="S240" s="113">
        <v>0</v>
      </c>
      <c r="T240" s="28">
        <v>0</v>
      </c>
      <c r="U240" s="28">
        <v>0</v>
      </c>
      <c r="V240" s="28">
        <v>0</v>
      </c>
      <c r="W240" s="28">
        <v>0</v>
      </c>
      <c r="X240" s="28" t="s">
        <v>73</v>
      </c>
      <c r="Y240" s="179"/>
      <c r="Z240" s="120"/>
      <c r="AA240" s="28"/>
      <c r="AB240" s="103"/>
      <c r="AC240" s="103"/>
      <c r="AD240" s="57"/>
      <c r="AE240" s="57"/>
      <c r="AF240" s="57"/>
      <c r="AG240" s="57"/>
      <c r="AH240" s="57"/>
      <c r="AI240" s="57"/>
      <c r="AJ240" s="57"/>
      <c r="AK240" s="57"/>
      <c r="AL240" s="57"/>
    </row>
    <row r="241" spans="1:38" ht="22.5" customHeight="1" x14ac:dyDescent="0.25">
      <c r="A241" s="117"/>
      <c r="B241" s="115" t="s">
        <v>167</v>
      </c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28">
        <f t="shared" si="70"/>
        <v>2710.1</v>
      </c>
      <c r="S241" s="113">
        <v>0</v>
      </c>
      <c r="T241" s="28"/>
      <c r="U241" s="28">
        <v>813</v>
      </c>
      <c r="V241" s="28">
        <v>1897.1</v>
      </c>
      <c r="W241" s="28">
        <v>1578.9</v>
      </c>
      <c r="X241" s="28" t="s">
        <v>73</v>
      </c>
      <c r="Y241" s="179"/>
      <c r="Z241" s="120"/>
      <c r="AA241" s="28"/>
      <c r="AB241" s="103"/>
      <c r="AC241" s="103"/>
      <c r="AD241" s="57"/>
      <c r="AE241" s="57"/>
      <c r="AF241" s="57"/>
      <c r="AG241" s="57"/>
      <c r="AH241" s="57"/>
      <c r="AI241" s="57"/>
      <c r="AJ241" s="57"/>
      <c r="AK241" s="57"/>
      <c r="AL241" s="57"/>
    </row>
    <row r="242" spans="1:38" ht="38.25" customHeight="1" x14ac:dyDescent="0.25">
      <c r="A242" s="118"/>
      <c r="B242" s="115" t="s">
        <v>170</v>
      </c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28">
        <f t="shared" si="70"/>
        <v>0</v>
      </c>
      <c r="S242" s="113">
        <v>0</v>
      </c>
      <c r="T242" s="28">
        <v>0</v>
      </c>
      <c r="U242" s="28">
        <v>0</v>
      </c>
      <c r="V242" s="28">
        <v>0</v>
      </c>
      <c r="W242" s="28">
        <v>0</v>
      </c>
      <c r="X242" s="28" t="s">
        <v>73</v>
      </c>
      <c r="Y242" s="179"/>
      <c r="Z242" s="120"/>
      <c r="AA242" s="28"/>
      <c r="AB242" s="103"/>
      <c r="AC242" s="103"/>
      <c r="AD242" s="57"/>
      <c r="AE242" s="57"/>
      <c r="AF242" s="57"/>
      <c r="AG242" s="57"/>
      <c r="AH242" s="57"/>
      <c r="AI242" s="57"/>
      <c r="AJ242" s="57"/>
      <c r="AK242" s="57"/>
      <c r="AL242" s="57"/>
    </row>
    <row r="243" spans="1:38" ht="24" customHeight="1" x14ac:dyDescent="0.25">
      <c r="A243" s="123" t="s">
        <v>251</v>
      </c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5"/>
      <c r="AA243" s="28"/>
      <c r="AB243" s="103"/>
      <c r="AC243" s="103"/>
      <c r="AD243" s="57"/>
      <c r="AE243" s="57"/>
      <c r="AF243" s="57"/>
      <c r="AG243" s="57"/>
      <c r="AH243" s="57"/>
      <c r="AI243" s="57"/>
      <c r="AJ243" s="57"/>
      <c r="AK243" s="57"/>
      <c r="AL243" s="57"/>
    </row>
    <row r="244" spans="1:38" x14ac:dyDescent="0.25">
      <c r="A244" s="116" t="s">
        <v>252</v>
      </c>
      <c r="B244" s="115" t="s">
        <v>124</v>
      </c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35">
        <f>SUM(S244:V244)</f>
        <v>15</v>
      </c>
      <c r="S244" s="35">
        <v>5</v>
      </c>
      <c r="T244" s="35">
        <v>1</v>
      </c>
      <c r="U244" s="35">
        <v>4</v>
      </c>
      <c r="V244" s="35">
        <v>5</v>
      </c>
      <c r="W244" s="28" t="s">
        <v>73</v>
      </c>
      <c r="X244" s="28" t="s">
        <v>73</v>
      </c>
      <c r="Y244" s="121" t="s">
        <v>158</v>
      </c>
      <c r="Z244" s="161" t="s">
        <v>355</v>
      </c>
      <c r="AA244" s="28"/>
      <c r="AB244" s="103"/>
      <c r="AC244" s="103"/>
      <c r="AD244" s="57"/>
      <c r="AE244" s="57"/>
      <c r="AF244" s="57"/>
      <c r="AG244" s="57"/>
      <c r="AH244" s="57"/>
      <c r="AI244" s="57"/>
      <c r="AJ244" s="57"/>
      <c r="AK244" s="57"/>
      <c r="AL244" s="57"/>
    </row>
    <row r="245" spans="1:38" x14ac:dyDescent="0.25">
      <c r="A245" s="120"/>
      <c r="B245" s="115" t="s">
        <v>125</v>
      </c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28">
        <v>200</v>
      </c>
      <c r="S245" s="28">
        <v>200</v>
      </c>
      <c r="T245" s="28">
        <v>200</v>
      </c>
      <c r="U245" s="28">
        <v>200</v>
      </c>
      <c r="V245" s="28">
        <v>200</v>
      </c>
      <c r="W245" s="28" t="s">
        <v>73</v>
      </c>
      <c r="X245" s="28" t="s">
        <v>73</v>
      </c>
      <c r="Y245" s="122"/>
      <c r="Z245" s="175"/>
      <c r="AA245" s="28"/>
      <c r="AB245" s="103"/>
      <c r="AC245" s="103"/>
      <c r="AD245" s="57"/>
      <c r="AE245" s="57"/>
      <c r="AF245" s="57"/>
      <c r="AG245" s="57"/>
      <c r="AH245" s="57"/>
      <c r="AI245" s="57"/>
      <c r="AJ245" s="57"/>
      <c r="AK245" s="57"/>
      <c r="AL245" s="57"/>
    </row>
    <row r="246" spans="1:38" ht="31.5" x14ac:dyDescent="0.25">
      <c r="A246" s="120"/>
      <c r="B246" s="115" t="s">
        <v>164</v>
      </c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28">
        <f>R247</f>
        <v>3000</v>
      </c>
      <c r="S246" s="28">
        <f t="shared" ref="S246:V246" si="71">S247</f>
        <v>1000</v>
      </c>
      <c r="T246" s="28">
        <f t="shared" si="71"/>
        <v>200</v>
      </c>
      <c r="U246" s="28">
        <f t="shared" si="71"/>
        <v>800</v>
      </c>
      <c r="V246" s="28">
        <f t="shared" si="71"/>
        <v>1000</v>
      </c>
      <c r="W246" s="28" t="s">
        <v>73</v>
      </c>
      <c r="X246" s="28" t="s">
        <v>73</v>
      </c>
      <c r="Y246" s="122"/>
      <c r="Z246" s="175"/>
      <c r="AA246" s="28"/>
      <c r="AB246" s="103"/>
      <c r="AC246" s="103"/>
      <c r="AD246" s="57"/>
      <c r="AE246" s="57"/>
      <c r="AF246" s="57"/>
      <c r="AG246" s="57"/>
      <c r="AH246" s="57"/>
      <c r="AI246" s="57"/>
      <c r="AJ246" s="57"/>
      <c r="AK246" s="57"/>
      <c r="AL246" s="57"/>
    </row>
    <row r="247" spans="1:38" x14ac:dyDescent="0.25">
      <c r="A247" s="120"/>
      <c r="B247" s="115" t="s">
        <v>165</v>
      </c>
      <c r="C247" s="40">
        <v>124</v>
      </c>
      <c r="D247" s="40">
        <v>10</v>
      </c>
      <c r="E247" s="40">
        <v>3</v>
      </c>
      <c r="F247" s="40" t="s">
        <v>244</v>
      </c>
      <c r="G247" s="40">
        <v>322</v>
      </c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28">
        <f>SUM(S247:V247)</f>
        <v>3000</v>
      </c>
      <c r="S247" s="28">
        <v>1000</v>
      </c>
      <c r="T247" s="28">
        <v>200</v>
      </c>
      <c r="U247" s="28">
        <v>800</v>
      </c>
      <c r="V247" s="28">
        <v>1000</v>
      </c>
      <c r="W247" s="28" t="s">
        <v>73</v>
      </c>
      <c r="X247" s="28" t="s">
        <v>73</v>
      </c>
      <c r="Y247" s="122"/>
      <c r="Z247" s="175"/>
      <c r="AA247" s="28"/>
      <c r="AB247" s="103"/>
      <c r="AC247" s="103"/>
      <c r="AD247" s="57"/>
      <c r="AE247" s="57"/>
      <c r="AF247" s="57"/>
      <c r="AG247" s="57"/>
      <c r="AH247" s="57"/>
      <c r="AI247" s="57"/>
      <c r="AJ247" s="57"/>
      <c r="AK247" s="57"/>
      <c r="AL247" s="57"/>
    </row>
    <row r="248" spans="1:38" x14ac:dyDescent="0.25">
      <c r="A248" s="120"/>
      <c r="B248" s="115" t="s">
        <v>166</v>
      </c>
      <c r="C248" s="94"/>
      <c r="D248" s="94"/>
      <c r="E248" s="94"/>
      <c r="F248" s="94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28" t="s">
        <v>73</v>
      </c>
      <c r="S248" s="28" t="s">
        <v>73</v>
      </c>
      <c r="T248" s="28" t="s">
        <v>73</v>
      </c>
      <c r="U248" s="28" t="s">
        <v>73</v>
      </c>
      <c r="V248" s="28" t="s">
        <v>73</v>
      </c>
      <c r="W248" s="28" t="s">
        <v>73</v>
      </c>
      <c r="X248" s="28" t="s">
        <v>73</v>
      </c>
      <c r="Y248" s="122"/>
      <c r="Z248" s="175"/>
      <c r="AA248" s="28"/>
      <c r="AB248" s="103"/>
      <c r="AC248" s="103"/>
      <c r="AD248" s="57"/>
      <c r="AE248" s="57"/>
      <c r="AF248" s="57"/>
      <c r="AG248" s="57"/>
      <c r="AH248" s="57"/>
      <c r="AI248" s="57"/>
      <c r="AJ248" s="57"/>
      <c r="AK248" s="57"/>
      <c r="AL248" s="57"/>
    </row>
    <row r="249" spans="1:38" x14ac:dyDescent="0.25">
      <c r="A249" s="120"/>
      <c r="B249" s="115" t="s">
        <v>167</v>
      </c>
      <c r="C249" s="94"/>
      <c r="D249" s="94"/>
      <c r="E249" s="94"/>
      <c r="F249" s="94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28" t="s">
        <v>73</v>
      </c>
      <c r="S249" s="28" t="s">
        <v>73</v>
      </c>
      <c r="T249" s="28" t="s">
        <v>73</v>
      </c>
      <c r="U249" s="28" t="s">
        <v>73</v>
      </c>
      <c r="V249" s="28" t="s">
        <v>73</v>
      </c>
      <c r="W249" s="28" t="s">
        <v>73</v>
      </c>
      <c r="X249" s="28" t="s">
        <v>73</v>
      </c>
      <c r="Y249" s="122"/>
      <c r="Z249" s="175"/>
      <c r="AA249" s="28"/>
      <c r="AB249" s="103"/>
      <c r="AC249" s="103"/>
      <c r="AD249" s="57"/>
      <c r="AE249" s="57"/>
      <c r="AF249" s="57"/>
      <c r="AG249" s="57"/>
      <c r="AH249" s="57"/>
      <c r="AI249" s="57"/>
      <c r="AJ249" s="57"/>
      <c r="AK249" s="57"/>
      <c r="AL249" s="57"/>
    </row>
    <row r="250" spans="1:38" ht="31.5" x14ac:dyDescent="0.25">
      <c r="A250" s="126"/>
      <c r="B250" s="115" t="s">
        <v>168</v>
      </c>
      <c r="C250" s="94"/>
      <c r="D250" s="94"/>
      <c r="E250" s="94"/>
      <c r="F250" s="94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28" t="s">
        <v>73</v>
      </c>
      <c r="S250" s="28" t="s">
        <v>73</v>
      </c>
      <c r="T250" s="28" t="s">
        <v>73</v>
      </c>
      <c r="U250" s="28" t="s">
        <v>73</v>
      </c>
      <c r="V250" s="28" t="s">
        <v>73</v>
      </c>
      <c r="W250" s="28" t="s">
        <v>73</v>
      </c>
      <c r="X250" s="28" t="s">
        <v>73</v>
      </c>
      <c r="Y250" s="143"/>
      <c r="Z250" s="176"/>
      <c r="AA250" s="28"/>
      <c r="AB250" s="103"/>
      <c r="AC250" s="103"/>
      <c r="AD250" s="57"/>
      <c r="AE250" s="57"/>
      <c r="AF250" s="57"/>
      <c r="AG250" s="57"/>
      <c r="AH250" s="57"/>
      <c r="AI250" s="57"/>
      <c r="AJ250" s="57"/>
      <c r="AK250" s="57"/>
      <c r="AL250" s="57"/>
    </row>
    <row r="251" spans="1:38" x14ac:dyDescent="0.25">
      <c r="A251" s="116" t="s">
        <v>290</v>
      </c>
      <c r="B251" s="115" t="s">
        <v>171</v>
      </c>
      <c r="C251" s="94"/>
      <c r="D251" s="94"/>
      <c r="E251" s="94"/>
      <c r="F251" s="94"/>
      <c r="G251" s="9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28">
        <f>R252</f>
        <v>3000</v>
      </c>
      <c r="S251" s="28">
        <f t="shared" ref="S251:V251" si="72">S252</f>
        <v>1000</v>
      </c>
      <c r="T251" s="28">
        <f t="shared" si="72"/>
        <v>200</v>
      </c>
      <c r="U251" s="28">
        <f t="shared" si="72"/>
        <v>800</v>
      </c>
      <c r="V251" s="28">
        <f t="shared" si="72"/>
        <v>1000</v>
      </c>
      <c r="W251" s="28" t="s">
        <v>73</v>
      </c>
      <c r="X251" s="28" t="s">
        <v>73</v>
      </c>
      <c r="Y251" s="121"/>
      <c r="Z251" s="121"/>
      <c r="AA251" s="28"/>
      <c r="AB251" s="103"/>
      <c r="AC251" s="103"/>
      <c r="AD251" s="57"/>
      <c r="AE251" s="57"/>
      <c r="AF251" s="57"/>
      <c r="AG251" s="57"/>
      <c r="AH251" s="57"/>
      <c r="AI251" s="57"/>
      <c r="AJ251" s="57"/>
      <c r="AK251" s="57"/>
      <c r="AL251" s="57"/>
    </row>
    <row r="252" spans="1:38" x14ac:dyDescent="0.25">
      <c r="A252" s="117"/>
      <c r="B252" s="115" t="s">
        <v>165</v>
      </c>
      <c r="C252" s="38"/>
      <c r="D252" s="38"/>
      <c r="E252" s="38"/>
      <c r="F252" s="38"/>
      <c r="G252" s="38"/>
      <c r="H252" s="104"/>
      <c r="I252" s="104"/>
      <c r="J252" s="104"/>
      <c r="K252" s="104"/>
      <c r="L252" s="104"/>
      <c r="M252" s="104"/>
      <c r="N252" s="104"/>
      <c r="O252" s="104"/>
      <c r="P252" s="104"/>
      <c r="Q252" s="104"/>
      <c r="R252" s="28">
        <f>SUM(S252:V252)</f>
        <v>3000</v>
      </c>
      <c r="S252" s="28">
        <f>S247</f>
        <v>1000</v>
      </c>
      <c r="T252" s="28">
        <f>T247</f>
        <v>200</v>
      </c>
      <c r="U252" s="28">
        <f>U247</f>
        <v>800</v>
      </c>
      <c r="V252" s="28">
        <f>V247</f>
        <v>1000</v>
      </c>
      <c r="W252" s="28" t="s">
        <v>73</v>
      </c>
      <c r="X252" s="28" t="s">
        <v>73</v>
      </c>
      <c r="Y252" s="122"/>
      <c r="Z252" s="122"/>
      <c r="AA252" s="28"/>
      <c r="AB252" s="103"/>
      <c r="AC252" s="103"/>
      <c r="AD252" s="57"/>
      <c r="AE252" s="57"/>
      <c r="AF252" s="57"/>
      <c r="AG252" s="57"/>
      <c r="AH252" s="57"/>
      <c r="AI252" s="57"/>
      <c r="AJ252" s="57"/>
      <c r="AK252" s="57"/>
      <c r="AL252" s="57"/>
    </row>
    <row r="253" spans="1:38" x14ac:dyDescent="0.25">
      <c r="A253" s="117"/>
      <c r="B253" s="115" t="s">
        <v>166</v>
      </c>
      <c r="C253" s="94"/>
      <c r="D253" s="94"/>
      <c r="E253" s="94"/>
      <c r="F253" s="94"/>
      <c r="G253" s="94"/>
      <c r="H253" s="104"/>
      <c r="I253" s="104"/>
      <c r="J253" s="104"/>
      <c r="K253" s="104"/>
      <c r="L253" s="104"/>
      <c r="M253" s="104"/>
      <c r="N253" s="104"/>
      <c r="O253" s="104"/>
      <c r="P253" s="104"/>
      <c r="Q253" s="104"/>
      <c r="R253" s="28" t="s">
        <v>73</v>
      </c>
      <c r="S253" s="28" t="s">
        <v>73</v>
      </c>
      <c r="T253" s="28" t="s">
        <v>73</v>
      </c>
      <c r="U253" s="28" t="s">
        <v>73</v>
      </c>
      <c r="V253" s="28" t="s">
        <v>73</v>
      </c>
      <c r="W253" s="28" t="s">
        <v>73</v>
      </c>
      <c r="X253" s="28" t="s">
        <v>73</v>
      </c>
      <c r="Y253" s="122"/>
      <c r="Z253" s="122"/>
      <c r="AA253" s="28"/>
      <c r="AB253" s="103"/>
      <c r="AC253" s="103"/>
      <c r="AD253" s="57"/>
      <c r="AE253" s="57"/>
      <c r="AF253" s="57"/>
      <c r="AG253" s="57"/>
      <c r="AH253" s="57"/>
      <c r="AI253" s="57"/>
      <c r="AJ253" s="57"/>
      <c r="AK253" s="57"/>
      <c r="AL253" s="57"/>
    </row>
    <row r="254" spans="1:38" x14ac:dyDescent="0.25">
      <c r="A254" s="117"/>
      <c r="B254" s="115" t="s">
        <v>167</v>
      </c>
      <c r="C254" s="94"/>
      <c r="D254" s="94"/>
      <c r="E254" s="94"/>
      <c r="F254" s="94"/>
      <c r="G254" s="94"/>
      <c r="H254" s="104"/>
      <c r="I254" s="104"/>
      <c r="J254" s="104"/>
      <c r="K254" s="104"/>
      <c r="L254" s="104"/>
      <c r="M254" s="104"/>
      <c r="N254" s="104"/>
      <c r="O254" s="104"/>
      <c r="P254" s="104"/>
      <c r="Q254" s="104"/>
      <c r="R254" s="28" t="s">
        <v>73</v>
      </c>
      <c r="S254" s="28" t="s">
        <v>73</v>
      </c>
      <c r="T254" s="28" t="s">
        <v>73</v>
      </c>
      <c r="U254" s="28" t="s">
        <v>73</v>
      </c>
      <c r="V254" s="28" t="s">
        <v>73</v>
      </c>
      <c r="W254" s="28" t="s">
        <v>73</v>
      </c>
      <c r="X254" s="28" t="s">
        <v>73</v>
      </c>
      <c r="Y254" s="122"/>
      <c r="Z254" s="122"/>
      <c r="AA254" s="28"/>
      <c r="AB254" s="103"/>
      <c r="AC254" s="103"/>
      <c r="AD254" s="57"/>
      <c r="AE254" s="57"/>
      <c r="AF254" s="57"/>
      <c r="AG254" s="57"/>
      <c r="AH254" s="57"/>
      <c r="AI254" s="57"/>
      <c r="AJ254" s="57"/>
      <c r="AK254" s="57"/>
      <c r="AL254" s="57"/>
    </row>
    <row r="255" spans="1:38" ht="31.5" x14ac:dyDescent="0.25">
      <c r="A255" s="118"/>
      <c r="B255" s="115" t="s">
        <v>170</v>
      </c>
      <c r="C255" s="94"/>
      <c r="D255" s="94"/>
      <c r="E255" s="94"/>
      <c r="F255" s="94"/>
      <c r="G255" s="94"/>
      <c r="H255" s="104"/>
      <c r="I255" s="104"/>
      <c r="J255" s="104"/>
      <c r="K255" s="104"/>
      <c r="L255" s="104"/>
      <c r="M255" s="104"/>
      <c r="N255" s="104"/>
      <c r="O255" s="104"/>
      <c r="P255" s="104"/>
      <c r="Q255" s="104"/>
      <c r="R255" s="28" t="s">
        <v>73</v>
      </c>
      <c r="S255" s="28" t="s">
        <v>73</v>
      </c>
      <c r="T255" s="28" t="s">
        <v>73</v>
      </c>
      <c r="U255" s="28" t="s">
        <v>73</v>
      </c>
      <c r="V255" s="28" t="s">
        <v>73</v>
      </c>
      <c r="W255" s="28" t="s">
        <v>73</v>
      </c>
      <c r="X255" s="28" t="s">
        <v>73</v>
      </c>
      <c r="Y255" s="122"/>
      <c r="Z255" s="122"/>
      <c r="AA255" s="28"/>
      <c r="AB255" s="103"/>
      <c r="AC255" s="103"/>
      <c r="AD255" s="57"/>
      <c r="AE255" s="57"/>
      <c r="AF255" s="57"/>
      <c r="AG255" s="57"/>
      <c r="AH255" s="57"/>
      <c r="AI255" s="57"/>
      <c r="AJ255" s="57"/>
      <c r="AK255" s="57"/>
      <c r="AL255" s="57"/>
    </row>
    <row r="256" spans="1:38" ht="24.75" customHeight="1" x14ac:dyDescent="0.25">
      <c r="A256" s="123" t="s">
        <v>300</v>
      </c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5"/>
      <c r="AA256" s="28"/>
      <c r="AB256" s="103"/>
      <c r="AC256" s="103"/>
      <c r="AD256" s="57"/>
      <c r="AE256" s="57"/>
      <c r="AF256" s="57"/>
      <c r="AG256" s="57"/>
      <c r="AH256" s="57"/>
      <c r="AI256" s="57"/>
      <c r="AJ256" s="57"/>
      <c r="AK256" s="57"/>
      <c r="AL256" s="57"/>
    </row>
    <row r="257" spans="1:38" ht="31.5" customHeight="1" x14ac:dyDescent="0.25">
      <c r="A257" s="116" t="s">
        <v>256</v>
      </c>
      <c r="B257" s="115" t="s">
        <v>220</v>
      </c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35">
        <v>1</v>
      </c>
      <c r="S257" s="28" t="s">
        <v>73</v>
      </c>
      <c r="T257" s="28" t="s">
        <v>73</v>
      </c>
      <c r="U257" s="28" t="s">
        <v>73</v>
      </c>
      <c r="V257" s="41">
        <v>1</v>
      </c>
      <c r="W257" s="41">
        <v>1</v>
      </c>
      <c r="X257" s="41">
        <v>1</v>
      </c>
      <c r="Y257" s="121" t="s">
        <v>158</v>
      </c>
      <c r="Z257" s="116" t="s">
        <v>314</v>
      </c>
      <c r="AA257" s="28"/>
      <c r="AB257" s="103"/>
      <c r="AC257" s="103"/>
      <c r="AD257" s="57"/>
      <c r="AE257" s="57"/>
      <c r="AF257" s="57"/>
      <c r="AG257" s="57"/>
      <c r="AH257" s="57"/>
      <c r="AI257" s="57"/>
      <c r="AJ257" s="57"/>
      <c r="AK257" s="57"/>
      <c r="AL257" s="57"/>
    </row>
    <row r="258" spans="1:38" x14ac:dyDescent="0.25">
      <c r="A258" s="120"/>
      <c r="B258" s="115" t="s">
        <v>171</v>
      </c>
      <c r="C258" s="94"/>
      <c r="D258" s="94"/>
      <c r="E258" s="94"/>
      <c r="F258" s="94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28" t="s">
        <v>73</v>
      </c>
      <c r="S258" s="29" t="s">
        <v>278</v>
      </c>
      <c r="T258" s="29" t="s">
        <v>278</v>
      </c>
      <c r="U258" s="29" t="s">
        <v>278</v>
      </c>
      <c r="V258" s="29" t="s">
        <v>278</v>
      </c>
      <c r="W258" s="28" t="s">
        <v>73</v>
      </c>
      <c r="X258" s="28" t="s">
        <v>73</v>
      </c>
      <c r="Y258" s="122"/>
      <c r="Z258" s="120"/>
      <c r="AA258" s="28"/>
      <c r="AB258" s="103"/>
      <c r="AC258" s="103"/>
      <c r="AD258" s="57"/>
      <c r="AE258" s="57"/>
      <c r="AF258" s="57"/>
      <c r="AG258" s="57"/>
      <c r="AH258" s="57"/>
      <c r="AI258" s="57"/>
      <c r="AJ258" s="57"/>
      <c r="AK258" s="57"/>
      <c r="AL258" s="57"/>
    </row>
    <row r="259" spans="1:38" x14ac:dyDescent="0.25">
      <c r="A259" s="120"/>
      <c r="B259" s="115" t="s">
        <v>165</v>
      </c>
      <c r="C259" s="40"/>
      <c r="D259" s="40"/>
      <c r="E259" s="40"/>
      <c r="F259" s="40"/>
      <c r="G259" s="40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28" t="s">
        <v>73</v>
      </c>
      <c r="S259" s="28" t="s">
        <v>73</v>
      </c>
      <c r="T259" s="28" t="s">
        <v>73</v>
      </c>
      <c r="U259" s="28" t="s">
        <v>73</v>
      </c>
      <c r="V259" s="28" t="s">
        <v>73</v>
      </c>
      <c r="W259" s="28" t="s">
        <v>73</v>
      </c>
      <c r="X259" s="28" t="s">
        <v>73</v>
      </c>
      <c r="Y259" s="122"/>
      <c r="Z259" s="120"/>
      <c r="AA259" s="28"/>
      <c r="AB259" s="103"/>
      <c r="AC259" s="103"/>
      <c r="AD259" s="57"/>
      <c r="AE259" s="57"/>
      <c r="AF259" s="57"/>
      <c r="AG259" s="57"/>
      <c r="AH259" s="57"/>
      <c r="AI259" s="57"/>
      <c r="AJ259" s="57"/>
      <c r="AK259" s="57"/>
      <c r="AL259" s="57"/>
    </row>
    <row r="260" spans="1:38" x14ac:dyDescent="0.25">
      <c r="A260" s="120"/>
      <c r="B260" s="115" t="s">
        <v>166</v>
      </c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28" t="s">
        <v>73</v>
      </c>
      <c r="S260" s="28" t="s">
        <v>73</v>
      </c>
      <c r="T260" s="28" t="s">
        <v>73</v>
      </c>
      <c r="U260" s="28" t="s">
        <v>73</v>
      </c>
      <c r="V260" s="28" t="s">
        <v>73</v>
      </c>
      <c r="W260" s="28" t="s">
        <v>73</v>
      </c>
      <c r="X260" s="28" t="s">
        <v>73</v>
      </c>
      <c r="Y260" s="122"/>
      <c r="Z260" s="120"/>
      <c r="AA260" s="28"/>
      <c r="AB260" s="103"/>
      <c r="AC260" s="103"/>
      <c r="AD260" s="57"/>
      <c r="AE260" s="57"/>
      <c r="AF260" s="57"/>
      <c r="AG260" s="57"/>
      <c r="AH260" s="57"/>
      <c r="AI260" s="57"/>
      <c r="AJ260" s="57"/>
      <c r="AK260" s="57"/>
      <c r="AL260" s="57"/>
    </row>
    <row r="261" spans="1:38" x14ac:dyDescent="0.25">
      <c r="A261" s="120"/>
      <c r="B261" s="115" t="s">
        <v>167</v>
      </c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28" t="s">
        <v>73</v>
      </c>
      <c r="S261" s="28" t="s">
        <v>73</v>
      </c>
      <c r="T261" s="28" t="s">
        <v>73</v>
      </c>
      <c r="U261" s="28" t="s">
        <v>73</v>
      </c>
      <c r="V261" s="28" t="s">
        <v>73</v>
      </c>
      <c r="W261" s="28" t="s">
        <v>73</v>
      </c>
      <c r="X261" s="28" t="s">
        <v>73</v>
      </c>
      <c r="Y261" s="122"/>
      <c r="Z261" s="120"/>
      <c r="AA261" s="28"/>
      <c r="AB261" s="103"/>
      <c r="AC261" s="103"/>
      <c r="AD261" s="57"/>
      <c r="AE261" s="57"/>
      <c r="AF261" s="57"/>
      <c r="AG261" s="57"/>
      <c r="AH261" s="57"/>
      <c r="AI261" s="57"/>
      <c r="AJ261" s="57"/>
      <c r="AK261" s="57"/>
      <c r="AL261" s="57"/>
    </row>
    <row r="262" spans="1:38" ht="37.5" customHeight="1" x14ac:dyDescent="0.25">
      <c r="A262" s="126"/>
      <c r="B262" s="115" t="s">
        <v>170</v>
      </c>
      <c r="C262" s="94"/>
      <c r="D262" s="94"/>
      <c r="E262" s="94"/>
      <c r="F262" s="94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28" t="s">
        <v>73</v>
      </c>
      <c r="S262" s="28" t="s">
        <v>73</v>
      </c>
      <c r="T262" s="28" t="s">
        <v>73</v>
      </c>
      <c r="U262" s="28" t="s">
        <v>73</v>
      </c>
      <c r="V262" s="28" t="s">
        <v>73</v>
      </c>
      <c r="W262" s="28" t="s">
        <v>73</v>
      </c>
      <c r="X262" s="28" t="s">
        <v>73</v>
      </c>
      <c r="Y262" s="143"/>
      <c r="Z262" s="126"/>
      <c r="AA262" s="28"/>
      <c r="AB262" s="103"/>
      <c r="AC262" s="103"/>
      <c r="AD262" s="57"/>
      <c r="AE262" s="57"/>
      <c r="AF262" s="57"/>
      <c r="AG262" s="57"/>
      <c r="AH262" s="57"/>
      <c r="AI262" s="57"/>
      <c r="AJ262" s="57"/>
      <c r="AK262" s="57"/>
      <c r="AL262" s="57"/>
    </row>
    <row r="263" spans="1:38" ht="19.5" customHeight="1" x14ac:dyDescent="0.25">
      <c r="A263" s="116" t="s">
        <v>253</v>
      </c>
      <c r="B263" s="31" t="s">
        <v>254</v>
      </c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32">
        <v>4</v>
      </c>
      <c r="S263" s="32">
        <v>1</v>
      </c>
      <c r="T263" s="32">
        <v>1</v>
      </c>
      <c r="U263" s="32">
        <v>1</v>
      </c>
      <c r="V263" s="32">
        <v>1</v>
      </c>
      <c r="W263" s="32">
        <v>4</v>
      </c>
      <c r="X263" s="32">
        <v>4</v>
      </c>
      <c r="Y263" s="172" t="s">
        <v>158</v>
      </c>
      <c r="Z263" s="116" t="s">
        <v>315</v>
      </c>
      <c r="AA263" s="28"/>
      <c r="AB263" s="103"/>
      <c r="AC263" s="103"/>
      <c r="AD263" s="57"/>
      <c r="AE263" s="57"/>
      <c r="AF263" s="57"/>
      <c r="AG263" s="57"/>
      <c r="AH263" s="57"/>
      <c r="AI263" s="57"/>
      <c r="AJ263" s="57"/>
      <c r="AK263" s="57"/>
    </row>
    <row r="264" spans="1:38" ht="15.75" customHeight="1" x14ac:dyDescent="0.25">
      <c r="A264" s="120"/>
      <c r="B264" s="115" t="s">
        <v>125</v>
      </c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107" t="s">
        <v>73</v>
      </c>
      <c r="S264" s="29" t="s">
        <v>278</v>
      </c>
      <c r="T264" s="29" t="s">
        <v>278</v>
      </c>
      <c r="U264" s="29" t="s">
        <v>278</v>
      </c>
      <c r="V264" s="29" t="s">
        <v>278</v>
      </c>
      <c r="W264" s="107" t="s">
        <v>73</v>
      </c>
      <c r="X264" s="107" t="s">
        <v>73</v>
      </c>
      <c r="Y264" s="173"/>
      <c r="Z264" s="120"/>
      <c r="AA264" s="28"/>
      <c r="AB264" s="103"/>
      <c r="AC264" s="103"/>
      <c r="AD264" s="57"/>
      <c r="AE264" s="57"/>
      <c r="AF264" s="57"/>
      <c r="AG264" s="57"/>
      <c r="AH264" s="57"/>
      <c r="AI264" s="57"/>
      <c r="AJ264" s="57"/>
      <c r="AK264" s="57"/>
    </row>
    <row r="265" spans="1:38" ht="30.75" customHeight="1" x14ac:dyDescent="0.25">
      <c r="A265" s="120"/>
      <c r="B265" s="115" t="s">
        <v>164</v>
      </c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107" t="s">
        <v>73</v>
      </c>
      <c r="S265" s="107" t="s">
        <v>73</v>
      </c>
      <c r="T265" s="107" t="s">
        <v>73</v>
      </c>
      <c r="U265" s="107" t="s">
        <v>73</v>
      </c>
      <c r="V265" s="107" t="s">
        <v>73</v>
      </c>
      <c r="W265" s="107" t="s">
        <v>73</v>
      </c>
      <c r="X265" s="107" t="s">
        <v>73</v>
      </c>
      <c r="Y265" s="173"/>
      <c r="Z265" s="120"/>
      <c r="AA265" s="28"/>
      <c r="AB265" s="103"/>
      <c r="AC265" s="103"/>
      <c r="AD265" s="57"/>
      <c r="AE265" s="57"/>
      <c r="AF265" s="57"/>
      <c r="AG265" s="57"/>
      <c r="AH265" s="57"/>
      <c r="AI265" s="57"/>
      <c r="AJ265" s="57"/>
      <c r="AK265" s="57"/>
    </row>
    <row r="266" spans="1:38" ht="20.25" customHeight="1" x14ac:dyDescent="0.25">
      <c r="A266" s="120"/>
      <c r="B266" s="115" t="s">
        <v>165</v>
      </c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107" t="s">
        <v>73</v>
      </c>
      <c r="S266" s="107" t="s">
        <v>73</v>
      </c>
      <c r="T266" s="107" t="s">
        <v>73</v>
      </c>
      <c r="U266" s="107" t="s">
        <v>73</v>
      </c>
      <c r="V266" s="107" t="s">
        <v>73</v>
      </c>
      <c r="W266" s="107" t="s">
        <v>73</v>
      </c>
      <c r="X266" s="107" t="s">
        <v>73</v>
      </c>
      <c r="Y266" s="173"/>
      <c r="Z266" s="120"/>
      <c r="AA266" s="28"/>
      <c r="AB266" s="103"/>
      <c r="AC266" s="103"/>
      <c r="AD266" s="57"/>
      <c r="AE266" s="57"/>
      <c r="AF266" s="57"/>
      <c r="AG266" s="57"/>
      <c r="AH266" s="57"/>
      <c r="AI266" s="57"/>
      <c r="AJ266" s="57"/>
      <c r="AK266" s="57"/>
    </row>
    <row r="267" spans="1:38" ht="18.75" customHeight="1" x14ac:dyDescent="0.25">
      <c r="A267" s="120"/>
      <c r="B267" s="115" t="s">
        <v>166</v>
      </c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107" t="s">
        <v>73</v>
      </c>
      <c r="S267" s="107" t="s">
        <v>73</v>
      </c>
      <c r="T267" s="107" t="s">
        <v>73</v>
      </c>
      <c r="U267" s="107" t="s">
        <v>73</v>
      </c>
      <c r="V267" s="107" t="s">
        <v>73</v>
      </c>
      <c r="W267" s="107" t="s">
        <v>73</v>
      </c>
      <c r="X267" s="107" t="s">
        <v>73</v>
      </c>
      <c r="Y267" s="173"/>
      <c r="Z267" s="120"/>
      <c r="AA267" s="28"/>
      <c r="AB267" s="103"/>
      <c r="AC267" s="103"/>
      <c r="AD267" s="57"/>
      <c r="AE267" s="57"/>
      <c r="AF267" s="57"/>
      <c r="AG267" s="57"/>
      <c r="AH267" s="57"/>
      <c r="AI267" s="57"/>
      <c r="AJ267" s="57"/>
      <c r="AK267" s="57"/>
    </row>
    <row r="268" spans="1:38" ht="19.5" customHeight="1" x14ac:dyDescent="0.25">
      <c r="A268" s="120"/>
      <c r="B268" s="115" t="s">
        <v>167</v>
      </c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107" t="s">
        <v>73</v>
      </c>
      <c r="S268" s="107" t="s">
        <v>73</v>
      </c>
      <c r="T268" s="107" t="s">
        <v>73</v>
      </c>
      <c r="U268" s="107" t="s">
        <v>73</v>
      </c>
      <c r="V268" s="107" t="s">
        <v>73</v>
      </c>
      <c r="W268" s="107" t="s">
        <v>73</v>
      </c>
      <c r="X268" s="107" t="s">
        <v>73</v>
      </c>
      <c r="Y268" s="173"/>
      <c r="Z268" s="120"/>
      <c r="AA268" s="28"/>
      <c r="AB268" s="103"/>
      <c r="AC268" s="103"/>
      <c r="AD268" s="57"/>
      <c r="AE268" s="57"/>
      <c r="AF268" s="57"/>
      <c r="AG268" s="57"/>
      <c r="AH268" s="57"/>
      <c r="AI268" s="57"/>
      <c r="AJ268" s="57"/>
      <c r="AK268" s="57"/>
    </row>
    <row r="269" spans="1:38" ht="36.75" customHeight="1" x14ac:dyDescent="0.25">
      <c r="A269" s="126"/>
      <c r="B269" s="115" t="s">
        <v>170</v>
      </c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107" t="s">
        <v>73</v>
      </c>
      <c r="S269" s="107" t="s">
        <v>73</v>
      </c>
      <c r="T269" s="107" t="s">
        <v>73</v>
      </c>
      <c r="U269" s="107" t="s">
        <v>73</v>
      </c>
      <c r="V269" s="107" t="s">
        <v>73</v>
      </c>
      <c r="W269" s="107" t="s">
        <v>73</v>
      </c>
      <c r="X269" s="107" t="s">
        <v>73</v>
      </c>
      <c r="Y269" s="174"/>
      <c r="Z269" s="126"/>
      <c r="AA269" s="28"/>
      <c r="AB269" s="103"/>
      <c r="AC269" s="103"/>
      <c r="AD269" s="57"/>
      <c r="AE269" s="57"/>
      <c r="AF269" s="57"/>
      <c r="AG269" s="57"/>
      <c r="AH269" s="57"/>
      <c r="AI269" s="57"/>
      <c r="AJ269" s="57"/>
      <c r="AK269" s="57"/>
    </row>
    <row r="270" spans="1:38" ht="27" customHeight="1" x14ac:dyDescent="0.25">
      <c r="A270" s="116" t="s">
        <v>255</v>
      </c>
      <c r="B270" s="31" t="s">
        <v>254</v>
      </c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33">
        <v>700</v>
      </c>
      <c r="S270" s="32">
        <v>175</v>
      </c>
      <c r="T270" s="32">
        <v>175</v>
      </c>
      <c r="U270" s="32">
        <v>175</v>
      </c>
      <c r="V270" s="32">
        <v>175</v>
      </c>
      <c r="W270" s="32">
        <v>700</v>
      </c>
      <c r="X270" s="32">
        <v>700</v>
      </c>
      <c r="Y270" s="172" t="s">
        <v>158</v>
      </c>
      <c r="Z270" s="116" t="s">
        <v>316</v>
      </c>
      <c r="AA270" s="28"/>
      <c r="AB270" s="103"/>
      <c r="AC270" s="103"/>
      <c r="AD270" s="57"/>
      <c r="AE270" s="57"/>
      <c r="AF270" s="57"/>
      <c r="AG270" s="57"/>
      <c r="AH270" s="57"/>
      <c r="AI270" s="57"/>
      <c r="AJ270" s="57"/>
      <c r="AK270" s="57"/>
    </row>
    <row r="271" spans="1:38" ht="18.75" customHeight="1" x14ac:dyDescent="0.25">
      <c r="A271" s="117"/>
      <c r="B271" s="115" t="s">
        <v>125</v>
      </c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107" t="s">
        <v>73</v>
      </c>
      <c r="S271" s="29" t="s">
        <v>278</v>
      </c>
      <c r="T271" s="29" t="s">
        <v>278</v>
      </c>
      <c r="U271" s="29" t="s">
        <v>278</v>
      </c>
      <c r="V271" s="29" t="s">
        <v>278</v>
      </c>
      <c r="W271" s="107" t="s">
        <v>73</v>
      </c>
      <c r="X271" s="107" t="s">
        <v>73</v>
      </c>
      <c r="Y271" s="173"/>
      <c r="Z271" s="120"/>
      <c r="AA271" s="28"/>
      <c r="AB271" s="103"/>
      <c r="AC271" s="103"/>
      <c r="AD271" s="57"/>
      <c r="AE271" s="57"/>
      <c r="AF271" s="57"/>
      <c r="AG271" s="57"/>
      <c r="AH271" s="57"/>
      <c r="AI271" s="57"/>
      <c r="AJ271" s="57"/>
      <c r="AK271" s="57"/>
    </row>
    <row r="272" spans="1:38" ht="29.25" customHeight="1" x14ac:dyDescent="0.25">
      <c r="A272" s="117"/>
      <c r="B272" s="115" t="s">
        <v>164</v>
      </c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107" t="s">
        <v>73</v>
      </c>
      <c r="S272" s="107" t="s">
        <v>73</v>
      </c>
      <c r="T272" s="107" t="s">
        <v>73</v>
      </c>
      <c r="U272" s="107" t="s">
        <v>73</v>
      </c>
      <c r="V272" s="107" t="s">
        <v>73</v>
      </c>
      <c r="W272" s="107" t="s">
        <v>73</v>
      </c>
      <c r="X272" s="107" t="s">
        <v>73</v>
      </c>
      <c r="Y272" s="173"/>
      <c r="Z272" s="120"/>
      <c r="AA272" s="28"/>
      <c r="AB272" s="103"/>
      <c r="AC272" s="103"/>
      <c r="AD272" s="57"/>
      <c r="AE272" s="57"/>
      <c r="AF272" s="57"/>
      <c r="AG272" s="57"/>
      <c r="AH272" s="57"/>
      <c r="AI272" s="57"/>
      <c r="AJ272" s="57"/>
      <c r="AK272" s="57"/>
    </row>
    <row r="273" spans="1:38" ht="19.5" customHeight="1" x14ac:dyDescent="0.25">
      <c r="A273" s="117"/>
      <c r="B273" s="115" t="s">
        <v>165</v>
      </c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107" t="s">
        <v>73</v>
      </c>
      <c r="S273" s="107" t="s">
        <v>73</v>
      </c>
      <c r="T273" s="107" t="s">
        <v>73</v>
      </c>
      <c r="U273" s="107" t="s">
        <v>73</v>
      </c>
      <c r="V273" s="107" t="s">
        <v>73</v>
      </c>
      <c r="W273" s="107" t="s">
        <v>73</v>
      </c>
      <c r="X273" s="107" t="s">
        <v>73</v>
      </c>
      <c r="Y273" s="173"/>
      <c r="Z273" s="120"/>
      <c r="AA273" s="28"/>
      <c r="AB273" s="103"/>
      <c r="AC273" s="103"/>
      <c r="AD273" s="57"/>
      <c r="AE273" s="57"/>
      <c r="AF273" s="57"/>
      <c r="AG273" s="57"/>
      <c r="AH273" s="57"/>
      <c r="AI273" s="57"/>
      <c r="AJ273" s="57"/>
      <c r="AK273" s="57"/>
    </row>
    <row r="274" spans="1:38" ht="20.25" customHeight="1" x14ac:dyDescent="0.25">
      <c r="A274" s="117"/>
      <c r="B274" s="115" t="s">
        <v>166</v>
      </c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107" t="s">
        <v>73</v>
      </c>
      <c r="S274" s="107" t="s">
        <v>73</v>
      </c>
      <c r="T274" s="107" t="s">
        <v>73</v>
      </c>
      <c r="U274" s="107" t="s">
        <v>73</v>
      </c>
      <c r="V274" s="107" t="s">
        <v>73</v>
      </c>
      <c r="W274" s="107" t="s">
        <v>73</v>
      </c>
      <c r="X274" s="107" t="s">
        <v>73</v>
      </c>
      <c r="Y274" s="173"/>
      <c r="Z274" s="120"/>
      <c r="AA274" s="28"/>
      <c r="AB274" s="103"/>
      <c r="AC274" s="103"/>
      <c r="AD274" s="57"/>
      <c r="AE274" s="57"/>
      <c r="AF274" s="57"/>
      <c r="AG274" s="57"/>
      <c r="AH274" s="57"/>
      <c r="AI274" s="57"/>
      <c r="AJ274" s="57"/>
      <c r="AK274" s="57"/>
    </row>
    <row r="275" spans="1:38" ht="18" customHeight="1" x14ac:dyDescent="0.25">
      <c r="A275" s="117"/>
      <c r="B275" s="115" t="s">
        <v>167</v>
      </c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107" t="s">
        <v>73</v>
      </c>
      <c r="S275" s="107" t="s">
        <v>73</v>
      </c>
      <c r="T275" s="107" t="s">
        <v>73</v>
      </c>
      <c r="U275" s="107" t="s">
        <v>73</v>
      </c>
      <c r="V275" s="107" t="s">
        <v>73</v>
      </c>
      <c r="W275" s="107" t="s">
        <v>73</v>
      </c>
      <c r="X275" s="107" t="s">
        <v>73</v>
      </c>
      <c r="Y275" s="173"/>
      <c r="Z275" s="120"/>
      <c r="AA275" s="28"/>
      <c r="AB275" s="103"/>
      <c r="AC275" s="103"/>
      <c r="AD275" s="57"/>
      <c r="AE275" s="57"/>
      <c r="AF275" s="57"/>
      <c r="AG275" s="57"/>
      <c r="AH275" s="57"/>
      <c r="AI275" s="57"/>
      <c r="AJ275" s="57"/>
      <c r="AK275" s="57"/>
    </row>
    <row r="276" spans="1:38" ht="37.5" customHeight="1" x14ac:dyDescent="0.25">
      <c r="A276" s="118"/>
      <c r="B276" s="115" t="s">
        <v>170</v>
      </c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107" t="s">
        <v>73</v>
      </c>
      <c r="S276" s="107" t="s">
        <v>73</v>
      </c>
      <c r="T276" s="107" t="s">
        <v>73</v>
      </c>
      <c r="U276" s="107" t="s">
        <v>73</v>
      </c>
      <c r="V276" s="107" t="s">
        <v>73</v>
      </c>
      <c r="W276" s="107" t="s">
        <v>73</v>
      </c>
      <c r="X276" s="107" t="s">
        <v>73</v>
      </c>
      <c r="Y276" s="174"/>
      <c r="Z276" s="126"/>
      <c r="AA276" s="28"/>
      <c r="AB276" s="103"/>
      <c r="AC276" s="103"/>
      <c r="AD276" s="57"/>
      <c r="AE276" s="57"/>
      <c r="AF276" s="57"/>
      <c r="AG276" s="57"/>
      <c r="AH276" s="57"/>
      <c r="AI276" s="57"/>
      <c r="AJ276" s="57"/>
      <c r="AK276" s="57"/>
    </row>
    <row r="277" spans="1:38" ht="22.5" customHeight="1" x14ac:dyDescent="0.25">
      <c r="A277" s="116" t="s">
        <v>291</v>
      </c>
      <c r="B277" s="115" t="s">
        <v>171</v>
      </c>
      <c r="C277" s="94"/>
      <c r="D277" s="94"/>
      <c r="E277" s="94"/>
      <c r="F277" s="94"/>
      <c r="G277" s="94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107" t="s">
        <v>73</v>
      </c>
      <c r="S277" s="107" t="s">
        <v>73</v>
      </c>
      <c r="T277" s="107" t="s">
        <v>73</v>
      </c>
      <c r="U277" s="107" t="s">
        <v>73</v>
      </c>
      <c r="V277" s="107" t="s">
        <v>73</v>
      </c>
      <c r="W277" s="107" t="s">
        <v>73</v>
      </c>
      <c r="X277" s="107" t="s">
        <v>73</v>
      </c>
      <c r="Y277" s="105"/>
      <c r="Z277" s="100"/>
      <c r="AA277" s="28"/>
      <c r="AB277" s="103"/>
      <c r="AC277" s="103"/>
      <c r="AD277" s="57"/>
      <c r="AE277" s="57"/>
      <c r="AF277" s="57"/>
      <c r="AG277" s="57"/>
      <c r="AH277" s="57"/>
      <c r="AI277" s="57"/>
      <c r="AJ277" s="57"/>
      <c r="AK277" s="57"/>
    </row>
    <row r="278" spans="1:38" ht="21.75" customHeight="1" x14ac:dyDescent="0.25">
      <c r="A278" s="117"/>
      <c r="B278" s="115" t="s">
        <v>165</v>
      </c>
      <c r="C278" s="38"/>
      <c r="D278" s="38"/>
      <c r="E278" s="38"/>
      <c r="F278" s="38"/>
      <c r="G278" s="38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107" t="s">
        <v>73</v>
      </c>
      <c r="S278" s="107" t="s">
        <v>73</v>
      </c>
      <c r="T278" s="107" t="s">
        <v>73</v>
      </c>
      <c r="U278" s="107" t="s">
        <v>73</v>
      </c>
      <c r="V278" s="107" t="s">
        <v>73</v>
      </c>
      <c r="W278" s="107" t="s">
        <v>73</v>
      </c>
      <c r="X278" s="107" t="s">
        <v>73</v>
      </c>
      <c r="Y278" s="105"/>
      <c r="Z278" s="100"/>
      <c r="AA278" s="28"/>
      <c r="AB278" s="103"/>
      <c r="AC278" s="103"/>
      <c r="AD278" s="57"/>
      <c r="AE278" s="57"/>
      <c r="AF278" s="57"/>
      <c r="AG278" s="57"/>
      <c r="AH278" s="57"/>
      <c r="AI278" s="57"/>
      <c r="AJ278" s="57"/>
      <c r="AK278" s="57"/>
    </row>
    <row r="279" spans="1:38" ht="24" customHeight="1" x14ac:dyDescent="0.25">
      <c r="A279" s="117"/>
      <c r="B279" s="115" t="s">
        <v>166</v>
      </c>
      <c r="C279" s="94"/>
      <c r="D279" s="94"/>
      <c r="E279" s="94"/>
      <c r="F279" s="94"/>
      <c r="G279" s="94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107" t="s">
        <v>73</v>
      </c>
      <c r="S279" s="107" t="s">
        <v>73</v>
      </c>
      <c r="T279" s="107" t="s">
        <v>73</v>
      </c>
      <c r="U279" s="107" t="s">
        <v>73</v>
      </c>
      <c r="V279" s="107" t="s">
        <v>73</v>
      </c>
      <c r="W279" s="107" t="s">
        <v>73</v>
      </c>
      <c r="X279" s="107" t="s">
        <v>73</v>
      </c>
      <c r="Y279" s="105"/>
      <c r="Z279" s="100"/>
      <c r="AA279" s="28"/>
      <c r="AB279" s="103"/>
      <c r="AC279" s="103"/>
      <c r="AD279" s="57"/>
      <c r="AE279" s="57"/>
      <c r="AF279" s="57"/>
      <c r="AG279" s="57"/>
      <c r="AH279" s="57"/>
      <c r="AI279" s="57"/>
      <c r="AJ279" s="57"/>
      <c r="AK279" s="57"/>
    </row>
    <row r="280" spans="1:38" ht="24" customHeight="1" x14ac:dyDescent="0.25">
      <c r="A280" s="117"/>
      <c r="B280" s="115" t="s">
        <v>167</v>
      </c>
      <c r="C280" s="94"/>
      <c r="D280" s="94"/>
      <c r="E280" s="94"/>
      <c r="F280" s="94"/>
      <c r="G280" s="94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107" t="s">
        <v>73</v>
      </c>
      <c r="S280" s="107" t="s">
        <v>73</v>
      </c>
      <c r="T280" s="107" t="s">
        <v>73</v>
      </c>
      <c r="U280" s="107" t="s">
        <v>73</v>
      </c>
      <c r="V280" s="107" t="s">
        <v>73</v>
      </c>
      <c r="W280" s="107" t="s">
        <v>73</v>
      </c>
      <c r="X280" s="107" t="s">
        <v>73</v>
      </c>
      <c r="Y280" s="105"/>
      <c r="Z280" s="100"/>
      <c r="AA280" s="28"/>
      <c r="AB280" s="103"/>
      <c r="AC280" s="103"/>
      <c r="AD280" s="57"/>
      <c r="AE280" s="57"/>
      <c r="AF280" s="57"/>
      <c r="AG280" s="57"/>
      <c r="AH280" s="57"/>
      <c r="AI280" s="57"/>
      <c r="AJ280" s="57"/>
      <c r="AK280" s="57"/>
    </row>
    <row r="281" spans="1:38" ht="32.25" customHeight="1" x14ac:dyDescent="0.25">
      <c r="A281" s="118"/>
      <c r="B281" s="115" t="s">
        <v>170</v>
      </c>
      <c r="C281" s="94"/>
      <c r="D281" s="94"/>
      <c r="E281" s="94"/>
      <c r="F281" s="94"/>
      <c r="G281" s="94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107" t="s">
        <v>73</v>
      </c>
      <c r="S281" s="107" t="s">
        <v>73</v>
      </c>
      <c r="T281" s="107" t="s">
        <v>73</v>
      </c>
      <c r="U281" s="107" t="s">
        <v>73</v>
      </c>
      <c r="V281" s="107" t="s">
        <v>73</v>
      </c>
      <c r="W281" s="107" t="s">
        <v>73</v>
      </c>
      <c r="X281" s="107" t="s">
        <v>73</v>
      </c>
      <c r="Y281" s="105"/>
      <c r="Z281" s="100"/>
      <c r="AA281" s="28"/>
      <c r="AB281" s="103"/>
      <c r="AC281" s="103"/>
      <c r="AD281" s="57"/>
      <c r="AE281" s="57"/>
      <c r="AF281" s="57"/>
      <c r="AG281" s="57"/>
      <c r="AH281" s="57"/>
      <c r="AI281" s="57"/>
      <c r="AJ281" s="57"/>
      <c r="AK281" s="57"/>
    </row>
    <row r="282" spans="1:38" ht="31.5" x14ac:dyDescent="0.25">
      <c r="A282" s="139" t="s">
        <v>225</v>
      </c>
      <c r="B282" s="115" t="s">
        <v>164</v>
      </c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28">
        <f>SUM(R283:R286)</f>
        <v>57202.1</v>
      </c>
      <c r="S282" s="28">
        <f t="shared" ref="S282:W282" si="73">SUM(S283:S286)</f>
        <v>1000</v>
      </c>
      <c r="T282" s="28">
        <f t="shared" si="73"/>
        <v>200</v>
      </c>
      <c r="U282" s="28">
        <f t="shared" si="73"/>
        <v>17060.599999999999</v>
      </c>
      <c r="V282" s="28">
        <f t="shared" si="73"/>
        <v>38941.5</v>
      </c>
      <c r="W282" s="28">
        <f t="shared" si="73"/>
        <v>31578.9</v>
      </c>
      <c r="X282" s="28">
        <v>0</v>
      </c>
      <c r="Y282" s="28"/>
      <c r="Z282" s="28"/>
      <c r="AA282" s="28"/>
      <c r="AB282" s="103"/>
      <c r="AC282" s="103"/>
      <c r="AD282" s="57"/>
      <c r="AE282" s="57"/>
      <c r="AF282" s="57"/>
      <c r="AG282" s="57"/>
      <c r="AH282" s="57"/>
      <c r="AI282" s="57"/>
      <c r="AJ282" s="57"/>
      <c r="AK282" s="57"/>
      <c r="AL282" s="57"/>
    </row>
    <row r="283" spans="1:38" x14ac:dyDescent="0.25">
      <c r="A283" s="139"/>
      <c r="B283" s="115" t="s">
        <v>165</v>
      </c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28">
        <f>SUM(S283:V283)</f>
        <v>54492</v>
      </c>
      <c r="S283" s="28">
        <f>S234+S247</f>
        <v>1000</v>
      </c>
      <c r="T283" s="28">
        <f>T234+T247</f>
        <v>200</v>
      </c>
      <c r="U283" s="28">
        <f>U234+U247</f>
        <v>16247.6</v>
      </c>
      <c r="V283" s="28">
        <f>V234+V247</f>
        <v>37044.400000000001</v>
      </c>
      <c r="W283" s="28">
        <f>W234</f>
        <v>30000</v>
      </c>
      <c r="X283" s="28">
        <v>0</v>
      </c>
      <c r="Y283" s="28"/>
      <c r="Z283" s="28"/>
      <c r="AA283" s="28"/>
      <c r="AB283" s="103"/>
      <c r="AC283" s="103"/>
      <c r="AD283" s="57"/>
      <c r="AE283" s="57"/>
      <c r="AF283" s="57"/>
      <c r="AG283" s="57"/>
      <c r="AH283" s="57"/>
      <c r="AI283" s="57"/>
      <c r="AJ283" s="57"/>
      <c r="AK283" s="57"/>
      <c r="AL283" s="57"/>
    </row>
    <row r="284" spans="1:38" x14ac:dyDescent="0.25">
      <c r="A284" s="139"/>
      <c r="B284" s="115" t="s">
        <v>166</v>
      </c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28">
        <f t="shared" ref="R284:R286" si="74">SUM(S284:V284)</f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94"/>
      <c r="Z284" s="94"/>
      <c r="AA284" s="28"/>
      <c r="AB284" s="103"/>
      <c r="AC284" s="103"/>
      <c r="AD284" s="57"/>
      <c r="AE284" s="57"/>
      <c r="AF284" s="57"/>
      <c r="AG284" s="57"/>
      <c r="AH284" s="57"/>
      <c r="AI284" s="57"/>
      <c r="AJ284" s="57"/>
      <c r="AK284" s="57"/>
      <c r="AL284" s="57"/>
    </row>
    <row r="285" spans="1:38" x14ac:dyDescent="0.25">
      <c r="A285" s="139"/>
      <c r="B285" s="115" t="s">
        <v>167</v>
      </c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28">
        <f>SUM(S285:V285)</f>
        <v>2710.1</v>
      </c>
      <c r="S285" s="28">
        <f>S236</f>
        <v>0</v>
      </c>
      <c r="T285" s="28">
        <f>T236</f>
        <v>0</v>
      </c>
      <c r="U285" s="28">
        <f>U241</f>
        <v>813</v>
      </c>
      <c r="V285" s="28">
        <f>V241</f>
        <v>1897.1</v>
      </c>
      <c r="W285" s="28">
        <f>W236</f>
        <v>1578.9</v>
      </c>
      <c r="X285" s="28">
        <v>0</v>
      </c>
      <c r="Y285" s="94"/>
      <c r="Z285" s="94"/>
      <c r="AA285" s="28"/>
      <c r="AB285" s="103"/>
      <c r="AC285" s="103"/>
      <c r="AD285" s="57"/>
      <c r="AE285" s="57"/>
      <c r="AF285" s="57"/>
      <c r="AG285" s="57"/>
      <c r="AH285" s="57"/>
      <c r="AI285" s="57"/>
      <c r="AJ285" s="57"/>
      <c r="AK285" s="57"/>
      <c r="AL285" s="57"/>
    </row>
    <row r="286" spans="1:38" ht="31.5" x14ac:dyDescent="0.25">
      <c r="A286" s="139"/>
      <c r="B286" s="115" t="s">
        <v>168</v>
      </c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28">
        <f t="shared" si="74"/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94"/>
      <c r="Z286" s="94"/>
      <c r="AA286" s="28"/>
      <c r="AB286" s="103"/>
      <c r="AC286" s="103"/>
      <c r="AD286" s="57"/>
      <c r="AE286" s="57"/>
      <c r="AF286" s="57"/>
      <c r="AG286" s="57"/>
      <c r="AH286" s="57"/>
      <c r="AI286" s="57"/>
      <c r="AJ286" s="57"/>
      <c r="AK286" s="57"/>
      <c r="AL286" s="57"/>
    </row>
    <row r="287" spans="1:38" x14ac:dyDescent="0.25">
      <c r="A287" s="149" t="s">
        <v>150</v>
      </c>
      <c r="B287" s="149"/>
      <c r="C287" s="149"/>
      <c r="D287" s="149"/>
      <c r="E287" s="149"/>
      <c r="F287" s="149"/>
      <c r="G287" s="149"/>
      <c r="H287" s="149"/>
      <c r="I287" s="149"/>
      <c r="J287" s="149"/>
      <c r="K287" s="149"/>
      <c r="L287" s="149"/>
      <c r="M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  <c r="Y287" s="149"/>
      <c r="Z287" s="149"/>
      <c r="AA287" s="62"/>
      <c r="AB287" s="62"/>
      <c r="AC287" s="62"/>
      <c r="AD287" s="57">
        <f t="shared" si="65"/>
        <v>0</v>
      </c>
      <c r="AE287" s="57"/>
      <c r="AF287" s="57"/>
      <c r="AG287" s="57"/>
      <c r="AH287" s="57"/>
      <c r="AI287" s="57"/>
      <c r="AJ287" s="57"/>
      <c r="AK287" s="57"/>
      <c r="AL287" s="57"/>
    </row>
    <row r="288" spans="1:38" x14ac:dyDescent="0.25">
      <c r="A288" s="149" t="s">
        <v>155</v>
      </c>
      <c r="B288" s="149"/>
      <c r="C288" s="149"/>
      <c r="D288" s="149"/>
      <c r="E288" s="149"/>
      <c r="F288" s="149"/>
      <c r="G288" s="149"/>
      <c r="H288" s="149"/>
      <c r="I288" s="149"/>
      <c r="J288" s="149"/>
      <c r="K288" s="149"/>
      <c r="L288" s="149"/>
      <c r="M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  <c r="Y288" s="149"/>
      <c r="Z288" s="149"/>
      <c r="AA288" s="62"/>
      <c r="AB288" s="62"/>
      <c r="AC288" s="62"/>
      <c r="AD288" s="57">
        <f t="shared" si="65"/>
        <v>0</v>
      </c>
      <c r="AE288" s="57"/>
      <c r="AF288" s="57"/>
      <c r="AG288" s="57"/>
      <c r="AH288" s="57"/>
      <c r="AI288" s="57"/>
      <c r="AJ288" s="57"/>
      <c r="AK288" s="57"/>
      <c r="AL288" s="57"/>
    </row>
    <row r="289" spans="1:38" x14ac:dyDescent="0.25">
      <c r="A289" s="149" t="s">
        <v>24</v>
      </c>
      <c r="B289" s="149"/>
      <c r="C289" s="149"/>
      <c r="D289" s="149"/>
      <c r="E289" s="149"/>
      <c r="F289" s="149"/>
      <c r="G289" s="149"/>
      <c r="H289" s="149"/>
      <c r="I289" s="149"/>
      <c r="J289" s="149"/>
      <c r="K289" s="149"/>
      <c r="L289" s="149"/>
      <c r="M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  <c r="Y289" s="149"/>
      <c r="Z289" s="149"/>
      <c r="AA289" s="62"/>
      <c r="AB289" s="62"/>
      <c r="AC289" s="62"/>
      <c r="AD289" s="57">
        <f t="shared" si="65"/>
        <v>0</v>
      </c>
      <c r="AE289" s="57"/>
      <c r="AF289" s="57"/>
      <c r="AG289" s="57"/>
      <c r="AH289" s="57"/>
      <c r="AI289" s="57"/>
      <c r="AJ289" s="57"/>
      <c r="AK289" s="57"/>
      <c r="AL289" s="57"/>
    </row>
    <row r="290" spans="1:38" x14ac:dyDescent="0.25">
      <c r="A290" s="123" t="s">
        <v>258</v>
      </c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5"/>
      <c r="AA290" s="62"/>
      <c r="AB290" s="62"/>
      <c r="AC290" s="62"/>
      <c r="AD290" s="57">
        <f t="shared" si="65"/>
        <v>0</v>
      </c>
      <c r="AE290" s="57"/>
      <c r="AF290" s="57"/>
      <c r="AG290" s="57"/>
      <c r="AH290" s="57"/>
      <c r="AI290" s="57"/>
      <c r="AJ290" s="57"/>
      <c r="AK290" s="57"/>
      <c r="AL290" s="57"/>
    </row>
    <row r="291" spans="1:38" hidden="1" outlineLevel="2" x14ac:dyDescent="0.25">
      <c r="A291" s="139" t="s">
        <v>223</v>
      </c>
      <c r="B291" s="115" t="s">
        <v>124</v>
      </c>
      <c r="C291" s="30"/>
      <c r="D291" s="30"/>
      <c r="E291" s="30"/>
      <c r="F291" s="30"/>
      <c r="G291" s="30"/>
      <c r="H291" s="27">
        <v>80</v>
      </c>
      <c r="I291" s="34">
        <v>80</v>
      </c>
      <c r="J291" s="34">
        <v>0</v>
      </c>
      <c r="K291" s="34">
        <v>0</v>
      </c>
      <c r="L291" s="34">
        <v>0</v>
      </c>
      <c r="M291" s="34">
        <v>0</v>
      </c>
      <c r="N291" s="34"/>
      <c r="O291" s="34"/>
      <c r="P291" s="34"/>
      <c r="Q291" s="34"/>
      <c r="R291" s="34">
        <v>0</v>
      </c>
      <c r="S291" s="34"/>
      <c r="T291" s="34"/>
      <c r="U291" s="34"/>
      <c r="V291" s="34"/>
      <c r="W291" s="34">
        <v>0</v>
      </c>
      <c r="X291" s="34">
        <v>0</v>
      </c>
      <c r="Y291" s="119" t="s">
        <v>158</v>
      </c>
      <c r="Z291" s="121" t="s">
        <v>246</v>
      </c>
      <c r="AA291" s="62">
        <v>600</v>
      </c>
      <c r="AB291" s="62">
        <v>600</v>
      </c>
      <c r="AC291" s="34">
        <v>600</v>
      </c>
      <c r="AD291" s="57">
        <f t="shared" si="65"/>
        <v>1880</v>
      </c>
      <c r="AE291" s="57"/>
      <c r="AF291" s="57"/>
      <c r="AG291" s="57"/>
      <c r="AH291" s="57"/>
      <c r="AI291" s="57"/>
      <c r="AJ291" s="57"/>
      <c r="AK291" s="57"/>
      <c r="AL291" s="57"/>
    </row>
    <row r="292" spans="1:38" hidden="1" outlineLevel="2" x14ac:dyDescent="0.25">
      <c r="A292" s="139"/>
      <c r="B292" s="115" t="s">
        <v>125</v>
      </c>
      <c r="C292" s="30"/>
      <c r="D292" s="30"/>
      <c r="E292" s="30"/>
      <c r="F292" s="30"/>
      <c r="G292" s="30"/>
      <c r="H292" s="27">
        <v>300</v>
      </c>
      <c r="I292" s="28">
        <v>300</v>
      </c>
      <c r="J292" s="28">
        <v>0</v>
      </c>
      <c r="K292" s="28">
        <v>0</v>
      </c>
      <c r="L292" s="28">
        <v>0</v>
      </c>
      <c r="M292" s="28">
        <v>0</v>
      </c>
      <c r="N292" s="28"/>
      <c r="O292" s="28"/>
      <c r="P292" s="28"/>
      <c r="Q292" s="28"/>
      <c r="R292" s="28">
        <v>0</v>
      </c>
      <c r="S292" s="28"/>
      <c r="T292" s="28"/>
      <c r="U292" s="28"/>
      <c r="V292" s="28"/>
      <c r="W292" s="28">
        <v>0</v>
      </c>
      <c r="X292" s="28">
        <v>0</v>
      </c>
      <c r="Y292" s="119"/>
      <c r="Z292" s="122"/>
      <c r="AA292" s="62">
        <v>300</v>
      </c>
      <c r="AB292" s="62">
        <v>300</v>
      </c>
      <c r="AC292" s="28">
        <v>300</v>
      </c>
      <c r="AD292" s="57">
        <f t="shared" si="65"/>
        <v>1200</v>
      </c>
      <c r="AE292" s="57"/>
      <c r="AF292" s="57"/>
      <c r="AG292" s="57"/>
      <c r="AH292" s="57"/>
      <c r="AI292" s="57"/>
      <c r="AJ292" s="57"/>
      <c r="AK292" s="57"/>
      <c r="AL292" s="57"/>
    </row>
    <row r="293" spans="1:38" ht="31.5" hidden="1" outlineLevel="2" x14ac:dyDescent="0.25">
      <c r="A293" s="139"/>
      <c r="B293" s="115" t="s">
        <v>164</v>
      </c>
      <c r="C293" s="30"/>
      <c r="D293" s="30"/>
      <c r="E293" s="30"/>
      <c r="F293" s="30"/>
      <c r="G293" s="30"/>
      <c r="H293" s="27">
        <f>SUM(H294:H297)</f>
        <v>24000</v>
      </c>
      <c r="I293" s="27">
        <f t="shared" ref="I293:L293" si="75">SUM(I294:I297)</f>
        <v>24000</v>
      </c>
      <c r="J293" s="27">
        <f t="shared" si="75"/>
        <v>0</v>
      </c>
      <c r="K293" s="27">
        <f t="shared" si="75"/>
        <v>0</v>
      </c>
      <c r="L293" s="27">
        <f t="shared" si="75"/>
        <v>0</v>
      </c>
      <c r="M293" s="28">
        <f t="shared" ref="M293:X293" si="76">SUM(M294:M297)</f>
        <v>0</v>
      </c>
      <c r="N293" s="28"/>
      <c r="O293" s="28"/>
      <c r="P293" s="28"/>
      <c r="Q293" s="28"/>
      <c r="R293" s="28">
        <f t="shared" si="76"/>
        <v>0</v>
      </c>
      <c r="S293" s="28"/>
      <c r="T293" s="28"/>
      <c r="U293" s="28"/>
      <c r="V293" s="28"/>
      <c r="W293" s="28">
        <f t="shared" si="76"/>
        <v>0</v>
      </c>
      <c r="X293" s="28">
        <f t="shared" si="76"/>
        <v>0</v>
      </c>
      <c r="Y293" s="119"/>
      <c r="Z293" s="122"/>
      <c r="AA293" s="62">
        <f t="shared" ref="AA293:AC293" si="77">SUM(AA294:AA297)</f>
        <v>180000</v>
      </c>
      <c r="AB293" s="62">
        <f t="shared" si="77"/>
        <v>180000</v>
      </c>
      <c r="AC293" s="28">
        <f t="shared" si="77"/>
        <v>180000</v>
      </c>
      <c r="AD293" s="57">
        <f t="shared" si="65"/>
        <v>564000</v>
      </c>
      <c r="AE293" s="57"/>
      <c r="AF293" s="57"/>
      <c r="AG293" s="57"/>
      <c r="AH293" s="57"/>
      <c r="AI293" s="57"/>
      <c r="AJ293" s="57"/>
      <c r="AK293" s="57"/>
      <c r="AL293" s="57"/>
    </row>
    <row r="294" spans="1:38" hidden="1" outlineLevel="2" x14ac:dyDescent="0.25">
      <c r="A294" s="139"/>
      <c r="B294" s="115" t="s">
        <v>165</v>
      </c>
      <c r="C294" s="30"/>
      <c r="D294" s="30"/>
      <c r="E294" s="30"/>
      <c r="F294" s="30"/>
      <c r="G294" s="30"/>
      <c r="H294" s="27">
        <f>H291*H292</f>
        <v>24000</v>
      </c>
      <c r="I294" s="27">
        <f t="shared" ref="I294:L294" si="78">I291*I292</f>
        <v>24000</v>
      </c>
      <c r="J294" s="27">
        <f t="shared" si="78"/>
        <v>0</v>
      </c>
      <c r="K294" s="27">
        <f t="shared" si="78"/>
        <v>0</v>
      </c>
      <c r="L294" s="27">
        <f t="shared" si="78"/>
        <v>0</v>
      </c>
      <c r="M294" s="28">
        <f t="shared" ref="M294:R294" si="79">M291*M292</f>
        <v>0</v>
      </c>
      <c r="N294" s="28"/>
      <c r="O294" s="28"/>
      <c r="P294" s="28"/>
      <c r="Q294" s="28"/>
      <c r="R294" s="28">
        <f t="shared" si="79"/>
        <v>0</v>
      </c>
      <c r="S294" s="28"/>
      <c r="T294" s="28"/>
      <c r="U294" s="28"/>
      <c r="V294" s="28"/>
      <c r="W294" s="28">
        <v>0</v>
      </c>
      <c r="X294" s="28">
        <v>0</v>
      </c>
      <c r="Y294" s="119"/>
      <c r="Z294" s="122"/>
      <c r="AA294" s="62">
        <f t="shared" ref="AA294:AB294" si="80">AA291*AA292</f>
        <v>180000</v>
      </c>
      <c r="AB294" s="62">
        <f t="shared" si="80"/>
        <v>180000</v>
      </c>
      <c r="AC294" s="28">
        <v>180000</v>
      </c>
      <c r="AD294" s="57">
        <f t="shared" si="65"/>
        <v>564000</v>
      </c>
      <c r="AE294" s="57"/>
      <c r="AF294" s="57"/>
      <c r="AG294" s="57"/>
      <c r="AH294" s="57"/>
      <c r="AI294" s="57"/>
      <c r="AJ294" s="57"/>
      <c r="AK294" s="57"/>
      <c r="AL294" s="57"/>
    </row>
    <row r="295" spans="1:38" hidden="1" outlineLevel="2" x14ac:dyDescent="0.25">
      <c r="A295" s="139"/>
      <c r="B295" s="115" t="s">
        <v>166</v>
      </c>
      <c r="C295" s="30"/>
      <c r="D295" s="30"/>
      <c r="E295" s="30"/>
      <c r="F295" s="30"/>
      <c r="G295" s="30"/>
      <c r="H295" s="27">
        <v>0</v>
      </c>
      <c r="I295" s="28"/>
      <c r="J295" s="28"/>
      <c r="K295" s="28"/>
      <c r="L295" s="28"/>
      <c r="M295" s="28">
        <v>0</v>
      </c>
      <c r="N295" s="28"/>
      <c r="O295" s="28"/>
      <c r="P295" s="28"/>
      <c r="Q295" s="28"/>
      <c r="R295" s="28">
        <v>0</v>
      </c>
      <c r="S295" s="28"/>
      <c r="T295" s="28"/>
      <c r="U295" s="28"/>
      <c r="V295" s="28"/>
      <c r="W295" s="28">
        <v>0</v>
      </c>
      <c r="X295" s="28">
        <v>0</v>
      </c>
      <c r="Y295" s="119"/>
      <c r="Z295" s="122"/>
      <c r="AA295" s="62">
        <v>0</v>
      </c>
      <c r="AB295" s="62">
        <v>0</v>
      </c>
      <c r="AC295" s="28">
        <v>0</v>
      </c>
      <c r="AD295" s="57">
        <f t="shared" si="65"/>
        <v>0</v>
      </c>
      <c r="AE295" s="57"/>
      <c r="AF295" s="57"/>
      <c r="AG295" s="57"/>
      <c r="AH295" s="57"/>
      <c r="AI295" s="57"/>
      <c r="AJ295" s="57"/>
      <c r="AK295" s="57"/>
      <c r="AL295" s="57"/>
    </row>
    <row r="296" spans="1:38" hidden="1" outlineLevel="2" x14ac:dyDescent="0.25">
      <c r="A296" s="139"/>
      <c r="B296" s="115" t="s">
        <v>167</v>
      </c>
      <c r="C296" s="30"/>
      <c r="D296" s="30"/>
      <c r="E296" s="30"/>
      <c r="F296" s="30"/>
      <c r="G296" s="30"/>
      <c r="H296" s="27">
        <v>0</v>
      </c>
      <c r="I296" s="28"/>
      <c r="J296" s="28"/>
      <c r="K296" s="28"/>
      <c r="L296" s="28"/>
      <c r="M296" s="28">
        <v>0</v>
      </c>
      <c r="N296" s="28"/>
      <c r="O296" s="28"/>
      <c r="P296" s="28"/>
      <c r="Q296" s="28"/>
      <c r="R296" s="28">
        <v>0</v>
      </c>
      <c r="S296" s="28"/>
      <c r="T296" s="28"/>
      <c r="U296" s="28"/>
      <c r="V296" s="28"/>
      <c r="W296" s="28">
        <v>0</v>
      </c>
      <c r="X296" s="28">
        <v>0</v>
      </c>
      <c r="Y296" s="119"/>
      <c r="Z296" s="122"/>
      <c r="AA296" s="62">
        <v>0</v>
      </c>
      <c r="AB296" s="62">
        <v>0</v>
      </c>
      <c r="AC296" s="28">
        <v>0</v>
      </c>
      <c r="AD296" s="57">
        <f t="shared" si="65"/>
        <v>0</v>
      </c>
      <c r="AE296" s="57"/>
      <c r="AF296" s="57"/>
      <c r="AG296" s="57"/>
      <c r="AH296" s="57"/>
      <c r="AI296" s="57"/>
      <c r="AJ296" s="57"/>
      <c r="AK296" s="57"/>
      <c r="AL296" s="57"/>
    </row>
    <row r="297" spans="1:38" ht="31.5" hidden="1" outlineLevel="2" x14ac:dyDescent="0.25">
      <c r="A297" s="139"/>
      <c r="B297" s="115" t="s">
        <v>168</v>
      </c>
      <c r="C297" s="30"/>
      <c r="D297" s="30"/>
      <c r="E297" s="30"/>
      <c r="F297" s="30"/>
      <c r="G297" s="30"/>
      <c r="H297" s="27">
        <v>0</v>
      </c>
      <c r="I297" s="28"/>
      <c r="J297" s="28"/>
      <c r="K297" s="28"/>
      <c r="L297" s="28"/>
      <c r="M297" s="28">
        <v>0</v>
      </c>
      <c r="N297" s="28"/>
      <c r="O297" s="28"/>
      <c r="P297" s="28"/>
      <c r="Q297" s="28"/>
      <c r="R297" s="28">
        <v>0</v>
      </c>
      <c r="S297" s="28"/>
      <c r="T297" s="28"/>
      <c r="U297" s="28"/>
      <c r="V297" s="28"/>
      <c r="W297" s="28">
        <v>0</v>
      </c>
      <c r="X297" s="28">
        <v>0</v>
      </c>
      <c r="Y297" s="119"/>
      <c r="Z297" s="122"/>
      <c r="AA297" s="62">
        <v>0</v>
      </c>
      <c r="AB297" s="62">
        <v>0</v>
      </c>
      <c r="AC297" s="28">
        <v>0</v>
      </c>
      <c r="AD297" s="57">
        <f t="shared" si="65"/>
        <v>0</v>
      </c>
      <c r="AE297" s="57"/>
      <c r="AF297" s="57"/>
      <c r="AG297" s="57"/>
      <c r="AH297" s="57"/>
      <c r="AI297" s="57"/>
      <c r="AJ297" s="57"/>
      <c r="AK297" s="57"/>
      <c r="AL297" s="57"/>
    </row>
    <row r="298" spans="1:38" hidden="1" outlineLevel="2" x14ac:dyDescent="0.25">
      <c r="A298" s="139" t="s">
        <v>126</v>
      </c>
      <c r="B298" s="115" t="s">
        <v>124</v>
      </c>
      <c r="C298" s="30"/>
      <c r="D298" s="30"/>
      <c r="E298" s="30"/>
      <c r="F298" s="30"/>
      <c r="G298" s="30"/>
      <c r="H298" s="27">
        <v>1875</v>
      </c>
      <c r="I298" s="34">
        <v>1531</v>
      </c>
      <c r="J298" s="34">
        <v>344</v>
      </c>
      <c r="K298" s="34">
        <v>0</v>
      </c>
      <c r="L298" s="34">
        <v>0</v>
      </c>
      <c r="M298" s="34">
        <v>0</v>
      </c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119" t="s">
        <v>158</v>
      </c>
      <c r="Z298" s="139" t="s">
        <v>247</v>
      </c>
      <c r="AA298" s="34">
        <v>2200</v>
      </c>
      <c r="AB298" s="62">
        <v>2000</v>
      </c>
      <c r="AC298" s="34">
        <v>2000</v>
      </c>
      <c r="AD298" s="57">
        <f t="shared" si="65"/>
        <v>8075</v>
      </c>
      <c r="AE298" s="57"/>
      <c r="AF298" s="57"/>
      <c r="AG298" s="57"/>
      <c r="AH298" s="57"/>
      <c r="AI298" s="57"/>
      <c r="AJ298" s="57"/>
      <c r="AK298" s="57"/>
      <c r="AL298" s="57"/>
    </row>
    <row r="299" spans="1:38" hidden="1" outlineLevel="2" x14ac:dyDescent="0.25">
      <c r="A299" s="139"/>
      <c r="B299" s="115" t="s">
        <v>125</v>
      </c>
      <c r="C299" s="30"/>
      <c r="D299" s="30"/>
      <c r="E299" s="30"/>
      <c r="F299" s="30"/>
      <c r="G299" s="30"/>
      <c r="H299" s="27">
        <v>160</v>
      </c>
      <c r="I299" s="28">
        <v>160</v>
      </c>
      <c r="J299" s="28">
        <v>160</v>
      </c>
      <c r="K299" s="28">
        <v>0</v>
      </c>
      <c r="L299" s="28">
        <v>0</v>
      </c>
      <c r="M299" s="28">
        <v>0</v>
      </c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119"/>
      <c r="Z299" s="139"/>
      <c r="AA299" s="28">
        <v>160</v>
      </c>
      <c r="AB299" s="62">
        <v>160</v>
      </c>
      <c r="AC299" s="28">
        <v>160</v>
      </c>
      <c r="AD299" s="57">
        <f t="shared" si="65"/>
        <v>640</v>
      </c>
      <c r="AE299" s="57"/>
      <c r="AF299" s="57"/>
      <c r="AG299" s="57"/>
      <c r="AH299" s="57"/>
      <c r="AI299" s="57"/>
      <c r="AJ299" s="57"/>
      <c r="AK299" s="57"/>
      <c r="AL299" s="57"/>
    </row>
    <row r="300" spans="1:38" ht="31.5" hidden="1" outlineLevel="2" x14ac:dyDescent="0.25">
      <c r="A300" s="139"/>
      <c r="B300" s="115" t="s">
        <v>164</v>
      </c>
      <c r="C300" s="30"/>
      <c r="D300" s="30"/>
      <c r="E300" s="30"/>
      <c r="F300" s="30"/>
      <c r="G300" s="30"/>
      <c r="H300" s="27">
        <f>SUM(H301:H304)</f>
        <v>300000</v>
      </c>
      <c r="I300" s="28">
        <v>245000</v>
      </c>
      <c r="J300" s="28">
        <v>55000</v>
      </c>
      <c r="K300" s="28">
        <v>0</v>
      </c>
      <c r="L300" s="28">
        <v>0</v>
      </c>
      <c r="M300" s="28">
        <f>SUM(M301:M304)</f>
        <v>80200</v>
      </c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119"/>
      <c r="Z300" s="139"/>
      <c r="AA300" s="28">
        <f>AA301+AA302+AA303+AA304</f>
        <v>352000</v>
      </c>
      <c r="AB300" s="62">
        <f t="shared" ref="AB300:AC300" si="81">SUM(AB301:AB304)</f>
        <v>320000</v>
      </c>
      <c r="AC300" s="28">
        <f t="shared" si="81"/>
        <v>320000</v>
      </c>
      <c r="AD300" s="57">
        <f t="shared" si="65"/>
        <v>1372200</v>
      </c>
      <c r="AE300" s="57"/>
      <c r="AF300" s="57"/>
      <c r="AG300" s="57"/>
      <c r="AH300" s="57"/>
      <c r="AI300" s="57"/>
      <c r="AJ300" s="57"/>
      <c r="AK300" s="57"/>
      <c r="AL300" s="57"/>
    </row>
    <row r="301" spans="1:38" hidden="1" outlineLevel="2" x14ac:dyDescent="0.25">
      <c r="A301" s="139"/>
      <c r="B301" s="115" t="s">
        <v>165</v>
      </c>
      <c r="C301" s="37" t="s">
        <v>119</v>
      </c>
      <c r="D301" s="37"/>
      <c r="E301" s="37" t="s">
        <v>129</v>
      </c>
      <c r="F301" s="37" t="s">
        <v>175</v>
      </c>
      <c r="G301" s="37" t="s">
        <v>130</v>
      </c>
      <c r="H301" s="27">
        <f>H298*H299</f>
        <v>300000</v>
      </c>
      <c r="I301" s="28">
        <v>245000</v>
      </c>
      <c r="J301" s="28">
        <v>55000</v>
      </c>
      <c r="K301" s="28">
        <v>0</v>
      </c>
      <c r="L301" s="28">
        <v>0</v>
      </c>
      <c r="M301" s="28">
        <v>80200</v>
      </c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119"/>
      <c r="Z301" s="139"/>
      <c r="AA301" s="28">
        <f>AA298*AA299</f>
        <v>352000</v>
      </c>
      <c r="AB301" s="62">
        <f t="shared" ref="AB301:AC301" si="82">AB298*AB299</f>
        <v>320000</v>
      </c>
      <c r="AC301" s="28">
        <f t="shared" si="82"/>
        <v>320000</v>
      </c>
      <c r="AD301" s="57">
        <f t="shared" si="65"/>
        <v>1372200</v>
      </c>
      <c r="AE301" s="57"/>
      <c r="AF301" s="57"/>
      <c r="AG301" s="57"/>
      <c r="AH301" s="57"/>
      <c r="AI301" s="57"/>
      <c r="AJ301" s="57"/>
      <c r="AK301" s="57"/>
      <c r="AL301" s="57"/>
    </row>
    <row r="302" spans="1:38" hidden="1" outlineLevel="2" x14ac:dyDescent="0.25">
      <c r="A302" s="139"/>
      <c r="B302" s="115" t="s">
        <v>166</v>
      </c>
      <c r="C302" s="30"/>
      <c r="D302" s="30"/>
      <c r="E302" s="30"/>
      <c r="F302" s="30"/>
      <c r="G302" s="30"/>
      <c r="H302" s="27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7"/>
      <c r="O302" s="27"/>
      <c r="P302" s="27"/>
      <c r="Q302" s="27"/>
      <c r="R302" s="28">
        <f t="shared" ref="R302:R304" si="83">SUM(S302:V302)</f>
        <v>0</v>
      </c>
      <c r="S302" s="28"/>
      <c r="T302" s="28"/>
      <c r="U302" s="28"/>
      <c r="V302" s="28"/>
      <c r="W302" s="28">
        <v>0</v>
      </c>
      <c r="X302" s="28">
        <v>0</v>
      </c>
      <c r="Y302" s="119"/>
      <c r="Z302" s="139"/>
      <c r="AA302" s="28">
        <v>0</v>
      </c>
      <c r="AB302" s="62">
        <v>0</v>
      </c>
      <c r="AC302" s="28">
        <v>0</v>
      </c>
      <c r="AD302" s="57">
        <f t="shared" si="65"/>
        <v>0</v>
      </c>
      <c r="AE302" s="57"/>
      <c r="AF302" s="57"/>
      <c r="AG302" s="57"/>
      <c r="AH302" s="57"/>
      <c r="AI302" s="57"/>
      <c r="AJ302" s="57"/>
      <c r="AK302" s="57"/>
      <c r="AL302" s="57"/>
    </row>
    <row r="303" spans="1:38" hidden="1" outlineLevel="2" x14ac:dyDescent="0.25">
      <c r="A303" s="139"/>
      <c r="B303" s="115" t="s">
        <v>167</v>
      </c>
      <c r="C303" s="30"/>
      <c r="D303" s="30"/>
      <c r="E303" s="30"/>
      <c r="F303" s="30"/>
      <c r="G303" s="30"/>
      <c r="H303" s="27">
        <v>0</v>
      </c>
      <c r="I303" s="28">
        <v>0</v>
      </c>
      <c r="J303" s="28">
        <v>0</v>
      </c>
      <c r="K303" s="28">
        <v>0</v>
      </c>
      <c r="L303" s="28">
        <v>0</v>
      </c>
      <c r="M303" s="28">
        <v>0</v>
      </c>
      <c r="N303" s="27"/>
      <c r="O303" s="27"/>
      <c r="P303" s="27"/>
      <c r="Q303" s="27"/>
      <c r="R303" s="28">
        <f t="shared" si="83"/>
        <v>0</v>
      </c>
      <c r="S303" s="28"/>
      <c r="T303" s="28"/>
      <c r="U303" s="28"/>
      <c r="V303" s="28"/>
      <c r="W303" s="28">
        <v>0</v>
      </c>
      <c r="X303" s="28">
        <v>0</v>
      </c>
      <c r="Y303" s="119"/>
      <c r="Z303" s="139"/>
      <c r="AA303" s="28">
        <v>0</v>
      </c>
      <c r="AB303" s="62">
        <v>0</v>
      </c>
      <c r="AC303" s="28">
        <v>0</v>
      </c>
      <c r="AD303" s="57">
        <f t="shared" si="65"/>
        <v>0</v>
      </c>
      <c r="AE303" s="57"/>
      <c r="AF303" s="57"/>
      <c r="AG303" s="57"/>
      <c r="AH303" s="57"/>
      <c r="AI303" s="57"/>
      <c r="AJ303" s="57"/>
      <c r="AK303" s="57"/>
      <c r="AL303" s="57"/>
    </row>
    <row r="304" spans="1:38" ht="31.5" hidden="1" outlineLevel="2" x14ac:dyDescent="0.25">
      <c r="A304" s="139"/>
      <c r="B304" s="115" t="s">
        <v>168</v>
      </c>
      <c r="C304" s="30"/>
      <c r="D304" s="30"/>
      <c r="E304" s="30"/>
      <c r="F304" s="30"/>
      <c r="G304" s="30"/>
      <c r="H304" s="27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7"/>
      <c r="O304" s="27"/>
      <c r="P304" s="27"/>
      <c r="Q304" s="27"/>
      <c r="R304" s="28">
        <f t="shared" si="83"/>
        <v>0</v>
      </c>
      <c r="S304" s="28"/>
      <c r="T304" s="28"/>
      <c r="U304" s="28"/>
      <c r="V304" s="28"/>
      <c r="W304" s="28">
        <v>0</v>
      </c>
      <c r="X304" s="28">
        <v>0</v>
      </c>
      <c r="Y304" s="119"/>
      <c r="Z304" s="139"/>
      <c r="AA304" s="28">
        <v>0</v>
      </c>
      <c r="AB304" s="62">
        <v>0</v>
      </c>
      <c r="AC304" s="28">
        <v>0</v>
      </c>
      <c r="AD304" s="57">
        <f t="shared" si="65"/>
        <v>0</v>
      </c>
      <c r="AE304" s="57"/>
      <c r="AF304" s="57"/>
      <c r="AG304" s="57"/>
      <c r="AH304" s="57"/>
      <c r="AI304" s="57"/>
      <c r="AJ304" s="57"/>
      <c r="AK304" s="57"/>
      <c r="AL304" s="57"/>
    </row>
    <row r="305" spans="1:38" ht="15.75" customHeight="1" collapsed="1" x14ac:dyDescent="0.25">
      <c r="A305" s="139" t="s">
        <v>154</v>
      </c>
      <c r="B305" s="115" t="s">
        <v>124</v>
      </c>
      <c r="C305" s="30"/>
      <c r="D305" s="30"/>
      <c r="E305" s="30"/>
      <c r="F305" s="30"/>
      <c r="G305" s="30"/>
      <c r="H305" s="27">
        <v>2000</v>
      </c>
      <c r="I305" s="34">
        <v>1800</v>
      </c>
      <c r="J305" s="34">
        <v>200</v>
      </c>
      <c r="K305" s="34">
        <v>0</v>
      </c>
      <c r="L305" s="34">
        <v>0</v>
      </c>
      <c r="M305" s="34">
        <v>0</v>
      </c>
      <c r="N305" s="34"/>
      <c r="O305" s="34"/>
      <c r="P305" s="34"/>
      <c r="Q305" s="34"/>
      <c r="R305" s="34">
        <f>SUM(S305:V305)</f>
        <v>314</v>
      </c>
      <c r="S305" s="34">
        <v>245</v>
      </c>
      <c r="T305" s="34">
        <v>38</v>
      </c>
      <c r="U305" s="34">
        <v>30</v>
      </c>
      <c r="V305" s="34">
        <v>1</v>
      </c>
      <c r="W305" s="34">
        <v>620</v>
      </c>
      <c r="X305" s="34">
        <v>620</v>
      </c>
      <c r="Y305" s="119" t="s">
        <v>158</v>
      </c>
      <c r="Z305" s="116" t="s">
        <v>356</v>
      </c>
      <c r="AA305" s="34">
        <v>2910</v>
      </c>
      <c r="AB305" s="62">
        <v>2000</v>
      </c>
      <c r="AC305" s="34">
        <v>2000</v>
      </c>
      <c r="AD305" s="72">
        <f>H305+M305+R305+AA305+AB305+AC305</f>
        <v>9224</v>
      </c>
      <c r="AE305" s="57"/>
      <c r="AF305" s="57"/>
      <c r="AG305" s="57"/>
      <c r="AH305" s="57"/>
      <c r="AI305" s="57"/>
      <c r="AJ305" s="57"/>
      <c r="AK305" s="57"/>
      <c r="AL305" s="57"/>
    </row>
    <row r="306" spans="1:38" x14ac:dyDescent="0.25">
      <c r="A306" s="139"/>
      <c r="B306" s="115" t="s">
        <v>163</v>
      </c>
      <c r="C306" s="30"/>
      <c r="D306" s="30"/>
      <c r="E306" s="30"/>
      <c r="F306" s="30"/>
      <c r="G306" s="30"/>
      <c r="H306" s="27">
        <v>150</v>
      </c>
      <c r="I306" s="28">
        <v>150</v>
      </c>
      <c r="J306" s="28">
        <v>150</v>
      </c>
      <c r="K306" s="28">
        <v>0</v>
      </c>
      <c r="L306" s="28">
        <v>0</v>
      </c>
      <c r="M306" s="28">
        <v>0</v>
      </c>
      <c r="N306" s="28"/>
      <c r="O306" s="28"/>
      <c r="P306" s="28"/>
      <c r="Q306" s="28"/>
      <c r="R306" s="28">
        <v>150</v>
      </c>
      <c r="S306" s="28">
        <v>150</v>
      </c>
      <c r="T306" s="28">
        <v>150</v>
      </c>
      <c r="U306" s="28">
        <v>150</v>
      </c>
      <c r="V306" s="28">
        <v>150</v>
      </c>
      <c r="W306" s="28">
        <v>150</v>
      </c>
      <c r="X306" s="28">
        <v>150</v>
      </c>
      <c r="Y306" s="119"/>
      <c r="Z306" s="120"/>
      <c r="AA306" s="28">
        <v>150</v>
      </c>
      <c r="AB306" s="62">
        <v>150</v>
      </c>
      <c r="AC306" s="28">
        <v>150</v>
      </c>
      <c r="AD306" s="57">
        <f t="shared" si="65"/>
        <v>750</v>
      </c>
      <c r="AE306" s="57"/>
      <c r="AF306" s="57"/>
      <c r="AG306" s="57"/>
      <c r="AH306" s="57"/>
      <c r="AI306" s="57"/>
      <c r="AJ306" s="57"/>
      <c r="AK306" s="57"/>
      <c r="AL306" s="57"/>
    </row>
    <row r="307" spans="1:38" ht="31.5" x14ac:dyDescent="0.25">
      <c r="A307" s="139"/>
      <c r="B307" s="115" t="s">
        <v>164</v>
      </c>
      <c r="C307" s="30"/>
      <c r="D307" s="30"/>
      <c r="E307" s="30"/>
      <c r="F307" s="30"/>
      <c r="G307" s="30"/>
      <c r="H307" s="27">
        <f>SUM(H308:H311)</f>
        <v>300000</v>
      </c>
      <c r="I307" s="28">
        <v>270000</v>
      </c>
      <c r="J307" s="28">
        <v>30000</v>
      </c>
      <c r="K307" s="28">
        <v>0</v>
      </c>
      <c r="L307" s="28">
        <v>0</v>
      </c>
      <c r="M307" s="28">
        <f t="shared" ref="M307" si="84">SUM(M308:M311)</f>
        <v>17400</v>
      </c>
      <c r="N307" s="28"/>
      <c r="O307" s="28"/>
      <c r="P307" s="28"/>
      <c r="Q307" s="28"/>
      <c r="R307" s="28">
        <f>R308</f>
        <v>47495</v>
      </c>
      <c r="S307" s="208">
        <f>S308</f>
        <v>35400</v>
      </c>
      <c r="T307" s="208">
        <f t="shared" ref="T307:X307" si="85">T308</f>
        <v>5050</v>
      </c>
      <c r="U307" s="28">
        <f t="shared" si="85"/>
        <v>6875</v>
      </c>
      <c r="V307" s="28">
        <f t="shared" si="85"/>
        <v>170</v>
      </c>
      <c r="W307" s="28">
        <f t="shared" si="85"/>
        <v>93000</v>
      </c>
      <c r="X307" s="28">
        <f t="shared" si="85"/>
        <v>93000</v>
      </c>
      <c r="Y307" s="119"/>
      <c r="Z307" s="120"/>
      <c r="AA307" s="28">
        <f>AA308+AA309+AA310+AA311</f>
        <v>436500</v>
      </c>
      <c r="AB307" s="62">
        <f t="shared" ref="AB307:AC307" si="86">SUM(AB308:AB311)</f>
        <v>300000</v>
      </c>
      <c r="AC307" s="28">
        <f t="shared" si="86"/>
        <v>300000</v>
      </c>
      <c r="AD307" s="57">
        <f t="shared" si="65"/>
        <v>1401395</v>
      </c>
      <c r="AE307" s="57"/>
      <c r="AF307" s="57"/>
      <c r="AG307" s="57"/>
      <c r="AH307" s="57"/>
      <c r="AI307" s="57"/>
      <c r="AJ307" s="57"/>
      <c r="AK307" s="57"/>
      <c r="AL307" s="57"/>
    </row>
    <row r="308" spans="1:38" x14ac:dyDescent="0.25">
      <c r="A308" s="139"/>
      <c r="B308" s="115" t="s">
        <v>165</v>
      </c>
      <c r="C308" s="37" t="s">
        <v>119</v>
      </c>
      <c r="D308" s="37" t="s">
        <v>287</v>
      </c>
      <c r="E308" s="37" t="s">
        <v>288</v>
      </c>
      <c r="F308" s="37" t="s">
        <v>175</v>
      </c>
      <c r="G308" s="37" t="s">
        <v>130</v>
      </c>
      <c r="H308" s="27">
        <f>H305*H306</f>
        <v>300000</v>
      </c>
      <c r="I308" s="28">
        <v>270000</v>
      </c>
      <c r="J308" s="28">
        <v>30000</v>
      </c>
      <c r="K308" s="28">
        <v>0</v>
      </c>
      <c r="L308" s="28">
        <v>0</v>
      </c>
      <c r="M308" s="28">
        <v>17400</v>
      </c>
      <c r="N308" s="28"/>
      <c r="O308" s="28"/>
      <c r="P308" s="28"/>
      <c r="Q308" s="28"/>
      <c r="R308" s="28">
        <f>SUM(S308:V308)</f>
        <v>47495</v>
      </c>
      <c r="S308" s="28">
        <v>35400</v>
      </c>
      <c r="T308" s="28">
        <v>5050</v>
      </c>
      <c r="U308" s="208">
        <v>6875</v>
      </c>
      <c r="V308" s="28">
        <v>170</v>
      </c>
      <c r="W308" s="28">
        <v>93000</v>
      </c>
      <c r="X308" s="28">
        <v>93000</v>
      </c>
      <c r="Y308" s="119"/>
      <c r="Z308" s="120"/>
      <c r="AA308" s="28">
        <f>AA305*AA306</f>
        <v>436500</v>
      </c>
      <c r="AB308" s="62">
        <f t="shared" ref="AB308:AC308" si="87">AB305*AB306</f>
        <v>300000</v>
      </c>
      <c r="AC308" s="28">
        <f t="shared" si="87"/>
        <v>300000</v>
      </c>
      <c r="AD308" s="57">
        <f t="shared" si="65"/>
        <v>1401395</v>
      </c>
      <c r="AE308" s="57"/>
      <c r="AF308" s="57"/>
      <c r="AG308" s="57"/>
      <c r="AH308" s="57"/>
      <c r="AI308" s="57"/>
      <c r="AJ308" s="57"/>
      <c r="AK308" s="57"/>
      <c r="AL308" s="57"/>
    </row>
    <row r="309" spans="1:38" x14ac:dyDescent="0.25">
      <c r="A309" s="139"/>
      <c r="B309" s="115" t="s">
        <v>166</v>
      </c>
      <c r="C309" s="30"/>
      <c r="D309" s="30"/>
      <c r="E309" s="30"/>
      <c r="F309" s="30"/>
      <c r="G309" s="30"/>
      <c r="H309" s="27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7"/>
      <c r="O309" s="27"/>
      <c r="P309" s="27"/>
      <c r="Q309" s="27"/>
      <c r="R309" s="28" t="s">
        <v>73</v>
      </c>
      <c r="S309" s="28" t="s">
        <v>73</v>
      </c>
      <c r="T309" s="28" t="s">
        <v>73</v>
      </c>
      <c r="U309" s="28" t="s">
        <v>73</v>
      </c>
      <c r="V309" s="28" t="s">
        <v>73</v>
      </c>
      <c r="W309" s="28" t="s">
        <v>73</v>
      </c>
      <c r="X309" s="28" t="s">
        <v>73</v>
      </c>
      <c r="Y309" s="119"/>
      <c r="Z309" s="120"/>
      <c r="AA309" s="28">
        <v>0</v>
      </c>
      <c r="AB309" s="62">
        <v>0</v>
      </c>
      <c r="AC309" s="28">
        <v>0</v>
      </c>
      <c r="AD309" s="57" t="e">
        <f t="shared" si="65"/>
        <v>#VALUE!</v>
      </c>
      <c r="AE309" s="57"/>
      <c r="AF309" s="57"/>
      <c r="AG309" s="57"/>
      <c r="AH309" s="57"/>
      <c r="AI309" s="57"/>
      <c r="AJ309" s="57"/>
      <c r="AK309" s="57"/>
      <c r="AL309" s="57"/>
    </row>
    <row r="310" spans="1:38" x14ac:dyDescent="0.25">
      <c r="A310" s="139"/>
      <c r="B310" s="115" t="s">
        <v>167</v>
      </c>
      <c r="C310" s="30"/>
      <c r="D310" s="30"/>
      <c r="E310" s="30"/>
      <c r="F310" s="30"/>
      <c r="G310" s="30"/>
      <c r="H310" s="27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7"/>
      <c r="O310" s="27"/>
      <c r="P310" s="27"/>
      <c r="Q310" s="27"/>
      <c r="R310" s="28" t="s">
        <v>73</v>
      </c>
      <c r="S310" s="28" t="s">
        <v>73</v>
      </c>
      <c r="T310" s="28" t="s">
        <v>73</v>
      </c>
      <c r="U310" s="28" t="s">
        <v>73</v>
      </c>
      <c r="V310" s="28" t="s">
        <v>73</v>
      </c>
      <c r="W310" s="28" t="s">
        <v>73</v>
      </c>
      <c r="X310" s="28" t="s">
        <v>73</v>
      </c>
      <c r="Y310" s="119"/>
      <c r="Z310" s="120"/>
      <c r="AA310" s="28">
        <v>0</v>
      </c>
      <c r="AB310" s="62">
        <v>0</v>
      </c>
      <c r="AC310" s="28">
        <v>0</v>
      </c>
      <c r="AD310" s="57" t="e">
        <f t="shared" si="65"/>
        <v>#VALUE!</v>
      </c>
      <c r="AE310" s="57"/>
      <c r="AF310" s="57"/>
      <c r="AG310" s="57"/>
      <c r="AH310" s="57"/>
      <c r="AI310" s="57"/>
      <c r="AJ310" s="57"/>
      <c r="AK310" s="57"/>
      <c r="AL310" s="57"/>
    </row>
    <row r="311" spans="1:38" ht="37.5" customHeight="1" x14ac:dyDescent="0.25">
      <c r="A311" s="139"/>
      <c r="B311" s="115" t="s">
        <v>168</v>
      </c>
      <c r="C311" s="30"/>
      <c r="D311" s="30"/>
      <c r="E311" s="30"/>
      <c r="F311" s="30"/>
      <c r="G311" s="30"/>
      <c r="H311" s="27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7"/>
      <c r="O311" s="27"/>
      <c r="P311" s="27"/>
      <c r="Q311" s="27"/>
      <c r="R311" s="28" t="s">
        <v>73</v>
      </c>
      <c r="S311" s="28" t="s">
        <v>73</v>
      </c>
      <c r="T311" s="28" t="s">
        <v>73</v>
      </c>
      <c r="U311" s="28" t="s">
        <v>73</v>
      </c>
      <c r="V311" s="28" t="s">
        <v>73</v>
      </c>
      <c r="W311" s="28" t="s">
        <v>73</v>
      </c>
      <c r="X311" s="28" t="s">
        <v>73</v>
      </c>
      <c r="Y311" s="119"/>
      <c r="Z311" s="126"/>
      <c r="AA311" s="28">
        <v>0</v>
      </c>
      <c r="AB311" s="62">
        <v>0</v>
      </c>
      <c r="AC311" s="28">
        <v>0</v>
      </c>
      <c r="AD311" s="57" t="e">
        <f t="shared" si="65"/>
        <v>#VALUE!</v>
      </c>
      <c r="AE311" s="57"/>
      <c r="AF311" s="57"/>
      <c r="AG311" s="57"/>
      <c r="AH311" s="57"/>
      <c r="AI311" s="57"/>
      <c r="AJ311" s="57"/>
      <c r="AK311" s="57"/>
      <c r="AL311" s="57"/>
    </row>
    <row r="312" spans="1:38" hidden="1" outlineLevel="1" x14ac:dyDescent="0.25">
      <c r="A312" s="139" t="s">
        <v>127</v>
      </c>
      <c r="B312" s="115" t="s">
        <v>124</v>
      </c>
      <c r="C312" s="30"/>
      <c r="D312" s="30"/>
      <c r="E312" s="30"/>
      <c r="F312" s="30"/>
      <c r="G312" s="30"/>
      <c r="H312" s="27">
        <v>100</v>
      </c>
      <c r="I312" s="34">
        <v>25</v>
      </c>
      <c r="J312" s="34">
        <v>25</v>
      </c>
      <c r="K312" s="34">
        <v>25</v>
      </c>
      <c r="L312" s="34">
        <v>25</v>
      </c>
      <c r="M312" s="34">
        <v>120</v>
      </c>
      <c r="N312" s="34">
        <v>30</v>
      </c>
      <c r="O312" s="34">
        <v>30</v>
      </c>
      <c r="P312" s="34">
        <v>30</v>
      </c>
      <c r="Q312" s="34">
        <v>30</v>
      </c>
      <c r="R312" s="34"/>
      <c r="S312" s="34"/>
      <c r="T312" s="34"/>
      <c r="U312" s="34"/>
      <c r="V312" s="34"/>
      <c r="W312" s="34"/>
      <c r="X312" s="34"/>
      <c r="Y312" s="119" t="s">
        <v>158</v>
      </c>
      <c r="Z312" s="119"/>
      <c r="AA312" s="34">
        <v>80</v>
      </c>
      <c r="AB312" s="62">
        <v>50</v>
      </c>
      <c r="AC312" s="34">
        <v>50</v>
      </c>
      <c r="AD312" s="72">
        <f>H312+M312+R312+AA312+AB312+AC312</f>
        <v>400</v>
      </c>
      <c r="AE312" s="57"/>
      <c r="AF312" s="57"/>
      <c r="AG312" s="57"/>
      <c r="AH312" s="57"/>
      <c r="AI312" s="57"/>
      <c r="AJ312" s="57"/>
      <c r="AK312" s="57"/>
      <c r="AL312" s="57"/>
    </row>
    <row r="313" spans="1:38" hidden="1" outlineLevel="1" x14ac:dyDescent="0.25">
      <c r="A313" s="139"/>
      <c r="B313" s="115" t="s">
        <v>163</v>
      </c>
      <c r="C313" s="30"/>
      <c r="D313" s="30"/>
      <c r="E313" s="30"/>
      <c r="F313" s="30"/>
      <c r="G313" s="30"/>
      <c r="H313" s="27">
        <v>200</v>
      </c>
      <c r="I313" s="28">
        <v>200</v>
      </c>
      <c r="J313" s="28">
        <v>200</v>
      </c>
      <c r="K313" s="28">
        <v>200</v>
      </c>
      <c r="L313" s="28">
        <v>200</v>
      </c>
      <c r="M313" s="28">
        <v>200</v>
      </c>
      <c r="N313" s="28">
        <v>200</v>
      </c>
      <c r="O313" s="28">
        <v>200</v>
      </c>
      <c r="P313" s="28">
        <v>200</v>
      </c>
      <c r="Q313" s="28">
        <v>200</v>
      </c>
      <c r="R313" s="28"/>
      <c r="S313" s="28"/>
      <c r="T313" s="28"/>
      <c r="U313" s="28"/>
      <c r="V313" s="28"/>
      <c r="W313" s="28"/>
      <c r="X313" s="28"/>
      <c r="Y313" s="119"/>
      <c r="Z313" s="119"/>
      <c r="AA313" s="28">
        <v>200</v>
      </c>
      <c r="AB313" s="62">
        <v>200</v>
      </c>
      <c r="AC313" s="28">
        <v>200</v>
      </c>
      <c r="AD313" s="57">
        <f t="shared" si="65"/>
        <v>1000</v>
      </c>
      <c r="AE313" s="57"/>
      <c r="AF313" s="57"/>
      <c r="AG313" s="57"/>
      <c r="AH313" s="57"/>
      <c r="AI313" s="57"/>
      <c r="AJ313" s="57"/>
      <c r="AK313" s="57"/>
      <c r="AL313" s="57"/>
    </row>
    <row r="314" spans="1:38" ht="31.5" hidden="1" outlineLevel="1" x14ac:dyDescent="0.25">
      <c r="A314" s="139"/>
      <c r="B314" s="115" t="s">
        <v>164</v>
      </c>
      <c r="C314" s="30"/>
      <c r="D314" s="30"/>
      <c r="E314" s="30"/>
      <c r="F314" s="30"/>
      <c r="G314" s="30"/>
      <c r="H314" s="27">
        <f>SUM(H315:H318)</f>
        <v>20000</v>
      </c>
      <c r="I314" s="28">
        <v>5000</v>
      </c>
      <c r="J314" s="28">
        <v>5000</v>
      </c>
      <c r="K314" s="28">
        <v>5000</v>
      </c>
      <c r="L314" s="28">
        <v>5000</v>
      </c>
      <c r="M314" s="28">
        <f t="shared" ref="M314" si="88">SUM(M315:M318)</f>
        <v>77000</v>
      </c>
      <c r="N314" s="28">
        <f>N315+N316+N317+N318</f>
        <v>6000</v>
      </c>
      <c r="O314" s="28">
        <f t="shared" ref="O314:Q314" si="89">O315+O316+O317+O318</f>
        <v>6000</v>
      </c>
      <c r="P314" s="28">
        <f t="shared" si="89"/>
        <v>6000</v>
      </c>
      <c r="Q314" s="28">
        <f t="shared" si="89"/>
        <v>6000</v>
      </c>
      <c r="R314" s="28"/>
      <c r="S314" s="28"/>
      <c r="T314" s="28"/>
      <c r="U314" s="28"/>
      <c r="V314" s="28"/>
      <c r="W314" s="28"/>
      <c r="X314" s="28"/>
      <c r="Y314" s="119"/>
      <c r="Z314" s="119"/>
      <c r="AA314" s="28">
        <f>AA315+AA316+AA317+AA318</f>
        <v>15241</v>
      </c>
      <c r="AB314" s="62">
        <f t="shared" ref="AB314:AC314" si="90">SUM(AB315:AB318)</f>
        <v>10000</v>
      </c>
      <c r="AC314" s="28">
        <f t="shared" si="90"/>
        <v>10000</v>
      </c>
      <c r="AD314" s="57">
        <f t="shared" si="65"/>
        <v>132241</v>
      </c>
      <c r="AE314" s="57"/>
      <c r="AF314" s="57"/>
      <c r="AG314" s="57"/>
      <c r="AH314" s="57"/>
      <c r="AI314" s="57"/>
      <c r="AJ314" s="57"/>
      <c r="AK314" s="57"/>
      <c r="AL314" s="57"/>
    </row>
    <row r="315" spans="1:38" hidden="1" outlineLevel="1" x14ac:dyDescent="0.25">
      <c r="A315" s="139"/>
      <c r="B315" s="115" t="s">
        <v>165</v>
      </c>
      <c r="C315" s="37" t="s">
        <v>119</v>
      </c>
      <c r="D315" s="37"/>
      <c r="E315" s="37" t="s">
        <v>129</v>
      </c>
      <c r="F315" s="37" t="s">
        <v>175</v>
      </c>
      <c r="G315" s="37" t="s">
        <v>130</v>
      </c>
      <c r="H315" s="27">
        <f>H312*H313</f>
        <v>20000</v>
      </c>
      <c r="I315" s="28">
        <v>5000</v>
      </c>
      <c r="J315" s="28">
        <v>5000</v>
      </c>
      <c r="K315" s="28">
        <v>5000</v>
      </c>
      <c r="L315" s="28">
        <v>5000</v>
      </c>
      <c r="M315" s="28">
        <v>77000</v>
      </c>
      <c r="N315" s="28">
        <f>N312*N313</f>
        <v>6000</v>
      </c>
      <c r="O315" s="28">
        <f t="shared" ref="O315:Q315" si="91">O312*O313</f>
        <v>6000</v>
      </c>
      <c r="P315" s="28">
        <f t="shared" si="91"/>
        <v>6000</v>
      </c>
      <c r="Q315" s="28">
        <f t="shared" si="91"/>
        <v>6000</v>
      </c>
      <c r="R315" s="28"/>
      <c r="S315" s="28"/>
      <c r="T315" s="28"/>
      <c r="U315" s="28"/>
      <c r="V315" s="28"/>
      <c r="W315" s="28"/>
      <c r="X315" s="28"/>
      <c r="Y315" s="119"/>
      <c r="Z315" s="119"/>
      <c r="AA315" s="28">
        <v>15241</v>
      </c>
      <c r="AB315" s="62">
        <f t="shared" ref="AB315:AC315" si="92">AB312*AB313</f>
        <v>10000</v>
      </c>
      <c r="AC315" s="28">
        <f t="shared" si="92"/>
        <v>10000</v>
      </c>
      <c r="AD315" s="57">
        <f t="shared" si="65"/>
        <v>132241</v>
      </c>
      <c r="AE315" s="57"/>
      <c r="AF315" s="57"/>
      <c r="AG315" s="57"/>
      <c r="AH315" s="57"/>
      <c r="AI315" s="57"/>
      <c r="AJ315" s="57"/>
      <c r="AK315" s="57"/>
      <c r="AL315" s="57"/>
    </row>
    <row r="316" spans="1:38" hidden="1" outlineLevel="1" x14ac:dyDescent="0.25">
      <c r="A316" s="139"/>
      <c r="B316" s="115" t="s">
        <v>166</v>
      </c>
      <c r="C316" s="30"/>
      <c r="D316" s="30"/>
      <c r="E316" s="30"/>
      <c r="F316" s="30"/>
      <c r="G316" s="30"/>
      <c r="H316" s="27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7"/>
      <c r="O316" s="27"/>
      <c r="P316" s="27"/>
      <c r="Q316" s="27"/>
      <c r="R316" s="28"/>
      <c r="S316" s="28"/>
      <c r="T316" s="28"/>
      <c r="U316" s="28"/>
      <c r="V316" s="28"/>
      <c r="W316" s="28"/>
      <c r="X316" s="28"/>
      <c r="Y316" s="119"/>
      <c r="Z316" s="119"/>
      <c r="AA316" s="28">
        <v>0</v>
      </c>
      <c r="AB316" s="62">
        <v>0</v>
      </c>
      <c r="AC316" s="28">
        <v>0</v>
      </c>
      <c r="AD316" s="57">
        <f t="shared" si="65"/>
        <v>0</v>
      </c>
      <c r="AE316" s="57"/>
      <c r="AF316" s="57"/>
      <c r="AG316" s="57"/>
      <c r="AH316" s="57"/>
      <c r="AI316" s="57"/>
      <c r="AJ316" s="57"/>
      <c r="AK316" s="57"/>
      <c r="AL316" s="57"/>
    </row>
    <row r="317" spans="1:38" hidden="1" outlineLevel="1" x14ac:dyDescent="0.25">
      <c r="A317" s="139"/>
      <c r="B317" s="115" t="s">
        <v>167</v>
      </c>
      <c r="C317" s="30"/>
      <c r="D317" s="30"/>
      <c r="E317" s="30"/>
      <c r="F317" s="30"/>
      <c r="G317" s="30"/>
      <c r="H317" s="27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7"/>
      <c r="O317" s="27"/>
      <c r="P317" s="27"/>
      <c r="Q317" s="27"/>
      <c r="R317" s="28"/>
      <c r="S317" s="28"/>
      <c r="T317" s="28"/>
      <c r="U317" s="28"/>
      <c r="V317" s="28"/>
      <c r="W317" s="28"/>
      <c r="X317" s="28"/>
      <c r="Y317" s="119"/>
      <c r="Z317" s="119"/>
      <c r="AA317" s="28">
        <v>0</v>
      </c>
      <c r="AB317" s="62">
        <v>0</v>
      </c>
      <c r="AC317" s="28">
        <v>0</v>
      </c>
      <c r="AD317" s="57">
        <f t="shared" si="65"/>
        <v>0</v>
      </c>
      <c r="AE317" s="57"/>
      <c r="AF317" s="57"/>
      <c r="AG317" s="57"/>
      <c r="AH317" s="57"/>
      <c r="AI317" s="57"/>
      <c r="AJ317" s="57"/>
      <c r="AK317" s="57"/>
      <c r="AL317" s="57"/>
    </row>
    <row r="318" spans="1:38" ht="31.5" hidden="1" outlineLevel="1" x14ac:dyDescent="0.25">
      <c r="A318" s="139"/>
      <c r="B318" s="115" t="s">
        <v>168</v>
      </c>
      <c r="C318" s="30"/>
      <c r="D318" s="30"/>
      <c r="E318" s="30"/>
      <c r="F318" s="30"/>
      <c r="G318" s="30"/>
      <c r="H318" s="27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7"/>
      <c r="O318" s="27"/>
      <c r="P318" s="27"/>
      <c r="Q318" s="27"/>
      <c r="R318" s="28"/>
      <c r="S318" s="28"/>
      <c r="T318" s="28"/>
      <c r="U318" s="28"/>
      <c r="V318" s="28"/>
      <c r="W318" s="28"/>
      <c r="X318" s="28"/>
      <c r="Y318" s="119"/>
      <c r="Z318" s="119"/>
      <c r="AA318" s="28">
        <v>0</v>
      </c>
      <c r="AB318" s="62">
        <v>0</v>
      </c>
      <c r="AC318" s="28">
        <v>0</v>
      </c>
      <c r="AD318" s="57">
        <f t="shared" si="65"/>
        <v>0</v>
      </c>
      <c r="AE318" s="57"/>
      <c r="AF318" s="57"/>
      <c r="AG318" s="57"/>
      <c r="AH318" s="57"/>
      <c r="AI318" s="57"/>
      <c r="AJ318" s="57"/>
      <c r="AK318" s="57"/>
      <c r="AL318" s="57"/>
    </row>
    <row r="319" spans="1:38" ht="21" customHeight="1" collapsed="1" x14ac:dyDescent="0.25">
      <c r="A319" s="139" t="s">
        <v>153</v>
      </c>
      <c r="B319" s="115" t="s">
        <v>124</v>
      </c>
      <c r="C319" s="30"/>
      <c r="D319" s="30"/>
      <c r="E319" s="30"/>
      <c r="F319" s="30"/>
      <c r="G319" s="30"/>
      <c r="H319" s="27">
        <v>2000</v>
      </c>
      <c r="I319" s="34">
        <v>2000</v>
      </c>
      <c r="J319" s="34">
        <v>2000</v>
      </c>
      <c r="K319" s="34">
        <v>2000</v>
      </c>
      <c r="L319" s="34">
        <v>2000</v>
      </c>
      <c r="M319" s="34">
        <v>1500</v>
      </c>
      <c r="N319" s="34">
        <v>1500</v>
      </c>
      <c r="O319" s="34">
        <v>1500</v>
      </c>
      <c r="P319" s="34">
        <v>1500</v>
      </c>
      <c r="Q319" s="34">
        <v>1500</v>
      </c>
      <c r="R319" s="34">
        <f>SUM(S319:V319)</f>
        <v>10</v>
      </c>
      <c r="S319" s="35">
        <v>6</v>
      </c>
      <c r="T319" s="35">
        <v>4</v>
      </c>
      <c r="U319" s="35"/>
      <c r="V319" s="35"/>
      <c r="W319" s="35">
        <v>0</v>
      </c>
      <c r="X319" s="35">
        <v>0</v>
      </c>
      <c r="Y319" s="119" t="s">
        <v>158</v>
      </c>
      <c r="Z319" s="119" t="s">
        <v>327</v>
      </c>
      <c r="AA319" s="62">
        <v>0</v>
      </c>
      <c r="AB319" s="62">
        <v>0</v>
      </c>
      <c r="AC319" s="34">
        <v>0</v>
      </c>
      <c r="AD319" s="57">
        <f t="shared" si="65"/>
        <v>3510</v>
      </c>
      <c r="AE319" s="57"/>
      <c r="AF319" s="57"/>
      <c r="AG319" s="57"/>
      <c r="AH319" s="57"/>
      <c r="AI319" s="57"/>
      <c r="AJ319" s="57"/>
      <c r="AK319" s="57"/>
      <c r="AL319" s="57"/>
    </row>
    <row r="320" spans="1:38" ht="21.75" customHeight="1" x14ac:dyDescent="0.25">
      <c r="A320" s="139"/>
      <c r="B320" s="115" t="s">
        <v>163</v>
      </c>
      <c r="C320" s="30"/>
      <c r="D320" s="30"/>
      <c r="E320" s="30"/>
      <c r="F320" s="30"/>
      <c r="G320" s="30"/>
      <c r="H320" s="27">
        <f>H321/H319</f>
        <v>70</v>
      </c>
      <c r="I320" s="28">
        <v>70</v>
      </c>
      <c r="J320" s="28">
        <v>70</v>
      </c>
      <c r="K320" s="28">
        <v>70</v>
      </c>
      <c r="L320" s="28">
        <v>70</v>
      </c>
      <c r="M320" s="28">
        <f>M321/M319</f>
        <v>33.899333333333331</v>
      </c>
      <c r="N320" s="76">
        <v>8.5</v>
      </c>
      <c r="O320" s="76">
        <v>8.5</v>
      </c>
      <c r="P320" s="76">
        <v>8.5</v>
      </c>
      <c r="Q320" s="76">
        <v>8.5</v>
      </c>
      <c r="R320" s="28">
        <f>R321/R319</f>
        <v>30</v>
      </c>
      <c r="S320" s="28">
        <f t="shared" ref="S320:T320" si="93">S321/S319</f>
        <v>33.333333333333336</v>
      </c>
      <c r="T320" s="28">
        <f t="shared" si="93"/>
        <v>25</v>
      </c>
      <c r="U320" s="28"/>
      <c r="V320" s="28"/>
      <c r="W320" s="28">
        <v>0</v>
      </c>
      <c r="X320" s="28">
        <v>0</v>
      </c>
      <c r="Y320" s="119"/>
      <c r="Z320" s="119"/>
      <c r="AA320" s="62">
        <v>0</v>
      </c>
      <c r="AB320" s="62">
        <v>0</v>
      </c>
      <c r="AC320" s="28">
        <v>0</v>
      </c>
      <c r="AD320" s="57">
        <f t="shared" si="65"/>
        <v>133.89933333333335</v>
      </c>
      <c r="AE320" s="57"/>
      <c r="AF320" s="57"/>
      <c r="AG320" s="57"/>
      <c r="AH320" s="57"/>
      <c r="AI320" s="57"/>
      <c r="AJ320" s="57"/>
      <c r="AK320" s="57"/>
      <c r="AL320" s="57"/>
    </row>
    <row r="321" spans="1:38" ht="30" customHeight="1" x14ac:dyDescent="0.25">
      <c r="A321" s="139"/>
      <c r="B321" s="115" t="s">
        <v>164</v>
      </c>
      <c r="C321" s="30"/>
      <c r="D321" s="30"/>
      <c r="E321" s="30"/>
      <c r="F321" s="30"/>
      <c r="G321" s="30"/>
      <c r="H321" s="27">
        <v>140000</v>
      </c>
      <c r="I321" s="28">
        <v>50000</v>
      </c>
      <c r="J321" s="28">
        <v>30000</v>
      </c>
      <c r="K321" s="28">
        <v>30000</v>
      </c>
      <c r="L321" s="28">
        <v>30000</v>
      </c>
      <c r="M321" s="28">
        <f>M322</f>
        <v>50849</v>
      </c>
      <c r="N321" s="76">
        <v>12750</v>
      </c>
      <c r="O321" s="76">
        <v>12750</v>
      </c>
      <c r="P321" s="76">
        <v>12750</v>
      </c>
      <c r="Q321" s="76">
        <v>12750</v>
      </c>
      <c r="R321" s="28">
        <f>SUM(S321:V321)</f>
        <v>300</v>
      </c>
      <c r="S321" s="28">
        <v>200</v>
      </c>
      <c r="T321" s="28">
        <v>100</v>
      </c>
      <c r="U321" s="28"/>
      <c r="V321" s="28"/>
      <c r="W321" s="28"/>
      <c r="X321" s="28" t="s">
        <v>73</v>
      </c>
      <c r="Y321" s="119"/>
      <c r="Z321" s="119"/>
      <c r="AA321" s="62">
        <v>0</v>
      </c>
      <c r="AB321" s="62">
        <v>0</v>
      </c>
      <c r="AC321" s="28">
        <v>0</v>
      </c>
      <c r="AD321" s="57">
        <f t="shared" si="65"/>
        <v>191149</v>
      </c>
      <c r="AE321" s="57"/>
      <c r="AF321" s="57"/>
      <c r="AG321" s="57"/>
      <c r="AH321" s="57"/>
      <c r="AI321" s="57"/>
      <c r="AJ321" s="57"/>
      <c r="AK321" s="57"/>
      <c r="AL321" s="57"/>
    </row>
    <row r="322" spans="1:38" ht="24.75" customHeight="1" x14ac:dyDescent="0.25">
      <c r="A322" s="139"/>
      <c r="B322" s="115" t="s">
        <v>165</v>
      </c>
      <c r="C322" s="37" t="s">
        <v>119</v>
      </c>
      <c r="D322" s="37"/>
      <c r="E322" s="37" t="s">
        <v>288</v>
      </c>
      <c r="F322" s="37" t="s">
        <v>175</v>
      </c>
      <c r="G322" s="37" t="s">
        <v>130</v>
      </c>
      <c r="H322" s="27">
        <f>H321</f>
        <v>140000</v>
      </c>
      <c r="I322" s="28">
        <v>50000</v>
      </c>
      <c r="J322" s="28">
        <v>30000</v>
      </c>
      <c r="K322" s="28">
        <v>30000</v>
      </c>
      <c r="L322" s="28">
        <v>30000</v>
      </c>
      <c r="M322" s="28">
        <v>50849</v>
      </c>
      <c r="N322" s="76">
        <f>N321</f>
        <v>12750</v>
      </c>
      <c r="O322" s="76">
        <f t="shared" ref="O322:Q322" si="94">O321</f>
        <v>12750</v>
      </c>
      <c r="P322" s="76">
        <f t="shared" si="94"/>
        <v>12750</v>
      </c>
      <c r="Q322" s="76">
        <f t="shared" si="94"/>
        <v>12750</v>
      </c>
      <c r="R322" s="28">
        <f>SUM(S321:V321)</f>
        <v>300</v>
      </c>
      <c r="S322" s="28">
        <v>200</v>
      </c>
      <c r="T322" s="28">
        <v>100</v>
      </c>
      <c r="U322" s="28"/>
      <c r="V322" s="28"/>
      <c r="W322" s="28"/>
      <c r="X322" s="28" t="s">
        <v>73</v>
      </c>
      <c r="Y322" s="119"/>
      <c r="Z322" s="119"/>
      <c r="AA322" s="62">
        <v>0</v>
      </c>
      <c r="AB322" s="62">
        <v>0</v>
      </c>
      <c r="AC322" s="28">
        <v>0</v>
      </c>
      <c r="AD322" s="75">
        <f>H322+M322+R322+AA322+AB322+AC322</f>
        <v>191149</v>
      </c>
      <c r="AE322" s="57"/>
      <c r="AF322" s="57"/>
      <c r="AG322" s="57"/>
      <c r="AH322" s="57"/>
      <c r="AI322" s="57"/>
      <c r="AJ322" s="57"/>
      <c r="AK322" s="57"/>
      <c r="AL322" s="57"/>
    </row>
    <row r="323" spans="1:38" ht="19.5" customHeight="1" x14ac:dyDescent="0.25">
      <c r="A323" s="139"/>
      <c r="B323" s="115" t="s">
        <v>166</v>
      </c>
      <c r="C323" s="30"/>
      <c r="D323" s="30"/>
      <c r="E323" s="30"/>
      <c r="F323" s="30"/>
      <c r="G323" s="30"/>
      <c r="H323" s="27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8"/>
      <c r="O323" s="28"/>
      <c r="P323" s="28"/>
      <c r="Q323" s="28"/>
      <c r="R323" s="28" t="s">
        <v>73</v>
      </c>
      <c r="S323" s="28" t="s">
        <v>73</v>
      </c>
      <c r="T323" s="28" t="s">
        <v>73</v>
      </c>
      <c r="U323" s="28" t="s">
        <v>73</v>
      </c>
      <c r="V323" s="28" t="s">
        <v>73</v>
      </c>
      <c r="W323" s="28" t="s">
        <v>73</v>
      </c>
      <c r="X323" s="28" t="s">
        <v>73</v>
      </c>
      <c r="Y323" s="119"/>
      <c r="Z323" s="119"/>
      <c r="AA323" s="62">
        <v>0</v>
      </c>
      <c r="AB323" s="62">
        <v>0</v>
      </c>
      <c r="AC323" s="28">
        <v>0</v>
      </c>
      <c r="AD323" s="57" t="e">
        <f t="shared" si="65"/>
        <v>#VALUE!</v>
      </c>
      <c r="AE323" s="57"/>
      <c r="AF323" s="57"/>
      <c r="AG323" s="57"/>
      <c r="AH323" s="57"/>
      <c r="AI323" s="57"/>
      <c r="AJ323" s="57"/>
      <c r="AK323" s="57"/>
      <c r="AL323" s="57"/>
    </row>
    <row r="324" spans="1:38" ht="24" customHeight="1" x14ac:dyDescent="0.25">
      <c r="A324" s="139"/>
      <c r="B324" s="115" t="s">
        <v>167</v>
      </c>
      <c r="C324" s="30"/>
      <c r="D324" s="30"/>
      <c r="E324" s="30"/>
      <c r="F324" s="30"/>
      <c r="G324" s="30"/>
      <c r="H324" s="27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/>
      <c r="O324" s="28"/>
      <c r="P324" s="28"/>
      <c r="Q324" s="28"/>
      <c r="R324" s="28" t="s">
        <v>73</v>
      </c>
      <c r="S324" s="28" t="s">
        <v>73</v>
      </c>
      <c r="T324" s="28" t="s">
        <v>73</v>
      </c>
      <c r="U324" s="28" t="s">
        <v>73</v>
      </c>
      <c r="V324" s="28" t="s">
        <v>73</v>
      </c>
      <c r="W324" s="28" t="s">
        <v>73</v>
      </c>
      <c r="X324" s="28" t="s">
        <v>73</v>
      </c>
      <c r="Y324" s="119"/>
      <c r="Z324" s="119"/>
      <c r="AA324" s="62">
        <v>0</v>
      </c>
      <c r="AB324" s="62">
        <v>0</v>
      </c>
      <c r="AC324" s="28">
        <v>0</v>
      </c>
      <c r="AD324" s="57" t="e">
        <f t="shared" si="65"/>
        <v>#VALUE!</v>
      </c>
      <c r="AE324" s="57"/>
      <c r="AF324" s="57"/>
      <c r="AG324" s="57"/>
      <c r="AH324" s="57"/>
      <c r="AI324" s="57"/>
      <c r="AJ324" s="57"/>
      <c r="AK324" s="57"/>
      <c r="AL324" s="57"/>
    </row>
    <row r="325" spans="1:38" ht="35.25" customHeight="1" x14ac:dyDescent="0.25">
      <c r="A325" s="139"/>
      <c r="B325" s="115" t="s">
        <v>168</v>
      </c>
      <c r="C325" s="30"/>
      <c r="D325" s="30"/>
      <c r="E325" s="30"/>
      <c r="F325" s="30"/>
      <c r="G325" s="30"/>
      <c r="H325" s="27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/>
      <c r="O325" s="28"/>
      <c r="P325" s="28"/>
      <c r="Q325" s="28"/>
      <c r="R325" s="28" t="s">
        <v>73</v>
      </c>
      <c r="S325" s="28" t="s">
        <v>73</v>
      </c>
      <c r="T325" s="28" t="s">
        <v>73</v>
      </c>
      <c r="U325" s="28" t="s">
        <v>73</v>
      </c>
      <c r="V325" s="28" t="s">
        <v>73</v>
      </c>
      <c r="W325" s="28" t="s">
        <v>73</v>
      </c>
      <c r="X325" s="28" t="s">
        <v>73</v>
      </c>
      <c r="Y325" s="119"/>
      <c r="Z325" s="119"/>
      <c r="AA325" s="62">
        <v>0</v>
      </c>
      <c r="AB325" s="62">
        <v>0</v>
      </c>
      <c r="AC325" s="28">
        <v>0</v>
      </c>
      <c r="AD325" s="57" t="e">
        <f t="shared" si="65"/>
        <v>#VALUE!</v>
      </c>
      <c r="AE325" s="57"/>
      <c r="AF325" s="57"/>
      <c r="AG325" s="57"/>
      <c r="AH325" s="57"/>
      <c r="AI325" s="57"/>
      <c r="AJ325" s="57"/>
      <c r="AK325" s="57"/>
      <c r="AL325" s="57"/>
    </row>
    <row r="326" spans="1:38" ht="21.75" customHeight="1" x14ac:dyDescent="0.25">
      <c r="A326" s="139" t="s">
        <v>128</v>
      </c>
      <c r="B326" s="115" t="s">
        <v>124</v>
      </c>
      <c r="C326" s="30"/>
      <c r="D326" s="30"/>
      <c r="E326" s="30"/>
      <c r="F326" s="30"/>
      <c r="G326" s="30"/>
      <c r="H326" s="35">
        <v>10</v>
      </c>
      <c r="I326" s="34">
        <v>4</v>
      </c>
      <c r="J326" s="34">
        <v>2</v>
      </c>
      <c r="K326" s="34">
        <v>2</v>
      </c>
      <c r="L326" s="34">
        <v>2</v>
      </c>
      <c r="M326" s="34">
        <v>0</v>
      </c>
      <c r="N326" s="34"/>
      <c r="O326" s="34"/>
      <c r="P326" s="34"/>
      <c r="Q326" s="34"/>
      <c r="R326" s="34">
        <f>SUM(S326:V326)</f>
        <v>2</v>
      </c>
      <c r="S326" s="34">
        <v>0</v>
      </c>
      <c r="T326" s="34">
        <v>0</v>
      </c>
      <c r="U326" s="34">
        <v>0</v>
      </c>
      <c r="V326" s="34">
        <v>2</v>
      </c>
      <c r="W326" s="34">
        <v>0</v>
      </c>
      <c r="X326" s="34">
        <v>0</v>
      </c>
      <c r="Y326" s="119" t="s">
        <v>158</v>
      </c>
      <c r="Z326" s="119"/>
      <c r="AA326" s="34">
        <v>10</v>
      </c>
      <c r="AB326" s="62">
        <v>10</v>
      </c>
      <c r="AC326" s="34">
        <v>10</v>
      </c>
      <c r="AD326" s="57">
        <f t="shared" si="65"/>
        <v>42</v>
      </c>
      <c r="AE326" s="57"/>
      <c r="AF326" s="57"/>
      <c r="AG326" s="57"/>
      <c r="AH326" s="57"/>
      <c r="AI326" s="57"/>
      <c r="AJ326" s="57"/>
      <c r="AK326" s="57"/>
      <c r="AL326" s="57"/>
    </row>
    <row r="327" spans="1:38" ht="23.25" customHeight="1" x14ac:dyDescent="0.25">
      <c r="A327" s="139"/>
      <c r="B327" s="115" t="s">
        <v>163</v>
      </c>
      <c r="C327" s="30"/>
      <c r="D327" s="30"/>
      <c r="E327" s="30"/>
      <c r="F327" s="30"/>
      <c r="G327" s="30"/>
      <c r="H327" s="27">
        <v>1600</v>
      </c>
      <c r="I327" s="28">
        <v>1500</v>
      </c>
      <c r="J327" s="28">
        <v>2000</v>
      </c>
      <c r="K327" s="28">
        <v>1500</v>
      </c>
      <c r="L327" s="28">
        <v>1500</v>
      </c>
      <c r="M327" s="28">
        <v>0</v>
      </c>
      <c r="N327" s="28"/>
      <c r="O327" s="28"/>
      <c r="P327" s="28"/>
      <c r="Q327" s="28"/>
      <c r="R327" s="28">
        <f>R328/R326</f>
        <v>2352.5</v>
      </c>
      <c r="S327" s="28">
        <v>0</v>
      </c>
      <c r="T327" s="28">
        <v>0</v>
      </c>
      <c r="U327" s="28">
        <v>0</v>
      </c>
      <c r="V327" s="28">
        <f>V328/V326</f>
        <v>2352.5</v>
      </c>
      <c r="W327" s="28">
        <v>0</v>
      </c>
      <c r="X327" s="28">
        <v>0</v>
      </c>
      <c r="Y327" s="119"/>
      <c r="Z327" s="119"/>
      <c r="AA327" s="28">
        <v>1666.7</v>
      </c>
      <c r="AB327" s="62">
        <v>1500</v>
      </c>
      <c r="AC327" s="28">
        <v>1500</v>
      </c>
      <c r="AD327" s="75">
        <f>H327+M327+R327+AA327+AB327+AC327</f>
        <v>8619.2000000000007</v>
      </c>
      <c r="AE327" s="57"/>
      <c r="AF327" s="57"/>
      <c r="AG327" s="57"/>
      <c r="AH327" s="57"/>
      <c r="AI327" s="57"/>
      <c r="AJ327" s="57"/>
      <c r="AK327" s="57"/>
      <c r="AL327" s="57"/>
    </row>
    <row r="328" spans="1:38" ht="20.25" customHeight="1" x14ac:dyDescent="0.25">
      <c r="A328" s="139"/>
      <c r="B328" s="115" t="s">
        <v>164</v>
      </c>
      <c r="C328" s="30"/>
      <c r="D328" s="30"/>
      <c r="E328" s="30"/>
      <c r="F328" s="30"/>
      <c r="G328" s="30"/>
      <c r="H328" s="27">
        <f>SUM(H329:H332)</f>
        <v>16000</v>
      </c>
      <c r="I328" s="28">
        <v>6000</v>
      </c>
      <c r="J328" s="28">
        <v>4000</v>
      </c>
      <c r="K328" s="28">
        <v>3000</v>
      </c>
      <c r="L328" s="28">
        <v>3000</v>
      </c>
      <c r="M328" s="28">
        <f>M329</f>
        <v>1802.4</v>
      </c>
      <c r="N328" s="28"/>
      <c r="O328" s="28"/>
      <c r="P328" s="28"/>
      <c r="Q328" s="28"/>
      <c r="R328" s="28">
        <f>SUM(R329:R332)</f>
        <v>4705</v>
      </c>
      <c r="S328" s="28">
        <f t="shared" ref="S328:V328" si="95">SUM(S329:S332)</f>
        <v>0</v>
      </c>
      <c r="T328" s="28">
        <f t="shared" si="95"/>
        <v>0</v>
      </c>
      <c r="U328" s="28">
        <f t="shared" si="95"/>
        <v>0</v>
      </c>
      <c r="V328" s="28">
        <f t="shared" si="95"/>
        <v>4705</v>
      </c>
      <c r="W328" s="28">
        <v>0</v>
      </c>
      <c r="X328" s="28">
        <v>0</v>
      </c>
      <c r="Y328" s="119"/>
      <c r="Z328" s="119"/>
      <c r="AA328" s="28">
        <f>AA329+AA330+AA331+AA332</f>
        <v>16667</v>
      </c>
      <c r="AB328" s="62">
        <f t="shared" ref="AB328:AC328" si="96">SUM(AB329:AB332)</f>
        <v>15000</v>
      </c>
      <c r="AC328" s="28">
        <f t="shared" si="96"/>
        <v>15000</v>
      </c>
      <c r="AD328" s="57">
        <f t="shared" si="65"/>
        <v>69174.399999999994</v>
      </c>
      <c r="AE328" s="57"/>
      <c r="AF328" s="57"/>
      <c r="AG328" s="57"/>
      <c r="AH328" s="57"/>
      <c r="AI328" s="57"/>
      <c r="AJ328" s="57"/>
      <c r="AK328" s="57"/>
      <c r="AL328" s="57"/>
    </row>
    <row r="329" spans="1:38" ht="15.75" customHeight="1" x14ac:dyDescent="0.25">
      <c r="A329" s="139"/>
      <c r="B329" s="115" t="s">
        <v>165</v>
      </c>
      <c r="C329" s="37" t="s">
        <v>119</v>
      </c>
      <c r="D329" s="37"/>
      <c r="E329" s="37" t="s">
        <v>129</v>
      </c>
      <c r="F329" s="37" t="s">
        <v>175</v>
      </c>
      <c r="G329" s="37" t="s">
        <v>130</v>
      </c>
      <c r="H329" s="27">
        <f>H326*H327</f>
        <v>16000</v>
      </c>
      <c r="I329" s="28">
        <v>6000</v>
      </c>
      <c r="J329" s="28">
        <v>4000</v>
      </c>
      <c r="K329" s="28">
        <v>3000</v>
      </c>
      <c r="L329" s="28">
        <v>3000</v>
      </c>
      <c r="M329" s="28">
        <v>1802.4</v>
      </c>
      <c r="N329" s="28"/>
      <c r="O329" s="28"/>
      <c r="P329" s="28"/>
      <c r="Q329" s="28"/>
      <c r="R329" s="28">
        <f>SUM(S329:V329)</f>
        <v>4705</v>
      </c>
      <c r="S329" s="28">
        <v>0</v>
      </c>
      <c r="T329" s="28">
        <v>0</v>
      </c>
      <c r="U329" s="28">
        <v>0</v>
      </c>
      <c r="V329" s="28">
        <v>4705</v>
      </c>
      <c r="W329" s="28">
        <v>0</v>
      </c>
      <c r="X329" s="28">
        <v>0</v>
      </c>
      <c r="Y329" s="119"/>
      <c r="Z329" s="119"/>
      <c r="AA329" s="28">
        <f>AA326*AA327</f>
        <v>16667</v>
      </c>
      <c r="AB329" s="62">
        <f t="shared" ref="AB329:AC329" si="97">AB326*AB327</f>
        <v>15000</v>
      </c>
      <c r="AC329" s="28">
        <f t="shared" si="97"/>
        <v>15000</v>
      </c>
      <c r="AD329" s="75">
        <f>H329+M329+R329+AA329+AB329+AC329</f>
        <v>69174.399999999994</v>
      </c>
      <c r="AE329" s="57"/>
      <c r="AF329" s="57"/>
      <c r="AG329" s="57"/>
      <c r="AH329" s="57"/>
      <c r="AI329" s="57"/>
      <c r="AJ329" s="57"/>
      <c r="AK329" s="57"/>
      <c r="AL329" s="57"/>
    </row>
    <row r="330" spans="1:38" ht="17.25" customHeight="1" x14ac:dyDescent="0.25">
      <c r="A330" s="139"/>
      <c r="B330" s="115" t="s">
        <v>166</v>
      </c>
      <c r="C330" s="30"/>
      <c r="D330" s="30"/>
      <c r="E330" s="30"/>
      <c r="F330" s="30"/>
      <c r="G330" s="30"/>
      <c r="H330" s="27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/>
      <c r="O330" s="28"/>
      <c r="P330" s="28"/>
      <c r="Q330" s="28"/>
      <c r="R330" s="28">
        <v>0</v>
      </c>
      <c r="S330" s="28"/>
      <c r="T330" s="28"/>
      <c r="U330" s="28"/>
      <c r="V330" s="28"/>
      <c r="W330" s="28">
        <v>0</v>
      </c>
      <c r="X330" s="28">
        <v>0</v>
      </c>
      <c r="Y330" s="119"/>
      <c r="Z330" s="119"/>
      <c r="AA330" s="28"/>
      <c r="AB330" s="62">
        <v>0</v>
      </c>
      <c r="AC330" s="28">
        <v>0</v>
      </c>
      <c r="AD330" s="57">
        <f t="shared" ref="AD330:AD477" si="98">H330+M330+R330+AA330+AB330+AC330</f>
        <v>0</v>
      </c>
      <c r="AE330" s="57"/>
      <c r="AF330" s="57"/>
      <c r="AG330" s="57"/>
      <c r="AH330" s="57"/>
      <c r="AI330" s="57"/>
      <c r="AJ330" s="57"/>
      <c r="AK330" s="57"/>
      <c r="AL330" s="57"/>
    </row>
    <row r="331" spans="1:38" ht="18" customHeight="1" x14ac:dyDescent="0.25">
      <c r="A331" s="139"/>
      <c r="B331" s="115" t="s">
        <v>167</v>
      </c>
      <c r="C331" s="30"/>
      <c r="D331" s="30"/>
      <c r="E331" s="30"/>
      <c r="F331" s="30"/>
      <c r="G331" s="30"/>
      <c r="H331" s="27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/>
      <c r="O331" s="28"/>
      <c r="P331" s="28"/>
      <c r="Q331" s="28"/>
      <c r="R331" s="28">
        <v>0</v>
      </c>
      <c r="S331" s="28"/>
      <c r="T331" s="28"/>
      <c r="U331" s="28"/>
      <c r="V331" s="28"/>
      <c r="W331" s="28">
        <v>0</v>
      </c>
      <c r="X331" s="28">
        <v>0</v>
      </c>
      <c r="Y331" s="119"/>
      <c r="Z331" s="119"/>
      <c r="AA331" s="28"/>
      <c r="AB331" s="62">
        <v>0</v>
      </c>
      <c r="AC331" s="28">
        <v>0</v>
      </c>
      <c r="AD331" s="57">
        <f t="shared" si="98"/>
        <v>0</v>
      </c>
      <c r="AE331" s="57"/>
      <c r="AF331" s="57"/>
      <c r="AG331" s="57"/>
      <c r="AH331" s="57"/>
      <c r="AI331" s="57"/>
      <c r="AJ331" s="57"/>
      <c r="AK331" s="57"/>
      <c r="AL331" s="57"/>
    </row>
    <row r="332" spans="1:38" ht="19.5" customHeight="1" x14ac:dyDescent="0.25">
      <c r="A332" s="139"/>
      <c r="B332" s="115" t="s">
        <v>168</v>
      </c>
      <c r="C332" s="30"/>
      <c r="D332" s="30"/>
      <c r="E332" s="30"/>
      <c r="F332" s="30"/>
      <c r="G332" s="30"/>
      <c r="H332" s="27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/>
      <c r="O332" s="28"/>
      <c r="P332" s="28"/>
      <c r="Q332" s="28"/>
      <c r="R332" s="28">
        <v>0</v>
      </c>
      <c r="S332" s="28"/>
      <c r="T332" s="28"/>
      <c r="U332" s="28"/>
      <c r="V332" s="28"/>
      <c r="W332" s="28">
        <v>0</v>
      </c>
      <c r="X332" s="28">
        <v>0</v>
      </c>
      <c r="Y332" s="119"/>
      <c r="Z332" s="119"/>
      <c r="AA332" s="28"/>
      <c r="AB332" s="62">
        <v>0</v>
      </c>
      <c r="AC332" s="28">
        <v>0</v>
      </c>
      <c r="AD332" s="57">
        <f t="shared" si="98"/>
        <v>0</v>
      </c>
      <c r="AE332" s="57"/>
      <c r="AF332" s="57"/>
      <c r="AG332" s="57"/>
      <c r="AH332" s="57"/>
      <c r="AI332" s="57"/>
      <c r="AJ332" s="57"/>
      <c r="AK332" s="57"/>
      <c r="AL332" s="57"/>
    </row>
    <row r="333" spans="1:38" ht="31.5" x14ac:dyDescent="0.25">
      <c r="A333" s="121" t="s">
        <v>289</v>
      </c>
      <c r="B333" s="115" t="s">
        <v>164</v>
      </c>
      <c r="C333" s="30"/>
      <c r="D333" s="30"/>
      <c r="E333" s="30"/>
      <c r="F333" s="30"/>
      <c r="G333" s="30"/>
      <c r="H333" s="27"/>
      <c r="I333" s="28"/>
      <c r="J333" s="28"/>
      <c r="K333" s="28"/>
      <c r="L333" s="28"/>
      <c r="M333" s="28"/>
      <c r="N333" s="28"/>
      <c r="O333" s="28"/>
      <c r="P333" s="28"/>
      <c r="Q333" s="28"/>
      <c r="R333" s="28">
        <f>SUM(R334:R337)</f>
        <v>52500</v>
      </c>
      <c r="S333" s="28">
        <f t="shared" ref="S333:V333" si="99">SUM(S334:S337)</f>
        <v>35600</v>
      </c>
      <c r="T333" s="28">
        <f>SUM(T334:T337)</f>
        <v>5150</v>
      </c>
      <c r="U333" s="28">
        <f t="shared" si="99"/>
        <v>6875</v>
      </c>
      <c r="V333" s="28">
        <f t="shared" si="99"/>
        <v>4875</v>
      </c>
      <c r="W333" s="28">
        <f t="shared" ref="W333:X333" si="100">W334</f>
        <v>93000</v>
      </c>
      <c r="X333" s="28">
        <f t="shared" si="100"/>
        <v>93000</v>
      </c>
      <c r="Y333" s="144"/>
      <c r="Z333" s="116"/>
      <c r="AA333" s="28"/>
      <c r="AB333" s="62"/>
      <c r="AC333" s="28"/>
      <c r="AD333" s="57"/>
      <c r="AE333" s="57"/>
      <c r="AF333" s="57"/>
      <c r="AG333" s="57"/>
      <c r="AH333" s="57"/>
      <c r="AI333" s="57"/>
      <c r="AJ333" s="57"/>
      <c r="AK333" s="57"/>
      <c r="AL333" s="57"/>
    </row>
    <row r="334" spans="1:38" ht="17.25" customHeight="1" x14ac:dyDescent="0.25">
      <c r="A334" s="122"/>
      <c r="B334" s="115" t="s">
        <v>165</v>
      </c>
      <c r="C334" s="30"/>
      <c r="D334" s="30"/>
      <c r="E334" s="30"/>
      <c r="F334" s="30"/>
      <c r="G334" s="30"/>
      <c r="H334" s="27"/>
      <c r="I334" s="28"/>
      <c r="J334" s="28"/>
      <c r="K334" s="28"/>
      <c r="L334" s="28"/>
      <c r="M334" s="28"/>
      <c r="N334" s="28"/>
      <c r="O334" s="28"/>
      <c r="P334" s="28"/>
      <c r="Q334" s="28"/>
      <c r="R334" s="28">
        <f t="shared" ref="R334:R337" si="101">SUM(S334:V334)</f>
        <v>52500</v>
      </c>
      <c r="S334" s="28">
        <f>S329+S322+S308</f>
        <v>35600</v>
      </c>
      <c r="T334" s="28">
        <f t="shared" ref="T334:V334" si="102">T329+T322+T308</f>
        <v>5150</v>
      </c>
      <c r="U334" s="28">
        <f t="shared" si="102"/>
        <v>6875</v>
      </c>
      <c r="V334" s="28">
        <f t="shared" si="102"/>
        <v>4875</v>
      </c>
      <c r="W334" s="28">
        <v>93000</v>
      </c>
      <c r="X334" s="28">
        <v>93000</v>
      </c>
      <c r="Y334" s="145"/>
      <c r="Z334" s="120"/>
      <c r="AA334" s="28"/>
      <c r="AB334" s="62"/>
      <c r="AC334" s="28"/>
      <c r="AD334" s="57"/>
      <c r="AE334" s="57"/>
      <c r="AF334" s="57"/>
      <c r="AG334" s="57"/>
      <c r="AH334" s="57"/>
      <c r="AI334" s="57"/>
      <c r="AJ334" s="57"/>
      <c r="AK334" s="57"/>
      <c r="AL334" s="57"/>
    </row>
    <row r="335" spans="1:38" x14ac:dyDescent="0.25">
      <c r="A335" s="122"/>
      <c r="B335" s="115" t="s">
        <v>166</v>
      </c>
      <c r="C335" s="30"/>
      <c r="D335" s="30"/>
      <c r="E335" s="30"/>
      <c r="F335" s="30"/>
      <c r="G335" s="30"/>
      <c r="H335" s="27"/>
      <c r="I335" s="28"/>
      <c r="J335" s="28"/>
      <c r="K335" s="28"/>
      <c r="L335" s="28"/>
      <c r="M335" s="28"/>
      <c r="N335" s="28"/>
      <c r="O335" s="28"/>
      <c r="P335" s="28"/>
      <c r="Q335" s="28"/>
      <c r="R335" s="28">
        <f t="shared" si="101"/>
        <v>0</v>
      </c>
      <c r="S335" s="28" t="s">
        <v>73</v>
      </c>
      <c r="T335" s="28" t="s">
        <v>73</v>
      </c>
      <c r="U335" s="28" t="s">
        <v>73</v>
      </c>
      <c r="V335" s="28" t="s">
        <v>73</v>
      </c>
      <c r="W335" s="28" t="s">
        <v>73</v>
      </c>
      <c r="X335" s="28" t="s">
        <v>73</v>
      </c>
      <c r="Y335" s="145"/>
      <c r="Z335" s="120"/>
      <c r="AA335" s="28"/>
      <c r="AB335" s="62"/>
      <c r="AC335" s="28"/>
      <c r="AD335" s="57"/>
      <c r="AE335" s="57"/>
      <c r="AF335" s="57"/>
      <c r="AG335" s="57"/>
      <c r="AH335" s="57"/>
      <c r="AI335" s="57"/>
      <c r="AJ335" s="57"/>
      <c r="AK335" s="57"/>
      <c r="AL335" s="57"/>
    </row>
    <row r="336" spans="1:38" x14ac:dyDescent="0.25">
      <c r="A336" s="122"/>
      <c r="B336" s="115" t="s">
        <v>167</v>
      </c>
      <c r="C336" s="30"/>
      <c r="D336" s="30"/>
      <c r="E336" s="30"/>
      <c r="F336" s="30"/>
      <c r="G336" s="30"/>
      <c r="H336" s="27"/>
      <c r="I336" s="28"/>
      <c r="J336" s="28"/>
      <c r="K336" s="28"/>
      <c r="L336" s="28"/>
      <c r="M336" s="28"/>
      <c r="N336" s="28"/>
      <c r="O336" s="28"/>
      <c r="P336" s="28"/>
      <c r="Q336" s="28"/>
      <c r="R336" s="28">
        <f t="shared" si="101"/>
        <v>0</v>
      </c>
      <c r="S336" s="28" t="s">
        <v>73</v>
      </c>
      <c r="T336" s="28" t="s">
        <v>73</v>
      </c>
      <c r="U336" s="28" t="s">
        <v>73</v>
      </c>
      <c r="V336" s="28" t="s">
        <v>73</v>
      </c>
      <c r="W336" s="28" t="s">
        <v>73</v>
      </c>
      <c r="X336" s="28" t="s">
        <v>73</v>
      </c>
      <c r="Y336" s="145"/>
      <c r="Z336" s="120"/>
      <c r="AA336" s="28"/>
      <c r="AB336" s="62"/>
      <c r="AC336" s="28"/>
      <c r="AD336" s="57"/>
      <c r="AE336" s="57"/>
      <c r="AF336" s="57"/>
      <c r="AG336" s="57"/>
      <c r="AH336" s="57"/>
      <c r="AI336" s="57"/>
      <c r="AJ336" s="57"/>
      <c r="AK336" s="57"/>
      <c r="AL336" s="57"/>
    </row>
    <row r="337" spans="1:38" ht="36" customHeight="1" x14ac:dyDescent="0.25">
      <c r="A337" s="122"/>
      <c r="B337" s="115" t="s">
        <v>168</v>
      </c>
      <c r="C337" s="30"/>
      <c r="D337" s="30"/>
      <c r="E337" s="30"/>
      <c r="F337" s="30"/>
      <c r="G337" s="30"/>
      <c r="H337" s="27"/>
      <c r="I337" s="28"/>
      <c r="J337" s="28"/>
      <c r="K337" s="28"/>
      <c r="L337" s="28"/>
      <c r="M337" s="28"/>
      <c r="N337" s="28"/>
      <c r="O337" s="28"/>
      <c r="P337" s="28"/>
      <c r="Q337" s="28"/>
      <c r="R337" s="28">
        <f t="shared" si="101"/>
        <v>0</v>
      </c>
      <c r="S337" s="28" t="s">
        <v>73</v>
      </c>
      <c r="T337" s="28" t="s">
        <v>73</v>
      </c>
      <c r="U337" s="28" t="s">
        <v>73</v>
      </c>
      <c r="V337" s="28" t="s">
        <v>73</v>
      </c>
      <c r="W337" s="28" t="s">
        <v>73</v>
      </c>
      <c r="X337" s="28" t="s">
        <v>73</v>
      </c>
      <c r="Y337" s="145"/>
      <c r="Z337" s="120"/>
      <c r="AA337" s="28"/>
      <c r="AB337" s="62"/>
      <c r="AC337" s="28"/>
      <c r="AD337" s="57"/>
      <c r="AE337" s="57"/>
      <c r="AF337" s="57"/>
      <c r="AG337" s="57"/>
      <c r="AH337" s="57"/>
      <c r="AI337" s="57"/>
      <c r="AJ337" s="57"/>
      <c r="AK337" s="57"/>
      <c r="AL337" s="57"/>
    </row>
    <row r="338" spans="1:38" x14ac:dyDescent="0.25">
      <c r="A338" s="143"/>
      <c r="B338" s="115"/>
      <c r="C338" s="30"/>
      <c r="D338" s="30"/>
      <c r="E338" s="30"/>
      <c r="F338" s="30"/>
      <c r="G338" s="30"/>
      <c r="H338" s="27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146"/>
      <c r="Z338" s="120"/>
      <c r="AA338" s="28"/>
      <c r="AB338" s="62"/>
      <c r="AC338" s="28"/>
      <c r="AD338" s="57"/>
      <c r="AE338" s="57"/>
      <c r="AF338" s="57"/>
      <c r="AG338" s="57"/>
      <c r="AH338" s="57"/>
      <c r="AI338" s="57"/>
      <c r="AJ338" s="57"/>
      <c r="AK338" s="57"/>
      <c r="AL338" s="57"/>
    </row>
    <row r="339" spans="1:38" ht="21" customHeight="1" x14ac:dyDescent="0.25">
      <c r="A339" s="123" t="s">
        <v>257</v>
      </c>
      <c r="B339" s="147"/>
      <c r="C339" s="147"/>
      <c r="D339" s="147"/>
      <c r="E339" s="147"/>
      <c r="F339" s="147"/>
      <c r="G339" s="147"/>
      <c r="H339" s="147"/>
      <c r="I339" s="147"/>
      <c r="J339" s="147"/>
      <c r="K339" s="147"/>
      <c r="L339" s="147"/>
      <c r="M339" s="147"/>
      <c r="N339" s="147"/>
      <c r="O339" s="147"/>
      <c r="P339" s="147"/>
      <c r="Q339" s="147"/>
      <c r="R339" s="147"/>
      <c r="S339" s="147"/>
      <c r="T339" s="147"/>
      <c r="U339" s="147"/>
      <c r="V339" s="147"/>
      <c r="W339" s="147"/>
      <c r="X339" s="147"/>
      <c r="Y339" s="147"/>
      <c r="Z339" s="148"/>
      <c r="AA339" s="28"/>
      <c r="AB339" s="62"/>
      <c r="AC339" s="28"/>
      <c r="AD339" s="57"/>
      <c r="AE339" s="57"/>
      <c r="AF339" s="57"/>
      <c r="AG339" s="57"/>
      <c r="AH339" s="57"/>
      <c r="AI339" s="57"/>
      <c r="AJ339" s="57"/>
      <c r="AK339" s="57"/>
      <c r="AL339" s="57"/>
    </row>
    <row r="340" spans="1:38" ht="78.75" x14ac:dyDescent="0.25">
      <c r="A340" s="139" t="s">
        <v>229</v>
      </c>
      <c r="B340" s="115" t="s">
        <v>156</v>
      </c>
      <c r="C340" s="30"/>
      <c r="D340" s="30"/>
      <c r="E340" s="30"/>
      <c r="F340" s="30"/>
      <c r="G340" s="30"/>
      <c r="H340" s="27">
        <v>3</v>
      </c>
      <c r="I340" s="34">
        <v>0</v>
      </c>
      <c r="J340" s="34">
        <v>1</v>
      </c>
      <c r="K340" s="34">
        <v>1</v>
      </c>
      <c r="L340" s="34">
        <v>1</v>
      </c>
      <c r="M340" s="34">
        <v>3</v>
      </c>
      <c r="N340" s="34">
        <v>1</v>
      </c>
      <c r="O340" s="34">
        <v>1</v>
      </c>
      <c r="P340" s="34">
        <v>1</v>
      </c>
      <c r="Q340" s="34">
        <v>0</v>
      </c>
      <c r="R340" s="34">
        <v>1</v>
      </c>
      <c r="S340" s="34">
        <v>1</v>
      </c>
      <c r="T340" s="34">
        <v>1</v>
      </c>
      <c r="U340" s="34">
        <v>1</v>
      </c>
      <c r="V340" s="34">
        <v>1</v>
      </c>
      <c r="W340" s="34">
        <v>1</v>
      </c>
      <c r="X340" s="34">
        <v>1</v>
      </c>
      <c r="Y340" s="121" t="s">
        <v>346</v>
      </c>
      <c r="Z340" s="116" t="s">
        <v>344</v>
      </c>
      <c r="AA340" s="62"/>
      <c r="AB340" s="62"/>
      <c r="AC340" s="62"/>
      <c r="AD340" s="57"/>
      <c r="AE340" s="57"/>
      <c r="AF340" s="57"/>
      <c r="AG340" s="57"/>
      <c r="AH340" s="57"/>
      <c r="AI340" s="57"/>
      <c r="AJ340" s="57"/>
      <c r="AK340" s="57"/>
      <c r="AL340" s="57"/>
    </row>
    <row r="341" spans="1:38" x14ac:dyDescent="0.25">
      <c r="A341" s="139"/>
      <c r="B341" s="115" t="s">
        <v>163</v>
      </c>
      <c r="C341" s="30"/>
      <c r="D341" s="30"/>
      <c r="E341" s="30"/>
      <c r="F341" s="30"/>
      <c r="G341" s="30"/>
      <c r="H341" s="27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/>
      <c r="O341" s="28"/>
      <c r="P341" s="28"/>
      <c r="Q341" s="28"/>
      <c r="R341" s="28" t="s">
        <v>73</v>
      </c>
      <c r="S341" s="29" t="s">
        <v>278</v>
      </c>
      <c r="T341" s="29" t="s">
        <v>278</v>
      </c>
      <c r="U341" s="29" t="s">
        <v>278</v>
      </c>
      <c r="V341" s="29" t="s">
        <v>278</v>
      </c>
      <c r="W341" s="28" t="s">
        <v>73</v>
      </c>
      <c r="X341" s="28" t="s">
        <v>73</v>
      </c>
      <c r="Y341" s="122"/>
      <c r="Z341" s="120"/>
      <c r="AA341" s="62"/>
      <c r="AB341" s="62"/>
      <c r="AC341" s="62"/>
      <c r="AD341" s="57"/>
      <c r="AE341" s="57"/>
      <c r="AF341" s="57"/>
      <c r="AG341" s="57"/>
      <c r="AH341" s="57"/>
      <c r="AI341" s="57"/>
      <c r="AJ341" s="57"/>
      <c r="AK341" s="57"/>
      <c r="AL341" s="57"/>
    </row>
    <row r="342" spans="1:38" ht="31.5" x14ac:dyDescent="0.25">
      <c r="A342" s="139"/>
      <c r="B342" s="115" t="s">
        <v>164</v>
      </c>
      <c r="C342" s="30"/>
      <c r="D342" s="30"/>
      <c r="E342" s="30"/>
      <c r="F342" s="30"/>
      <c r="G342" s="30"/>
      <c r="H342" s="27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/>
      <c r="O342" s="28"/>
      <c r="P342" s="28"/>
      <c r="Q342" s="28"/>
      <c r="R342" s="28" t="s">
        <v>73</v>
      </c>
      <c r="S342" s="28" t="s">
        <v>73</v>
      </c>
      <c r="T342" s="28" t="s">
        <v>73</v>
      </c>
      <c r="U342" s="28" t="s">
        <v>73</v>
      </c>
      <c r="V342" s="28" t="s">
        <v>73</v>
      </c>
      <c r="W342" s="28" t="s">
        <v>73</v>
      </c>
      <c r="X342" s="28" t="s">
        <v>73</v>
      </c>
      <c r="Y342" s="122"/>
      <c r="Z342" s="120"/>
      <c r="AA342" s="62"/>
      <c r="AB342" s="62"/>
      <c r="AC342" s="62"/>
      <c r="AD342" s="57"/>
      <c r="AE342" s="57"/>
      <c r="AF342" s="57"/>
      <c r="AG342" s="57"/>
      <c r="AH342" s="57"/>
      <c r="AI342" s="57"/>
      <c r="AJ342" s="57"/>
      <c r="AK342" s="57"/>
      <c r="AL342" s="57"/>
    </row>
    <row r="343" spans="1:38" x14ac:dyDescent="0.25">
      <c r="A343" s="139"/>
      <c r="B343" s="115" t="s">
        <v>165</v>
      </c>
      <c r="C343" s="30"/>
      <c r="D343" s="30"/>
      <c r="E343" s="30"/>
      <c r="F343" s="30"/>
      <c r="G343" s="30"/>
      <c r="H343" s="27">
        <v>0</v>
      </c>
      <c r="I343" s="28">
        <v>0</v>
      </c>
      <c r="J343" s="28">
        <v>0</v>
      </c>
      <c r="K343" s="28">
        <v>0</v>
      </c>
      <c r="L343" s="28">
        <v>0</v>
      </c>
      <c r="M343" s="28">
        <v>0</v>
      </c>
      <c r="N343" s="28"/>
      <c r="O343" s="28"/>
      <c r="P343" s="28"/>
      <c r="Q343" s="28"/>
      <c r="R343" s="28" t="s">
        <v>73</v>
      </c>
      <c r="S343" s="28" t="s">
        <v>73</v>
      </c>
      <c r="T343" s="28" t="s">
        <v>73</v>
      </c>
      <c r="U343" s="28" t="s">
        <v>73</v>
      </c>
      <c r="V343" s="28" t="s">
        <v>73</v>
      </c>
      <c r="W343" s="28" t="s">
        <v>73</v>
      </c>
      <c r="X343" s="28" t="s">
        <v>73</v>
      </c>
      <c r="Y343" s="122"/>
      <c r="Z343" s="120"/>
      <c r="AA343" s="62"/>
      <c r="AB343" s="62"/>
      <c r="AC343" s="62"/>
      <c r="AD343" s="57"/>
      <c r="AE343" s="57"/>
      <c r="AF343" s="57"/>
      <c r="AG343" s="57"/>
      <c r="AH343" s="57"/>
      <c r="AI343" s="57"/>
      <c r="AJ343" s="57"/>
      <c r="AK343" s="57"/>
      <c r="AL343" s="57"/>
    </row>
    <row r="344" spans="1:38" x14ac:dyDescent="0.25">
      <c r="A344" s="139"/>
      <c r="B344" s="115" t="s">
        <v>166</v>
      </c>
      <c r="C344" s="30"/>
      <c r="D344" s="30"/>
      <c r="E344" s="30"/>
      <c r="F344" s="30"/>
      <c r="G344" s="30"/>
      <c r="H344" s="27">
        <v>0</v>
      </c>
      <c r="I344" s="28">
        <v>0</v>
      </c>
      <c r="J344" s="28">
        <v>0</v>
      </c>
      <c r="K344" s="28">
        <v>0</v>
      </c>
      <c r="L344" s="28">
        <v>0</v>
      </c>
      <c r="M344" s="28">
        <v>0</v>
      </c>
      <c r="N344" s="28"/>
      <c r="O344" s="28"/>
      <c r="P344" s="28"/>
      <c r="Q344" s="28"/>
      <c r="R344" s="28" t="s">
        <v>73</v>
      </c>
      <c r="S344" s="28" t="s">
        <v>73</v>
      </c>
      <c r="T344" s="28" t="s">
        <v>73</v>
      </c>
      <c r="U344" s="28" t="s">
        <v>73</v>
      </c>
      <c r="V344" s="28" t="s">
        <v>73</v>
      </c>
      <c r="W344" s="28" t="s">
        <v>73</v>
      </c>
      <c r="X344" s="28" t="s">
        <v>73</v>
      </c>
      <c r="Y344" s="122"/>
      <c r="Z344" s="120"/>
      <c r="AA344" s="62"/>
      <c r="AB344" s="62"/>
      <c r="AC344" s="62"/>
      <c r="AD344" s="57"/>
      <c r="AE344" s="57"/>
      <c r="AF344" s="57"/>
      <c r="AG344" s="57"/>
      <c r="AH344" s="57"/>
      <c r="AI344" s="57"/>
      <c r="AJ344" s="57"/>
      <c r="AK344" s="57"/>
      <c r="AL344" s="57"/>
    </row>
    <row r="345" spans="1:38" x14ac:dyDescent="0.25">
      <c r="A345" s="139"/>
      <c r="B345" s="115" t="s">
        <v>167</v>
      </c>
      <c r="C345" s="30"/>
      <c r="D345" s="30"/>
      <c r="E345" s="30"/>
      <c r="F345" s="30"/>
      <c r="G345" s="30"/>
      <c r="H345" s="27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/>
      <c r="O345" s="28"/>
      <c r="P345" s="28"/>
      <c r="Q345" s="28"/>
      <c r="R345" s="28" t="s">
        <v>73</v>
      </c>
      <c r="S345" s="28" t="s">
        <v>73</v>
      </c>
      <c r="T345" s="28" t="s">
        <v>73</v>
      </c>
      <c r="U345" s="28" t="s">
        <v>73</v>
      </c>
      <c r="V345" s="28" t="s">
        <v>73</v>
      </c>
      <c r="W345" s="28" t="s">
        <v>73</v>
      </c>
      <c r="X345" s="28" t="s">
        <v>73</v>
      </c>
      <c r="Y345" s="122"/>
      <c r="Z345" s="120"/>
      <c r="AA345" s="62"/>
      <c r="AB345" s="62"/>
      <c r="AC345" s="62"/>
      <c r="AD345" s="57"/>
      <c r="AE345" s="57"/>
      <c r="AF345" s="57"/>
      <c r="AG345" s="57"/>
      <c r="AH345" s="57"/>
      <c r="AI345" s="57"/>
      <c r="AJ345" s="57"/>
      <c r="AK345" s="57"/>
      <c r="AL345" s="57"/>
    </row>
    <row r="346" spans="1:38" ht="31.5" x14ac:dyDescent="0.25">
      <c r="A346" s="139"/>
      <c r="B346" s="115" t="s">
        <v>168</v>
      </c>
      <c r="C346" s="30"/>
      <c r="D346" s="30"/>
      <c r="E346" s="30"/>
      <c r="F346" s="30"/>
      <c r="G346" s="30"/>
      <c r="H346" s="27"/>
      <c r="I346" s="28"/>
      <c r="J346" s="28"/>
      <c r="K346" s="28"/>
      <c r="L346" s="28"/>
      <c r="M346" s="28"/>
      <c r="N346" s="28"/>
      <c r="O346" s="28"/>
      <c r="P346" s="28"/>
      <c r="Q346" s="28"/>
      <c r="R346" s="28" t="s">
        <v>73</v>
      </c>
      <c r="S346" s="28" t="s">
        <v>73</v>
      </c>
      <c r="T346" s="28" t="s">
        <v>73</v>
      </c>
      <c r="U346" s="28" t="s">
        <v>73</v>
      </c>
      <c r="V346" s="28" t="s">
        <v>73</v>
      </c>
      <c r="W346" s="28" t="s">
        <v>73</v>
      </c>
      <c r="X346" s="28" t="s">
        <v>73</v>
      </c>
      <c r="Y346" s="143"/>
      <c r="Z346" s="126"/>
      <c r="AA346" s="62"/>
      <c r="AB346" s="62"/>
      <c r="AC346" s="62"/>
      <c r="AD346" s="57"/>
      <c r="AE346" s="57"/>
      <c r="AF346" s="57"/>
      <c r="AG346" s="57"/>
      <c r="AH346" s="57"/>
      <c r="AI346" s="57"/>
      <c r="AJ346" s="57"/>
      <c r="AK346" s="57"/>
      <c r="AL346" s="57"/>
    </row>
    <row r="347" spans="1:38" ht="47.25" x14ac:dyDescent="0.25">
      <c r="A347" s="116" t="s">
        <v>317</v>
      </c>
      <c r="B347" s="115" t="s">
        <v>318</v>
      </c>
      <c r="C347" s="30"/>
      <c r="D347" s="30"/>
      <c r="E347" s="30"/>
      <c r="F347" s="30"/>
      <c r="G347" s="30"/>
      <c r="H347" s="27"/>
      <c r="I347" s="28"/>
      <c r="J347" s="28"/>
      <c r="K347" s="28"/>
      <c r="L347" s="28"/>
      <c r="M347" s="28"/>
      <c r="N347" s="28"/>
      <c r="O347" s="28"/>
      <c r="P347" s="28"/>
      <c r="Q347" s="28"/>
      <c r="R347" s="35">
        <f>SUM(S347:V347)</f>
        <v>0</v>
      </c>
      <c r="S347" s="35">
        <v>0</v>
      </c>
      <c r="T347" s="35">
        <v>0</v>
      </c>
      <c r="U347" s="35">
        <v>0</v>
      </c>
      <c r="V347" s="35">
        <v>0</v>
      </c>
      <c r="W347" s="28" t="s">
        <v>73</v>
      </c>
      <c r="X347" s="28" t="s">
        <v>73</v>
      </c>
      <c r="Y347" s="119" t="s">
        <v>158</v>
      </c>
      <c r="Z347" s="116" t="s">
        <v>347</v>
      </c>
      <c r="AA347" s="62"/>
      <c r="AB347" s="62"/>
      <c r="AC347" s="62"/>
      <c r="AD347" s="57"/>
      <c r="AE347" s="57"/>
      <c r="AF347" s="57"/>
      <c r="AG347" s="57"/>
      <c r="AH347" s="57"/>
      <c r="AI347" s="57"/>
      <c r="AJ347" s="57"/>
      <c r="AK347" s="57"/>
      <c r="AL347" s="57"/>
    </row>
    <row r="348" spans="1:38" x14ac:dyDescent="0.25">
      <c r="A348" s="117"/>
      <c r="B348" s="115" t="s">
        <v>163</v>
      </c>
      <c r="C348" s="30"/>
      <c r="D348" s="30"/>
      <c r="E348" s="30"/>
      <c r="F348" s="30"/>
      <c r="G348" s="30"/>
      <c r="H348" s="27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9" t="s">
        <v>278</v>
      </c>
      <c r="T348" s="29" t="s">
        <v>278</v>
      </c>
      <c r="U348" s="29" t="s">
        <v>278</v>
      </c>
      <c r="V348" s="29" t="s">
        <v>278</v>
      </c>
      <c r="W348" s="28" t="s">
        <v>73</v>
      </c>
      <c r="X348" s="28" t="s">
        <v>73</v>
      </c>
      <c r="Y348" s="119"/>
      <c r="Z348" s="117"/>
      <c r="AA348" s="62"/>
      <c r="AB348" s="62"/>
      <c r="AC348" s="62"/>
      <c r="AD348" s="57"/>
      <c r="AE348" s="57"/>
      <c r="AF348" s="57"/>
      <c r="AG348" s="57"/>
      <c r="AH348" s="57"/>
      <c r="AI348" s="57"/>
      <c r="AJ348" s="57"/>
      <c r="AK348" s="57"/>
      <c r="AL348" s="57"/>
    </row>
    <row r="349" spans="1:38" ht="31.5" x14ac:dyDescent="0.25">
      <c r="A349" s="117"/>
      <c r="B349" s="115" t="s">
        <v>164</v>
      </c>
      <c r="C349" s="30"/>
      <c r="D349" s="30"/>
      <c r="E349" s="30"/>
      <c r="F349" s="30"/>
      <c r="G349" s="30"/>
      <c r="H349" s="27"/>
      <c r="I349" s="28"/>
      <c r="J349" s="28"/>
      <c r="K349" s="28"/>
      <c r="L349" s="28"/>
      <c r="M349" s="28"/>
      <c r="N349" s="28"/>
      <c r="O349" s="28"/>
      <c r="P349" s="28"/>
      <c r="Q349" s="28"/>
      <c r="R349" s="28">
        <f>SUM(R350:R353)</f>
        <v>0</v>
      </c>
      <c r="S349" s="28">
        <f t="shared" ref="S349:V349" si="103">SUM(S350:S353)</f>
        <v>0</v>
      </c>
      <c r="T349" s="28">
        <f t="shared" si="103"/>
        <v>0</v>
      </c>
      <c r="U349" s="28">
        <f t="shared" si="103"/>
        <v>0</v>
      </c>
      <c r="V349" s="28">
        <f t="shared" si="103"/>
        <v>0</v>
      </c>
      <c r="W349" s="28" t="s">
        <v>73</v>
      </c>
      <c r="X349" s="28" t="s">
        <v>73</v>
      </c>
      <c r="Y349" s="119"/>
      <c r="Z349" s="117"/>
      <c r="AA349" s="62"/>
      <c r="AB349" s="62"/>
      <c r="AC349" s="62"/>
      <c r="AD349" s="57"/>
      <c r="AE349" s="57"/>
      <c r="AF349" s="57"/>
      <c r="AG349" s="57"/>
      <c r="AH349" s="57"/>
      <c r="AI349" s="57"/>
      <c r="AJ349" s="57"/>
      <c r="AK349" s="57"/>
      <c r="AL349" s="57"/>
    </row>
    <row r="350" spans="1:38" x14ac:dyDescent="0.25">
      <c r="A350" s="117"/>
      <c r="B350" s="115" t="s">
        <v>165</v>
      </c>
      <c r="C350" s="37" t="s">
        <v>119</v>
      </c>
      <c r="D350" s="37" t="s">
        <v>287</v>
      </c>
      <c r="E350" s="37" t="s">
        <v>288</v>
      </c>
      <c r="F350" s="37" t="s">
        <v>175</v>
      </c>
      <c r="G350" s="37" t="s">
        <v>245</v>
      </c>
      <c r="H350" s="27"/>
      <c r="I350" s="28"/>
      <c r="J350" s="28"/>
      <c r="K350" s="28"/>
      <c r="L350" s="28"/>
      <c r="M350" s="28"/>
      <c r="N350" s="28"/>
      <c r="O350" s="28"/>
      <c r="P350" s="28"/>
      <c r="Q350" s="28"/>
      <c r="R350" s="28">
        <f>SUM(S350:V350)</f>
        <v>0</v>
      </c>
      <c r="S350" s="28">
        <v>0</v>
      </c>
      <c r="T350" s="28">
        <v>0</v>
      </c>
      <c r="U350" s="28">
        <v>0</v>
      </c>
      <c r="V350" s="28">
        <v>0</v>
      </c>
      <c r="W350" s="28" t="s">
        <v>73</v>
      </c>
      <c r="X350" s="28" t="s">
        <v>73</v>
      </c>
      <c r="Y350" s="119"/>
      <c r="Z350" s="117"/>
      <c r="AA350" s="62"/>
      <c r="AB350" s="62"/>
      <c r="AC350" s="62"/>
      <c r="AD350" s="57"/>
      <c r="AE350" s="57"/>
      <c r="AF350" s="57"/>
      <c r="AG350" s="57"/>
      <c r="AH350" s="57"/>
      <c r="AI350" s="57"/>
      <c r="AJ350" s="57"/>
      <c r="AK350" s="57"/>
      <c r="AL350" s="57"/>
    </row>
    <row r="351" spans="1:38" x14ac:dyDescent="0.25">
      <c r="A351" s="117"/>
      <c r="B351" s="115" t="s">
        <v>166</v>
      </c>
      <c r="C351" s="30"/>
      <c r="D351" s="30"/>
      <c r="E351" s="30"/>
      <c r="F351" s="30"/>
      <c r="G351" s="30"/>
      <c r="H351" s="27"/>
      <c r="I351" s="28"/>
      <c r="J351" s="28"/>
      <c r="K351" s="28"/>
      <c r="L351" s="28"/>
      <c r="M351" s="28"/>
      <c r="N351" s="28"/>
      <c r="O351" s="28"/>
      <c r="P351" s="28"/>
      <c r="Q351" s="28"/>
      <c r="R351" s="28" t="s">
        <v>73</v>
      </c>
      <c r="S351" s="28" t="s">
        <v>73</v>
      </c>
      <c r="T351" s="28" t="s">
        <v>73</v>
      </c>
      <c r="U351" s="28" t="s">
        <v>73</v>
      </c>
      <c r="V351" s="28" t="s">
        <v>73</v>
      </c>
      <c r="W351" s="28" t="s">
        <v>73</v>
      </c>
      <c r="X351" s="28" t="s">
        <v>73</v>
      </c>
      <c r="Y351" s="119"/>
      <c r="Z351" s="117"/>
      <c r="AA351" s="62"/>
      <c r="AB351" s="62"/>
      <c r="AC351" s="62"/>
      <c r="AD351" s="57"/>
      <c r="AE351" s="57"/>
      <c r="AF351" s="57"/>
      <c r="AG351" s="57"/>
      <c r="AH351" s="57"/>
      <c r="AI351" s="57"/>
      <c r="AJ351" s="57"/>
      <c r="AK351" s="57"/>
      <c r="AL351" s="57"/>
    </row>
    <row r="352" spans="1:38" x14ac:dyDescent="0.25">
      <c r="A352" s="117"/>
      <c r="B352" s="115" t="s">
        <v>167</v>
      </c>
      <c r="C352" s="30"/>
      <c r="D352" s="30"/>
      <c r="E352" s="30"/>
      <c r="F352" s="30"/>
      <c r="G352" s="30"/>
      <c r="H352" s="27"/>
      <c r="I352" s="28"/>
      <c r="J352" s="28"/>
      <c r="K352" s="28"/>
      <c r="L352" s="28"/>
      <c r="M352" s="28"/>
      <c r="N352" s="28"/>
      <c r="O352" s="28"/>
      <c r="P352" s="28"/>
      <c r="Q352" s="28"/>
      <c r="R352" s="28" t="s">
        <v>73</v>
      </c>
      <c r="S352" s="28" t="s">
        <v>73</v>
      </c>
      <c r="T352" s="28" t="s">
        <v>73</v>
      </c>
      <c r="U352" s="28" t="s">
        <v>73</v>
      </c>
      <c r="V352" s="28" t="s">
        <v>73</v>
      </c>
      <c r="W352" s="28" t="s">
        <v>73</v>
      </c>
      <c r="X352" s="28" t="s">
        <v>73</v>
      </c>
      <c r="Y352" s="119"/>
      <c r="Z352" s="117"/>
      <c r="AA352" s="62"/>
      <c r="AB352" s="62"/>
      <c r="AC352" s="62"/>
      <c r="AD352" s="57"/>
      <c r="AE352" s="57"/>
      <c r="AF352" s="57"/>
      <c r="AG352" s="57"/>
      <c r="AH352" s="57"/>
      <c r="AI352" s="57"/>
      <c r="AJ352" s="57"/>
      <c r="AK352" s="57"/>
      <c r="AL352" s="57"/>
    </row>
    <row r="353" spans="1:38" ht="31.5" x14ac:dyDescent="0.25">
      <c r="A353" s="118"/>
      <c r="B353" s="115" t="s">
        <v>168</v>
      </c>
      <c r="C353" s="30"/>
      <c r="D353" s="30"/>
      <c r="E353" s="30"/>
      <c r="F353" s="30"/>
      <c r="G353" s="30"/>
      <c r="H353" s="27"/>
      <c r="I353" s="28"/>
      <c r="J353" s="28"/>
      <c r="K353" s="28"/>
      <c r="L353" s="28"/>
      <c r="M353" s="28"/>
      <c r="N353" s="28"/>
      <c r="O353" s="28"/>
      <c r="P353" s="28"/>
      <c r="Q353" s="28"/>
      <c r="R353" s="28" t="s">
        <v>73</v>
      </c>
      <c r="S353" s="28" t="s">
        <v>73</v>
      </c>
      <c r="T353" s="28" t="s">
        <v>73</v>
      </c>
      <c r="U353" s="28" t="s">
        <v>73</v>
      </c>
      <c r="V353" s="28" t="s">
        <v>73</v>
      </c>
      <c r="W353" s="28" t="s">
        <v>73</v>
      </c>
      <c r="X353" s="28" t="s">
        <v>73</v>
      </c>
      <c r="Y353" s="119"/>
      <c r="Z353" s="118"/>
      <c r="AA353" s="62"/>
      <c r="AB353" s="62"/>
      <c r="AC353" s="62"/>
      <c r="AD353" s="57"/>
      <c r="AE353" s="57"/>
      <c r="AF353" s="57"/>
      <c r="AG353" s="57"/>
      <c r="AH353" s="57"/>
      <c r="AI353" s="57"/>
      <c r="AJ353" s="57"/>
      <c r="AK353" s="57"/>
      <c r="AL353" s="57"/>
    </row>
    <row r="354" spans="1:38" ht="63" x14ac:dyDescent="0.25">
      <c r="A354" s="116" t="s">
        <v>230</v>
      </c>
      <c r="B354" s="115" t="s">
        <v>235</v>
      </c>
      <c r="C354" s="30"/>
      <c r="D354" s="30"/>
      <c r="E354" s="30"/>
      <c r="F354" s="30"/>
      <c r="G354" s="30"/>
      <c r="H354" s="27"/>
      <c r="I354" s="28"/>
      <c r="J354" s="28"/>
      <c r="K354" s="28"/>
      <c r="L354" s="28"/>
      <c r="M354" s="28"/>
      <c r="N354" s="28"/>
      <c r="O354" s="28"/>
      <c r="P354" s="28"/>
      <c r="Q354" s="28"/>
      <c r="R354" s="35">
        <f>SUM(S354:V354)</f>
        <v>2</v>
      </c>
      <c r="S354" s="35">
        <v>0</v>
      </c>
      <c r="T354" s="35">
        <v>0</v>
      </c>
      <c r="U354" s="35">
        <v>0</v>
      </c>
      <c r="V354" s="35">
        <v>2</v>
      </c>
      <c r="W354" s="35">
        <v>150</v>
      </c>
      <c r="X354" s="35">
        <v>151</v>
      </c>
      <c r="Y354" s="119" t="s">
        <v>158</v>
      </c>
      <c r="Z354" s="116" t="s">
        <v>348</v>
      </c>
      <c r="AA354" s="62"/>
      <c r="AB354" s="62"/>
      <c r="AC354" s="62"/>
      <c r="AD354" s="57"/>
      <c r="AE354" s="57"/>
      <c r="AF354" s="57"/>
      <c r="AG354" s="57"/>
      <c r="AH354" s="57"/>
      <c r="AI354" s="57"/>
      <c r="AJ354" s="57"/>
      <c r="AK354" s="57"/>
      <c r="AL354" s="57"/>
    </row>
    <row r="355" spans="1:38" x14ac:dyDescent="0.25">
      <c r="A355" s="120"/>
      <c r="B355" s="115" t="s">
        <v>163</v>
      </c>
      <c r="C355" s="30"/>
      <c r="D355" s="30"/>
      <c r="E355" s="30"/>
      <c r="F355" s="30"/>
      <c r="G355" s="30"/>
      <c r="H355" s="27"/>
      <c r="I355" s="28"/>
      <c r="J355" s="28"/>
      <c r="K355" s="28"/>
      <c r="L355" s="28"/>
      <c r="M355" s="28"/>
      <c r="N355" s="28"/>
      <c r="O355" s="28"/>
      <c r="P355" s="28"/>
      <c r="Q355" s="28"/>
      <c r="R355" s="28">
        <f>R356/R354</f>
        <v>150</v>
      </c>
      <c r="S355" s="29" t="s">
        <v>278</v>
      </c>
      <c r="T355" s="29" t="s">
        <v>278</v>
      </c>
      <c r="U355" s="29" t="s">
        <v>278</v>
      </c>
      <c r="V355" s="29" t="s">
        <v>278</v>
      </c>
      <c r="W355" s="28">
        <f t="shared" ref="W355:X355" si="104">W356/W354</f>
        <v>150.66666666666666</v>
      </c>
      <c r="X355" s="28">
        <f t="shared" si="104"/>
        <v>149.86754966887418</v>
      </c>
      <c r="Y355" s="119"/>
      <c r="Z355" s="120"/>
      <c r="AA355" s="62"/>
      <c r="AB355" s="62"/>
      <c r="AC355" s="62"/>
      <c r="AD355" s="57"/>
      <c r="AE355" s="57"/>
      <c r="AF355" s="57"/>
      <c r="AG355" s="57"/>
      <c r="AH355" s="57"/>
      <c r="AI355" s="57"/>
      <c r="AJ355" s="57"/>
      <c r="AK355" s="57"/>
      <c r="AL355" s="57"/>
    </row>
    <row r="356" spans="1:38" ht="31.5" x14ac:dyDescent="0.25">
      <c r="A356" s="120"/>
      <c r="B356" s="115" t="s">
        <v>164</v>
      </c>
      <c r="C356" s="30"/>
      <c r="D356" s="30"/>
      <c r="E356" s="30"/>
      <c r="F356" s="30"/>
      <c r="G356" s="30"/>
      <c r="H356" s="27"/>
      <c r="I356" s="28"/>
      <c r="J356" s="28"/>
      <c r="K356" s="28"/>
      <c r="L356" s="28"/>
      <c r="M356" s="28"/>
      <c r="N356" s="28"/>
      <c r="O356" s="28"/>
      <c r="P356" s="28"/>
      <c r="Q356" s="28"/>
      <c r="R356" s="28">
        <f>SUM(R357:R360)</f>
        <v>300</v>
      </c>
      <c r="S356" s="28">
        <f t="shared" ref="S356:X356" si="105">SUM(S357:S360)</f>
        <v>0</v>
      </c>
      <c r="T356" s="28">
        <f t="shared" si="105"/>
        <v>0</v>
      </c>
      <c r="U356" s="28">
        <f t="shared" si="105"/>
        <v>0</v>
      </c>
      <c r="V356" s="28">
        <f t="shared" si="105"/>
        <v>300</v>
      </c>
      <c r="W356" s="28">
        <f t="shared" si="105"/>
        <v>22600</v>
      </c>
      <c r="X356" s="28">
        <f t="shared" si="105"/>
        <v>22630</v>
      </c>
      <c r="Y356" s="119"/>
      <c r="Z356" s="120"/>
      <c r="AA356" s="62"/>
      <c r="AB356" s="62"/>
      <c r="AC356" s="62"/>
      <c r="AD356" s="57"/>
      <c r="AE356" s="57"/>
      <c r="AF356" s="57"/>
      <c r="AG356" s="57"/>
      <c r="AH356" s="57"/>
      <c r="AI356" s="57"/>
      <c r="AJ356" s="57"/>
      <c r="AK356" s="57"/>
      <c r="AL356" s="57"/>
    </row>
    <row r="357" spans="1:38" x14ac:dyDescent="0.25">
      <c r="A357" s="120"/>
      <c r="B357" s="115" t="s">
        <v>165</v>
      </c>
      <c r="C357" s="37" t="s">
        <v>119</v>
      </c>
      <c r="D357" s="37" t="s">
        <v>287</v>
      </c>
      <c r="E357" s="37" t="s">
        <v>288</v>
      </c>
      <c r="F357" s="37" t="s">
        <v>175</v>
      </c>
      <c r="G357" s="37" t="s">
        <v>130</v>
      </c>
      <c r="H357" s="27"/>
      <c r="I357" s="28"/>
      <c r="J357" s="28"/>
      <c r="K357" s="28"/>
      <c r="L357" s="28"/>
      <c r="M357" s="28"/>
      <c r="N357" s="28"/>
      <c r="O357" s="28"/>
      <c r="P357" s="28"/>
      <c r="Q357" s="28"/>
      <c r="R357" s="28">
        <f>SUM(S357:V357)</f>
        <v>300</v>
      </c>
      <c r="S357" s="28">
        <v>0</v>
      </c>
      <c r="T357" s="28">
        <v>0</v>
      </c>
      <c r="U357" s="28">
        <v>0</v>
      </c>
      <c r="V357" s="28">
        <v>300</v>
      </c>
      <c r="W357" s="28">
        <v>22600</v>
      </c>
      <c r="X357" s="28">
        <v>22630</v>
      </c>
      <c r="Y357" s="119"/>
      <c r="Z357" s="120"/>
      <c r="AA357" s="62"/>
      <c r="AB357" s="62"/>
      <c r="AC357" s="62"/>
      <c r="AD357" s="57"/>
      <c r="AE357" s="57"/>
      <c r="AF357" s="57"/>
      <c r="AG357" s="57"/>
      <c r="AH357" s="57"/>
      <c r="AI357" s="57"/>
      <c r="AJ357" s="57"/>
      <c r="AK357" s="57"/>
      <c r="AL357" s="57"/>
    </row>
    <row r="358" spans="1:38" x14ac:dyDescent="0.25">
      <c r="A358" s="120"/>
      <c r="B358" s="115" t="s">
        <v>166</v>
      </c>
      <c r="C358" s="30"/>
      <c r="D358" s="30"/>
      <c r="E358" s="30"/>
      <c r="F358" s="30"/>
      <c r="G358" s="30"/>
      <c r="H358" s="27"/>
      <c r="I358" s="28"/>
      <c r="J358" s="28"/>
      <c r="K358" s="28"/>
      <c r="L358" s="28"/>
      <c r="M358" s="28"/>
      <c r="N358" s="28"/>
      <c r="O358" s="28"/>
      <c r="P358" s="28"/>
      <c r="Q358" s="28"/>
      <c r="R358" s="28" t="s">
        <v>73</v>
      </c>
      <c r="S358" s="28" t="s">
        <v>73</v>
      </c>
      <c r="T358" s="28" t="s">
        <v>73</v>
      </c>
      <c r="U358" s="28" t="s">
        <v>73</v>
      </c>
      <c r="V358" s="28" t="s">
        <v>73</v>
      </c>
      <c r="W358" s="28" t="s">
        <v>73</v>
      </c>
      <c r="X358" s="28" t="s">
        <v>73</v>
      </c>
      <c r="Y358" s="119"/>
      <c r="Z358" s="120"/>
      <c r="AA358" s="62"/>
      <c r="AB358" s="62"/>
      <c r="AC358" s="62"/>
      <c r="AD358" s="57"/>
      <c r="AE358" s="57"/>
      <c r="AF358" s="57"/>
      <c r="AG358" s="57"/>
      <c r="AH358" s="57"/>
      <c r="AI358" s="57"/>
      <c r="AJ358" s="57"/>
      <c r="AK358" s="57"/>
      <c r="AL358" s="57"/>
    </row>
    <row r="359" spans="1:38" x14ac:dyDescent="0.25">
      <c r="A359" s="120"/>
      <c r="B359" s="115" t="s">
        <v>167</v>
      </c>
      <c r="C359" s="30"/>
      <c r="D359" s="30"/>
      <c r="E359" s="30"/>
      <c r="F359" s="30"/>
      <c r="G359" s="30"/>
      <c r="H359" s="27"/>
      <c r="I359" s="28"/>
      <c r="J359" s="28"/>
      <c r="K359" s="28"/>
      <c r="L359" s="28"/>
      <c r="M359" s="28"/>
      <c r="N359" s="28"/>
      <c r="O359" s="28"/>
      <c r="P359" s="28"/>
      <c r="Q359" s="28"/>
      <c r="R359" s="28" t="s">
        <v>73</v>
      </c>
      <c r="S359" s="28" t="s">
        <v>73</v>
      </c>
      <c r="T359" s="28" t="s">
        <v>73</v>
      </c>
      <c r="U359" s="28" t="s">
        <v>73</v>
      </c>
      <c r="V359" s="28" t="s">
        <v>73</v>
      </c>
      <c r="W359" s="28" t="s">
        <v>73</v>
      </c>
      <c r="X359" s="28" t="s">
        <v>73</v>
      </c>
      <c r="Y359" s="119"/>
      <c r="Z359" s="120"/>
      <c r="AA359" s="62"/>
      <c r="AB359" s="62"/>
      <c r="AC359" s="62"/>
      <c r="AD359" s="57"/>
      <c r="AE359" s="57"/>
      <c r="AF359" s="57"/>
      <c r="AG359" s="57"/>
      <c r="AH359" s="57"/>
      <c r="AI359" s="57"/>
      <c r="AJ359" s="57"/>
      <c r="AK359" s="57"/>
      <c r="AL359" s="57"/>
    </row>
    <row r="360" spans="1:38" ht="31.5" x14ac:dyDescent="0.25">
      <c r="A360" s="126"/>
      <c r="B360" s="115" t="s">
        <v>168</v>
      </c>
      <c r="C360" s="30"/>
      <c r="D360" s="30"/>
      <c r="E360" s="30"/>
      <c r="F360" s="30"/>
      <c r="G360" s="30"/>
      <c r="H360" s="27"/>
      <c r="I360" s="28"/>
      <c r="J360" s="28"/>
      <c r="K360" s="28"/>
      <c r="L360" s="28"/>
      <c r="M360" s="28"/>
      <c r="N360" s="28"/>
      <c r="O360" s="28"/>
      <c r="P360" s="28"/>
      <c r="Q360" s="28"/>
      <c r="R360" s="28" t="s">
        <v>73</v>
      </c>
      <c r="S360" s="28" t="s">
        <v>73</v>
      </c>
      <c r="T360" s="28" t="s">
        <v>73</v>
      </c>
      <c r="U360" s="28" t="s">
        <v>73</v>
      </c>
      <c r="V360" s="28" t="s">
        <v>73</v>
      </c>
      <c r="W360" s="28" t="s">
        <v>73</v>
      </c>
      <c r="X360" s="28" t="s">
        <v>73</v>
      </c>
      <c r="Y360" s="119"/>
      <c r="Z360" s="126"/>
      <c r="AA360" s="62"/>
      <c r="AB360" s="62"/>
      <c r="AC360" s="62"/>
      <c r="AD360" s="57"/>
      <c r="AE360" s="57"/>
      <c r="AF360" s="57"/>
      <c r="AG360" s="57"/>
      <c r="AH360" s="57"/>
      <c r="AI360" s="57"/>
      <c r="AJ360" s="57"/>
      <c r="AK360" s="57"/>
      <c r="AL360" s="57"/>
    </row>
    <row r="361" spans="1:38" ht="78.75" x14ac:dyDescent="0.25">
      <c r="A361" s="116" t="s">
        <v>231</v>
      </c>
      <c r="B361" s="115" t="s">
        <v>228</v>
      </c>
      <c r="C361" s="30"/>
      <c r="D361" s="30"/>
      <c r="E361" s="30"/>
      <c r="F361" s="30"/>
      <c r="G361" s="30"/>
      <c r="H361" s="27"/>
      <c r="I361" s="28"/>
      <c r="J361" s="28"/>
      <c r="K361" s="28"/>
      <c r="L361" s="28"/>
      <c r="M361" s="28"/>
      <c r="N361" s="28"/>
      <c r="O361" s="28"/>
      <c r="P361" s="28"/>
      <c r="Q361" s="28"/>
      <c r="R361" s="35">
        <v>20</v>
      </c>
      <c r="S361" s="35">
        <v>20</v>
      </c>
      <c r="T361" s="35">
        <v>10</v>
      </c>
      <c r="U361" s="35">
        <v>10</v>
      </c>
      <c r="V361" s="35">
        <v>5</v>
      </c>
      <c r="W361" s="35">
        <v>2</v>
      </c>
      <c r="X361" s="35" t="s">
        <v>73</v>
      </c>
      <c r="Y361" s="119" t="s">
        <v>158</v>
      </c>
      <c r="Z361" s="116" t="s">
        <v>358</v>
      </c>
      <c r="AA361" s="62"/>
      <c r="AB361" s="62"/>
      <c r="AC361" s="62"/>
      <c r="AD361" s="57"/>
      <c r="AE361" s="57"/>
      <c r="AF361" s="57"/>
      <c r="AG361" s="57"/>
      <c r="AH361" s="57"/>
      <c r="AI361" s="57"/>
      <c r="AJ361" s="57"/>
      <c r="AK361" s="57"/>
      <c r="AL361" s="57"/>
    </row>
    <row r="362" spans="1:38" x14ac:dyDescent="0.25">
      <c r="A362" s="120"/>
      <c r="B362" s="115" t="s">
        <v>163</v>
      </c>
      <c r="C362" s="30"/>
      <c r="D362" s="30"/>
      <c r="E362" s="30"/>
      <c r="F362" s="30"/>
      <c r="G362" s="30"/>
      <c r="H362" s="27"/>
      <c r="I362" s="28"/>
      <c r="J362" s="28"/>
      <c r="K362" s="28"/>
      <c r="L362" s="28"/>
      <c r="M362" s="28"/>
      <c r="N362" s="28"/>
      <c r="O362" s="28"/>
      <c r="P362" s="28"/>
      <c r="Q362" s="28"/>
      <c r="R362" s="28">
        <f>R363/R361</f>
        <v>20</v>
      </c>
      <c r="S362" s="28">
        <f t="shared" ref="S362:W362" si="106">S363/S361</f>
        <v>12.5</v>
      </c>
      <c r="T362" s="28">
        <f t="shared" si="106"/>
        <v>15</v>
      </c>
      <c r="U362" s="28">
        <f t="shared" si="106"/>
        <v>10</v>
      </c>
      <c r="V362" s="28">
        <f t="shared" si="106"/>
        <v>20</v>
      </c>
      <c r="W362" s="28">
        <f t="shared" si="106"/>
        <v>15</v>
      </c>
      <c r="X362" s="28" t="s">
        <v>73</v>
      </c>
      <c r="Y362" s="119"/>
      <c r="Z362" s="120"/>
      <c r="AA362" s="62"/>
      <c r="AB362" s="62"/>
      <c r="AC362" s="62"/>
      <c r="AD362" s="57"/>
      <c r="AE362" s="57"/>
      <c r="AF362" s="57"/>
      <c r="AG362" s="57"/>
      <c r="AH362" s="57"/>
      <c r="AI362" s="57"/>
      <c r="AJ362" s="57"/>
      <c r="AK362" s="57"/>
      <c r="AL362" s="57"/>
    </row>
    <row r="363" spans="1:38" ht="31.5" x14ac:dyDescent="0.25">
      <c r="A363" s="120"/>
      <c r="B363" s="115" t="s">
        <v>164</v>
      </c>
      <c r="C363" s="30"/>
      <c r="D363" s="30"/>
      <c r="E363" s="30"/>
      <c r="F363" s="30"/>
      <c r="G363" s="30"/>
      <c r="H363" s="27"/>
      <c r="I363" s="28"/>
      <c r="J363" s="28"/>
      <c r="K363" s="28"/>
      <c r="L363" s="28"/>
      <c r="M363" s="28"/>
      <c r="N363" s="28"/>
      <c r="O363" s="28"/>
      <c r="P363" s="28"/>
      <c r="Q363" s="28"/>
      <c r="R363" s="28">
        <f>SUM(R364:R367)</f>
        <v>400</v>
      </c>
      <c r="S363" s="28">
        <v>250</v>
      </c>
      <c r="T363" s="28">
        <v>150</v>
      </c>
      <c r="U363" s="28">
        <v>100</v>
      </c>
      <c r="V363" s="28">
        <v>100</v>
      </c>
      <c r="W363" s="28">
        <f t="shared" ref="W363" si="107">SUM(W364:W367)</f>
        <v>30</v>
      </c>
      <c r="X363" s="28" t="s">
        <v>73</v>
      </c>
      <c r="Y363" s="119"/>
      <c r="Z363" s="120"/>
      <c r="AA363" s="62"/>
      <c r="AB363" s="62"/>
      <c r="AC363" s="62"/>
      <c r="AD363" s="57"/>
      <c r="AE363" s="57"/>
      <c r="AF363" s="57"/>
      <c r="AG363" s="57"/>
      <c r="AH363" s="57"/>
      <c r="AI363" s="57"/>
      <c r="AJ363" s="57"/>
      <c r="AK363" s="57"/>
      <c r="AL363" s="57"/>
    </row>
    <row r="364" spans="1:38" x14ac:dyDescent="0.25">
      <c r="A364" s="120"/>
      <c r="B364" s="115" t="s">
        <v>165</v>
      </c>
      <c r="C364" s="37" t="s">
        <v>119</v>
      </c>
      <c r="D364" s="37" t="s">
        <v>287</v>
      </c>
      <c r="E364" s="37" t="s">
        <v>288</v>
      </c>
      <c r="F364" s="37" t="s">
        <v>175</v>
      </c>
      <c r="G364" s="37" t="s">
        <v>130</v>
      </c>
      <c r="H364" s="27"/>
      <c r="I364" s="28"/>
      <c r="J364" s="28"/>
      <c r="K364" s="28"/>
      <c r="L364" s="28"/>
      <c r="M364" s="28"/>
      <c r="N364" s="28"/>
      <c r="O364" s="28"/>
      <c r="P364" s="28"/>
      <c r="Q364" s="28"/>
      <c r="R364" s="28">
        <f>SUM(S364:V364)</f>
        <v>400</v>
      </c>
      <c r="S364" s="28">
        <v>150</v>
      </c>
      <c r="T364" s="28">
        <v>100</v>
      </c>
      <c r="U364" s="28">
        <v>100</v>
      </c>
      <c r="V364" s="28">
        <v>50</v>
      </c>
      <c r="W364" s="28">
        <v>30</v>
      </c>
      <c r="X364" s="28" t="s">
        <v>73</v>
      </c>
      <c r="Y364" s="119"/>
      <c r="Z364" s="120"/>
      <c r="AA364" s="62"/>
      <c r="AB364" s="62"/>
      <c r="AC364" s="62"/>
      <c r="AD364" s="57"/>
      <c r="AE364" s="57"/>
      <c r="AF364" s="57"/>
      <c r="AG364" s="57"/>
      <c r="AH364" s="57"/>
      <c r="AI364" s="57"/>
      <c r="AJ364" s="57"/>
      <c r="AK364" s="57"/>
      <c r="AL364" s="57"/>
    </row>
    <row r="365" spans="1:38" x14ac:dyDescent="0.25">
      <c r="A365" s="120"/>
      <c r="B365" s="115" t="s">
        <v>166</v>
      </c>
      <c r="C365" s="30"/>
      <c r="D365" s="30"/>
      <c r="E365" s="30"/>
      <c r="F365" s="30"/>
      <c r="G365" s="30"/>
      <c r="H365" s="27"/>
      <c r="I365" s="28"/>
      <c r="J365" s="28"/>
      <c r="K365" s="28"/>
      <c r="L365" s="28"/>
      <c r="M365" s="28"/>
      <c r="N365" s="28"/>
      <c r="O365" s="28"/>
      <c r="P365" s="28"/>
      <c r="Q365" s="28"/>
      <c r="R365" s="28" t="s">
        <v>73</v>
      </c>
      <c r="S365" s="28" t="s">
        <v>73</v>
      </c>
      <c r="T365" s="28" t="s">
        <v>73</v>
      </c>
      <c r="U365" s="28" t="s">
        <v>73</v>
      </c>
      <c r="V365" s="28" t="s">
        <v>73</v>
      </c>
      <c r="W365" s="28" t="s">
        <v>73</v>
      </c>
      <c r="X365" s="28" t="s">
        <v>73</v>
      </c>
      <c r="Y365" s="119"/>
      <c r="Z365" s="120"/>
      <c r="AA365" s="62"/>
      <c r="AB365" s="62"/>
      <c r="AC365" s="62"/>
      <c r="AD365" s="57"/>
      <c r="AE365" s="57"/>
      <c r="AF365" s="57"/>
      <c r="AG365" s="57"/>
      <c r="AH365" s="57"/>
      <c r="AI365" s="57"/>
      <c r="AJ365" s="57"/>
      <c r="AK365" s="57"/>
      <c r="AL365" s="57"/>
    </row>
    <row r="366" spans="1:38" x14ac:dyDescent="0.25">
      <c r="A366" s="120"/>
      <c r="B366" s="115" t="s">
        <v>167</v>
      </c>
      <c r="C366" s="30"/>
      <c r="D366" s="30"/>
      <c r="E366" s="30"/>
      <c r="F366" s="30"/>
      <c r="G366" s="30"/>
      <c r="H366" s="27"/>
      <c r="I366" s="28"/>
      <c r="J366" s="28"/>
      <c r="K366" s="28"/>
      <c r="L366" s="28"/>
      <c r="M366" s="28"/>
      <c r="N366" s="28"/>
      <c r="O366" s="28"/>
      <c r="P366" s="28"/>
      <c r="Q366" s="28"/>
      <c r="R366" s="28" t="s">
        <v>73</v>
      </c>
      <c r="S366" s="28" t="s">
        <v>73</v>
      </c>
      <c r="T366" s="28" t="s">
        <v>73</v>
      </c>
      <c r="U366" s="28" t="s">
        <v>73</v>
      </c>
      <c r="V366" s="28" t="s">
        <v>73</v>
      </c>
      <c r="W366" s="28" t="s">
        <v>73</v>
      </c>
      <c r="X366" s="28" t="s">
        <v>73</v>
      </c>
      <c r="Y366" s="119"/>
      <c r="Z366" s="120"/>
      <c r="AA366" s="62"/>
      <c r="AB366" s="62"/>
      <c r="AC366" s="62"/>
      <c r="AD366" s="57"/>
      <c r="AE366" s="57"/>
      <c r="AF366" s="57"/>
      <c r="AG366" s="57"/>
      <c r="AH366" s="57"/>
      <c r="AI366" s="57"/>
      <c r="AJ366" s="57"/>
      <c r="AK366" s="57"/>
      <c r="AL366" s="57"/>
    </row>
    <row r="367" spans="1:38" ht="31.5" x14ac:dyDescent="0.25">
      <c r="A367" s="126"/>
      <c r="B367" s="115" t="s">
        <v>168</v>
      </c>
      <c r="C367" s="30"/>
      <c r="D367" s="30"/>
      <c r="E367" s="30"/>
      <c r="F367" s="30"/>
      <c r="G367" s="30"/>
      <c r="H367" s="27"/>
      <c r="I367" s="28"/>
      <c r="J367" s="28"/>
      <c r="K367" s="28"/>
      <c r="L367" s="28"/>
      <c r="M367" s="28"/>
      <c r="N367" s="28"/>
      <c r="O367" s="28"/>
      <c r="P367" s="28"/>
      <c r="Q367" s="28"/>
      <c r="R367" s="28" t="s">
        <v>73</v>
      </c>
      <c r="S367" s="28" t="s">
        <v>73</v>
      </c>
      <c r="T367" s="28" t="s">
        <v>73</v>
      </c>
      <c r="U367" s="28" t="s">
        <v>73</v>
      </c>
      <c r="V367" s="28" t="s">
        <v>73</v>
      </c>
      <c r="W367" s="28" t="s">
        <v>73</v>
      </c>
      <c r="X367" s="28" t="s">
        <v>73</v>
      </c>
      <c r="Y367" s="119"/>
      <c r="Z367" s="126"/>
      <c r="AA367" s="62"/>
      <c r="AB367" s="62"/>
      <c r="AC367" s="62"/>
      <c r="AD367" s="57"/>
      <c r="AE367" s="57"/>
      <c r="AF367" s="57"/>
      <c r="AG367" s="57"/>
      <c r="AH367" s="57"/>
      <c r="AI367" s="57"/>
      <c r="AJ367" s="57"/>
      <c r="AK367" s="57"/>
      <c r="AL367" s="57"/>
    </row>
    <row r="368" spans="1:38" ht="31.5" x14ac:dyDescent="0.25">
      <c r="A368" s="116" t="s">
        <v>290</v>
      </c>
      <c r="B368" s="115" t="s">
        <v>164</v>
      </c>
      <c r="C368" s="30"/>
      <c r="D368" s="30"/>
      <c r="E368" s="30"/>
      <c r="F368" s="30"/>
      <c r="G368" s="30"/>
      <c r="H368" s="27"/>
      <c r="I368" s="28"/>
      <c r="J368" s="28"/>
      <c r="K368" s="28"/>
      <c r="L368" s="28"/>
      <c r="M368" s="28"/>
      <c r="N368" s="28"/>
      <c r="O368" s="28"/>
      <c r="P368" s="28"/>
      <c r="Q368" s="28"/>
      <c r="R368" s="28">
        <f>SUM(R369:R372)</f>
        <v>700</v>
      </c>
      <c r="S368" s="28">
        <f t="shared" ref="S368:W368" si="108">SUM(S369:S372)</f>
        <v>150</v>
      </c>
      <c r="T368" s="28">
        <f t="shared" si="108"/>
        <v>100</v>
      </c>
      <c r="U368" s="28">
        <f t="shared" si="108"/>
        <v>100</v>
      </c>
      <c r="V368" s="28">
        <f t="shared" si="108"/>
        <v>350</v>
      </c>
      <c r="W368" s="28">
        <f t="shared" si="108"/>
        <v>22630</v>
      </c>
      <c r="X368" s="28">
        <f>X369</f>
        <v>22630</v>
      </c>
      <c r="Y368" s="98"/>
      <c r="Z368" s="100"/>
      <c r="AA368" s="62"/>
      <c r="AB368" s="62"/>
      <c r="AC368" s="62"/>
      <c r="AD368" s="57"/>
      <c r="AE368" s="57"/>
      <c r="AF368" s="57"/>
      <c r="AG368" s="57"/>
      <c r="AH368" s="57"/>
      <c r="AI368" s="57"/>
      <c r="AJ368" s="57"/>
      <c r="AK368" s="57"/>
      <c r="AL368" s="57"/>
    </row>
    <row r="369" spans="1:38" x14ac:dyDescent="0.25">
      <c r="A369" s="117"/>
      <c r="B369" s="115" t="s">
        <v>165</v>
      </c>
      <c r="C369" s="37"/>
      <c r="D369" s="37"/>
      <c r="E369" s="37"/>
      <c r="F369" s="37"/>
      <c r="G369" s="37"/>
      <c r="H369" s="27"/>
      <c r="I369" s="28"/>
      <c r="J369" s="28"/>
      <c r="K369" s="28"/>
      <c r="L369" s="28"/>
      <c r="M369" s="28"/>
      <c r="N369" s="28"/>
      <c r="O369" s="28"/>
      <c r="P369" s="28"/>
      <c r="Q369" s="28"/>
      <c r="R369" s="28">
        <f>R364+R357+R350</f>
        <v>700</v>
      </c>
      <c r="S369" s="28">
        <f t="shared" ref="S369:U369" si="109">S364+S357+S350</f>
        <v>150</v>
      </c>
      <c r="T369" s="28">
        <f t="shared" si="109"/>
        <v>100</v>
      </c>
      <c r="U369" s="28">
        <f t="shared" si="109"/>
        <v>100</v>
      </c>
      <c r="V369" s="28">
        <f>V364+V357+V350</f>
        <v>350</v>
      </c>
      <c r="W369" s="28">
        <f>W364+W357</f>
        <v>22630</v>
      </c>
      <c r="X369" s="28">
        <f>X357</f>
        <v>22630</v>
      </c>
      <c r="Y369" s="98"/>
      <c r="Z369" s="100"/>
      <c r="AA369" s="62"/>
      <c r="AB369" s="62"/>
      <c r="AC369" s="62"/>
      <c r="AD369" s="57"/>
      <c r="AE369" s="57"/>
      <c r="AF369" s="57"/>
      <c r="AG369" s="57"/>
      <c r="AH369" s="57"/>
      <c r="AI369" s="57"/>
      <c r="AJ369" s="57"/>
      <c r="AK369" s="57"/>
      <c r="AL369" s="57"/>
    </row>
    <row r="370" spans="1:38" x14ac:dyDescent="0.25">
      <c r="A370" s="117"/>
      <c r="B370" s="115" t="s">
        <v>166</v>
      </c>
      <c r="C370" s="30"/>
      <c r="D370" s="30"/>
      <c r="E370" s="30"/>
      <c r="F370" s="30"/>
      <c r="G370" s="30"/>
      <c r="H370" s="27"/>
      <c r="I370" s="28"/>
      <c r="J370" s="28"/>
      <c r="K370" s="28"/>
      <c r="L370" s="28"/>
      <c r="M370" s="28"/>
      <c r="N370" s="28"/>
      <c r="O370" s="28"/>
      <c r="P370" s="28"/>
      <c r="Q370" s="28"/>
      <c r="R370" s="28" t="s">
        <v>73</v>
      </c>
      <c r="S370" s="28" t="s">
        <v>73</v>
      </c>
      <c r="T370" s="28" t="s">
        <v>73</v>
      </c>
      <c r="U370" s="28" t="s">
        <v>73</v>
      </c>
      <c r="V370" s="28" t="s">
        <v>73</v>
      </c>
      <c r="W370" s="28" t="s">
        <v>73</v>
      </c>
      <c r="X370" s="28" t="s">
        <v>73</v>
      </c>
      <c r="Y370" s="98"/>
      <c r="Z370" s="100"/>
      <c r="AA370" s="62"/>
      <c r="AB370" s="62"/>
      <c r="AC370" s="62"/>
      <c r="AD370" s="57"/>
      <c r="AE370" s="57"/>
      <c r="AF370" s="57"/>
      <c r="AG370" s="57"/>
      <c r="AH370" s="57"/>
      <c r="AI370" s="57"/>
      <c r="AJ370" s="57"/>
      <c r="AK370" s="57"/>
      <c r="AL370" s="57"/>
    </row>
    <row r="371" spans="1:38" x14ac:dyDescent="0.25">
      <c r="A371" s="117"/>
      <c r="B371" s="115" t="s">
        <v>167</v>
      </c>
      <c r="C371" s="30"/>
      <c r="D371" s="30"/>
      <c r="E371" s="30"/>
      <c r="F371" s="30"/>
      <c r="G371" s="30"/>
      <c r="H371" s="27"/>
      <c r="I371" s="28"/>
      <c r="J371" s="28"/>
      <c r="K371" s="28"/>
      <c r="L371" s="28"/>
      <c r="M371" s="28"/>
      <c r="N371" s="28"/>
      <c r="O371" s="28"/>
      <c r="P371" s="28"/>
      <c r="Q371" s="28"/>
      <c r="R371" s="28" t="s">
        <v>73</v>
      </c>
      <c r="S371" s="28" t="s">
        <v>73</v>
      </c>
      <c r="T371" s="28" t="s">
        <v>73</v>
      </c>
      <c r="U371" s="28" t="s">
        <v>73</v>
      </c>
      <c r="V371" s="28" t="s">
        <v>73</v>
      </c>
      <c r="W371" s="28" t="s">
        <v>73</v>
      </c>
      <c r="X371" s="28" t="s">
        <v>73</v>
      </c>
      <c r="Y371" s="98"/>
      <c r="Z371" s="100"/>
      <c r="AA371" s="62"/>
      <c r="AB371" s="62"/>
      <c r="AC371" s="62"/>
      <c r="AD371" s="57"/>
      <c r="AE371" s="57"/>
      <c r="AF371" s="57"/>
      <c r="AG371" s="57"/>
      <c r="AH371" s="57"/>
      <c r="AI371" s="57"/>
      <c r="AJ371" s="57"/>
      <c r="AK371" s="57"/>
      <c r="AL371" s="57"/>
    </row>
    <row r="372" spans="1:38" ht="31.5" x14ac:dyDescent="0.25">
      <c r="A372" s="118"/>
      <c r="B372" s="115" t="s">
        <v>168</v>
      </c>
      <c r="C372" s="30"/>
      <c r="D372" s="30"/>
      <c r="E372" s="30"/>
      <c r="F372" s="30"/>
      <c r="G372" s="30"/>
      <c r="H372" s="27"/>
      <c r="I372" s="28"/>
      <c r="J372" s="28"/>
      <c r="K372" s="28"/>
      <c r="L372" s="28"/>
      <c r="M372" s="28"/>
      <c r="N372" s="28"/>
      <c r="O372" s="28"/>
      <c r="P372" s="28"/>
      <c r="Q372" s="28"/>
      <c r="R372" s="28" t="s">
        <v>73</v>
      </c>
      <c r="S372" s="28" t="s">
        <v>73</v>
      </c>
      <c r="T372" s="28" t="s">
        <v>73</v>
      </c>
      <c r="U372" s="28" t="s">
        <v>73</v>
      </c>
      <c r="V372" s="28" t="s">
        <v>73</v>
      </c>
      <c r="W372" s="28" t="s">
        <v>73</v>
      </c>
      <c r="X372" s="28" t="s">
        <v>73</v>
      </c>
      <c r="Y372" s="98"/>
      <c r="Z372" s="100"/>
      <c r="AA372" s="62"/>
      <c r="AB372" s="62"/>
      <c r="AC372" s="62"/>
      <c r="AD372" s="57"/>
      <c r="AE372" s="57"/>
      <c r="AF372" s="57"/>
      <c r="AG372" s="57"/>
      <c r="AH372" s="57"/>
      <c r="AI372" s="57"/>
      <c r="AJ372" s="57"/>
      <c r="AK372" s="57"/>
      <c r="AL372" s="57"/>
    </row>
    <row r="373" spans="1:38" ht="31.5" x14ac:dyDescent="0.25">
      <c r="A373" s="116" t="s">
        <v>349</v>
      </c>
      <c r="B373" s="115" t="s">
        <v>164</v>
      </c>
      <c r="C373" s="30"/>
      <c r="D373" s="30"/>
      <c r="E373" s="30"/>
      <c r="F373" s="30"/>
      <c r="G373" s="30"/>
      <c r="H373" s="27">
        <f>H374</f>
        <v>825041.6</v>
      </c>
      <c r="I373" s="28">
        <f t="shared" ref="I373:L377" si="110">I293+I300+I307+I314+I321+I328</f>
        <v>600000</v>
      </c>
      <c r="J373" s="28">
        <f t="shared" si="110"/>
        <v>124000</v>
      </c>
      <c r="K373" s="28">
        <f t="shared" si="110"/>
        <v>38000</v>
      </c>
      <c r="L373" s="28">
        <f t="shared" si="110"/>
        <v>38000</v>
      </c>
      <c r="M373" s="28">
        <f>M374</f>
        <v>227251.4</v>
      </c>
      <c r="N373" s="28">
        <f t="shared" ref="N373:Q374" si="111">N293+N300+N307+N314+N321+N328</f>
        <v>18750</v>
      </c>
      <c r="O373" s="28">
        <f t="shared" si="111"/>
        <v>18750</v>
      </c>
      <c r="P373" s="28">
        <f t="shared" si="111"/>
        <v>18750</v>
      </c>
      <c r="Q373" s="28">
        <f t="shared" si="111"/>
        <v>18750</v>
      </c>
      <c r="R373" s="28">
        <f>SUM(R374:R377)</f>
        <v>53200</v>
      </c>
      <c r="S373" s="28">
        <f t="shared" ref="S373:X373" si="112">SUM(S374:S377)</f>
        <v>35750</v>
      </c>
      <c r="T373" s="28">
        <f t="shared" si="112"/>
        <v>5250</v>
      </c>
      <c r="U373" s="28">
        <f t="shared" si="112"/>
        <v>6975</v>
      </c>
      <c r="V373" s="28">
        <f t="shared" si="112"/>
        <v>5225</v>
      </c>
      <c r="W373" s="28">
        <f t="shared" si="112"/>
        <v>115630</v>
      </c>
      <c r="X373" s="28">
        <f t="shared" si="112"/>
        <v>115630</v>
      </c>
      <c r="Y373" s="164"/>
      <c r="Z373" s="119"/>
      <c r="AA373" s="28">
        <f t="shared" ref="AA373:AC377" si="113">AA293+AA300+AA307+AA314+AA321+AA328</f>
        <v>1000408</v>
      </c>
      <c r="AB373" s="62">
        <f t="shared" si="113"/>
        <v>825000</v>
      </c>
      <c r="AC373" s="28">
        <f t="shared" si="113"/>
        <v>825000</v>
      </c>
      <c r="AD373" s="57">
        <f t="shared" si="98"/>
        <v>3755901</v>
      </c>
      <c r="AE373" s="57"/>
      <c r="AF373" s="57"/>
      <c r="AG373" s="57"/>
      <c r="AH373" s="57"/>
      <c r="AI373" s="57"/>
      <c r="AJ373" s="57"/>
      <c r="AK373" s="57"/>
      <c r="AL373" s="57"/>
    </row>
    <row r="374" spans="1:38" x14ac:dyDescent="0.25">
      <c r="A374" s="120"/>
      <c r="B374" s="115" t="s">
        <v>165</v>
      </c>
      <c r="C374" s="30"/>
      <c r="D374" s="30"/>
      <c r="E374" s="30"/>
      <c r="F374" s="30"/>
      <c r="G374" s="30"/>
      <c r="H374" s="27">
        <v>825041.6</v>
      </c>
      <c r="I374" s="28">
        <f t="shared" si="110"/>
        <v>600000</v>
      </c>
      <c r="J374" s="28">
        <f t="shared" si="110"/>
        <v>124000</v>
      </c>
      <c r="K374" s="28">
        <f t="shared" si="110"/>
        <v>38000</v>
      </c>
      <c r="L374" s="28">
        <f t="shared" si="110"/>
        <v>38000</v>
      </c>
      <c r="M374" s="28">
        <f>M294+M301+M308+M315+M322+M329</f>
        <v>227251.4</v>
      </c>
      <c r="N374" s="28">
        <f t="shared" si="111"/>
        <v>18750</v>
      </c>
      <c r="O374" s="28">
        <f t="shared" si="111"/>
        <v>18750</v>
      </c>
      <c r="P374" s="28">
        <f t="shared" si="111"/>
        <v>18750</v>
      </c>
      <c r="Q374" s="28">
        <f t="shared" si="111"/>
        <v>18750</v>
      </c>
      <c r="R374" s="28">
        <f>R369+R334</f>
        <v>53200</v>
      </c>
      <c r="S374" s="28">
        <f>S369+S334</f>
        <v>35750</v>
      </c>
      <c r="T374" s="28">
        <f t="shared" ref="T374" si="114">T369+T334</f>
        <v>5250</v>
      </c>
      <c r="U374" s="28">
        <f>U369+U334</f>
        <v>6975</v>
      </c>
      <c r="V374" s="28">
        <f>V369+V334</f>
        <v>5225</v>
      </c>
      <c r="W374" s="28">
        <f>W308+W357+W364</f>
        <v>115630</v>
      </c>
      <c r="X374" s="28">
        <f>X308+X357</f>
        <v>115630</v>
      </c>
      <c r="Y374" s="164"/>
      <c r="Z374" s="119"/>
      <c r="AA374" s="28">
        <f t="shared" si="113"/>
        <v>1000408</v>
      </c>
      <c r="AB374" s="62">
        <f t="shared" si="113"/>
        <v>825000</v>
      </c>
      <c r="AC374" s="28">
        <f t="shared" si="113"/>
        <v>825000</v>
      </c>
      <c r="AD374" s="57">
        <f t="shared" si="98"/>
        <v>3755901</v>
      </c>
      <c r="AE374" s="57"/>
      <c r="AF374" s="57"/>
      <c r="AG374" s="57"/>
      <c r="AH374" s="57"/>
      <c r="AI374" s="57"/>
      <c r="AJ374" s="57"/>
      <c r="AK374" s="57"/>
      <c r="AL374" s="57"/>
    </row>
    <row r="375" spans="1:38" x14ac:dyDescent="0.25">
      <c r="A375" s="120"/>
      <c r="B375" s="115" t="s">
        <v>166</v>
      </c>
      <c r="C375" s="30"/>
      <c r="D375" s="30"/>
      <c r="E375" s="30"/>
      <c r="F375" s="30"/>
      <c r="G375" s="30"/>
      <c r="H375" s="27">
        <f>H295+H302+H309+H316+H323+H330</f>
        <v>0</v>
      </c>
      <c r="I375" s="28">
        <f t="shared" si="110"/>
        <v>0</v>
      </c>
      <c r="J375" s="28">
        <f t="shared" si="110"/>
        <v>0</v>
      </c>
      <c r="K375" s="28">
        <f t="shared" si="110"/>
        <v>0</v>
      </c>
      <c r="L375" s="28">
        <f t="shared" si="110"/>
        <v>0</v>
      </c>
      <c r="M375" s="28">
        <f>M295+M302+M309+M316+M323+M330</f>
        <v>0</v>
      </c>
      <c r="N375" s="28"/>
      <c r="O375" s="28"/>
      <c r="P375" s="28"/>
      <c r="Q375" s="28"/>
      <c r="R375" s="28">
        <f t="shared" ref="R375:R377" si="115">SUM(S375:V375)</f>
        <v>0</v>
      </c>
      <c r="S375" s="28">
        <v>0</v>
      </c>
      <c r="T375" s="28">
        <v>0</v>
      </c>
      <c r="U375" s="28">
        <v>0</v>
      </c>
      <c r="V375" s="28">
        <v>0</v>
      </c>
      <c r="W375" s="28">
        <v>0</v>
      </c>
      <c r="X375" s="28">
        <v>0</v>
      </c>
      <c r="Y375" s="164"/>
      <c r="Z375" s="119"/>
      <c r="AA375" s="62">
        <f t="shared" si="113"/>
        <v>0</v>
      </c>
      <c r="AB375" s="62">
        <f t="shared" si="113"/>
        <v>0</v>
      </c>
      <c r="AC375" s="28">
        <f t="shared" si="113"/>
        <v>0</v>
      </c>
      <c r="AD375" s="57">
        <f t="shared" si="98"/>
        <v>0</v>
      </c>
      <c r="AE375" s="57"/>
      <c r="AF375" s="57"/>
      <c r="AG375" s="57"/>
      <c r="AH375" s="57"/>
      <c r="AI375" s="57"/>
      <c r="AJ375" s="57"/>
      <c r="AK375" s="57"/>
      <c r="AL375" s="57"/>
    </row>
    <row r="376" spans="1:38" x14ac:dyDescent="0.25">
      <c r="A376" s="120"/>
      <c r="B376" s="115" t="s">
        <v>167</v>
      </c>
      <c r="C376" s="30"/>
      <c r="D376" s="30"/>
      <c r="E376" s="30"/>
      <c r="F376" s="30"/>
      <c r="G376" s="30"/>
      <c r="H376" s="27">
        <f>H296+H303+H310+H317+H324+H331</f>
        <v>0</v>
      </c>
      <c r="I376" s="28">
        <f t="shared" si="110"/>
        <v>0</v>
      </c>
      <c r="J376" s="28">
        <f t="shared" si="110"/>
        <v>0</v>
      </c>
      <c r="K376" s="28">
        <f t="shared" si="110"/>
        <v>0</v>
      </c>
      <c r="L376" s="28">
        <f t="shared" si="110"/>
        <v>0</v>
      </c>
      <c r="M376" s="28">
        <f>M296+M303+M310+M317+M324+M331</f>
        <v>0</v>
      </c>
      <c r="N376" s="28"/>
      <c r="O376" s="28"/>
      <c r="P376" s="28"/>
      <c r="Q376" s="28"/>
      <c r="R376" s="28">
        <f t="shared" si="115"/>
        <v>0</v>
      </c>
      <c r="S376" s="28">
        <v>0</v>
      </c>
      <c r="T376" s="28">
        <v>0</v>
      </c>
      <c r="U376" s="28">
        <v>0</v>
      </c>
      <c r="V376" s="28">
        <v>0</v>
      </c>
      <c r="W376" s="28">
        <v>0</v>
      </c>
      <c r="X376" s="28">
        <v>0</v>
      </c>
      <c r="Y376" s="164"/>
      <c r="Z376" s="119"/>
      <c r="AA376" s="62">
        <f t="shared" si="113"/>
        <v>0</v>
      </c>
      <c r="AB376" s="62">
        <f t="shared" si="113"/>
        <v>0</v>
      </c>
      <c r="AC376" s="28">
        <f t="shared" si="113"/>
        <v>0</v>
      </c>
      <c r="AD376" s="57">
        <f t="shared" si="98"/>
        <v>0</v>
      </c>
      <c r="AE376" s="57"/>
      <c r="AF376" s="57"/>
      <c r="AG376" s="57"/>
      <c r="AH376" s="57"/>
      <c r="AI376" s="57"/>
      <c r="AJ376" s="57"/>
      <c r="AK376" s="57"/>
      <c r="AL376" s="57"/>
    </row>
    <row r="377" spans="1:38" ht="31.5" x14ac:dyDescent="0.25">
      <c r="A377" s="126"/>
      <c r="B377" s="115" t="s">
        <v>168</v>
      </c>
      <c r="C377" s="30"/>
      <c r="D377" s="30"/>
      <c r="E377" s="30"/>
      <c r="F377" s="30"/>
      <c r="G377" s="30"/>
      <c r="H377" s="27">
        <f>H297+H304+H311+H318+H325+H332</f>
        <v>0</v>
      </c>
      <c r="I377" s="28">
        <f t="shared" si="110"/>
        <v>0</v>
      </c>
      <c r="J377" s="28">
        <f t="shared" si="110"/>
        <v>0</v>
      </c>
      <c r="K377" s="28">
        <f t="shared" si="110"/>
        <v>0</v>
      </c>
      <c r="L377" s="28">
        <f t="shared" si="110"/>
        <v>0</v>
      </c>
      <c r="M377" s="28">
        <f>M297+M304+M311+M318+M325+M332</f>
        <v>0</v>
      </c>
      <c r="N377" s="28"/>
      <c r="O377" s="28"/>
      <c r="P377" s="28"/>
      <c r="Q377" s="28"/>
      <c r="R377" s="28">
        <f t="shared" si="115"/>
        <v>0</v>
      </c>
      <c r="S377" s="28">
        <v>0</v>
      </c>
      <c r="T377" s="28">
        <v>0</v>
      </c>
      <c r="U377" s="28">
        <v>0</v>
      </c>
      <c r="V377" s="28">
        <v>0</v>
      </c>
      <c r="W377" s="28">
        <v>0</v>
      </c>
      <c r="X377" s="28">
        <v>0</v>
      </c>
      <c r="Y377" s="164"/>
      <c r="Z377" s="119"/>
      <c r="AA377" s="62">
        <f t="shared" si="113"/>
        <v>0</v>
      </c>
      <c r="AB377" s="62">
        <f t="shared" si="113"/>
        <v>0</v>
      </c>
      <c r="AC377" s="28">
        <f t="shared" si="113"/>
        <v>0</v>
      </c>
      <c r="AD377" s="57">
        <f t="shared" si="98"/>
        <v>0</v>
      </c>
      <c r="AE377" s="57"/>
      <c r="AF377" s="57"/>
      <c r="AG377" s="57"/>
      <c r="AH377" s="57"/>
      <c r="AI377" s="57"/>
      <c r="AJ377" s="57"/>
      <c r="AK377" s="57"/>
      <c r="AL377" s="57"/>
    </row>
    <row r="378" spans="1:38" x14ac:dyDescent="0.25">
      <c r="A378" s="119" t="s">
        <v>159</v>
      </c>
      <c r="B378" s="119"/>
      <c r="C378" s="119"/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19"/>
      <c r="P378" s="119"/>
      <c r="Q378" s="119"/>
      <c r="R378" s="119"/>
      <c r="S378" s="119"/>
      <c r="T378" s="119"/>
      <c r="U378" s="119"/>
      <c r="V378" s="119"/>
      <c r="W378" s="119"/>
      <c r="X378" s="119"/>
      <c r="Y378" s="119"/>
      <c r="Z378" s="119"/>
      <c r="AA378" s="62"/>
      <c r="AB378" s="62"/>
      <c r="AC378" s="62"/>
      <c r="AD378" s="57">
        <f t="shared" si="98"/>
        <v>0</v>
      </c>
      <c r="AE378" s="57"/>
      <c r="AF378" s="57"/>
      <c r="AG378" s="57"/>
      <c r="AH378" s="57"/>
      <c r="AI378" s="57"/>
      <c r="AJ378" s="57"/>
      <c r="AK378" s="57"/>
      <c r="AL378" s="57"/>
    </row>
    <row r="379" spans="1:38" x14ac:dyDescent="0.25">
      <c r="A379" s="149" t="s">
        <v>162</v>
      </c>
      <c r="B379" s="149"/>
      <c r="C379" s="149"/>
      <c r="D379" s="149"/>
      <c r="E379" s="149"/>
      <c r="F379" s="149"/>
      <c r="G379" s="149"/>
      <c r="H379" s="149"/>
      <c r="I379" s="149"/>
      <c r="J379" s="149"/>
      <c r="K379" s="149"/>
      <c r="L379" s="149"/>
      <c r="M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  <c r="Y379" s="149"/>
      <c r="Z379" s="149"/>
      <c r="AA379" s="62"/>
      <c r="AB379" s="62"/>
      <c r="AC379" s="62"/>
      <c r="AD379" s="57">
        <f t="shared" si="98"/>
        <v>0</v>
      </c>
      <c r="AE379" s="57"/>
      <c r="AF379" s="57"/>
      <c r="AG379" s="57"/>
      <c r="AH379" s="57"/>
      <c r="AI379" s="57"/>
      <c r="AJ379" s="57"/>
      <c r="AK379" s="57"/>
      <c r="AL379" s="57"/>
    </row>
    <row r="380" spans="1:38" x14ac:dyDescent="0.25">
      <c r="A380" s="123" t="s">
        <v>259</v>
      </c>
      <c r="B380" s="124"/>
      <c r="C380" s="124"/>
      <c r="D380" s="124"/>
      <c r="E380" s="124"/>
      <c r="F380" s="124"/>
      <c r="G380" s="124"/>
      <c r="H380" s="124"/>
      <c r="I380" s="124"/>
      <c r="J380" s="124"/>
      <c r="K380" s="124"/>
      <c r="L380" s="124"/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  <c r="W380" s="124"/>
      <c r="X380" s="124"/>
      <c r="Y380" s="124"/>
      <c r="Z380" s="125"/>
      <c r="AA380" s="62"/>
      <c r="AB380" s="62"/>
      <c r="AC380" s="62"/>
      <c r="AD380" s="57">
        <f t="shared" si="98"/>
        <v>0</v>
      </c>
      <c r="AE380" s="57"/>
      <c r="AF380" s="57"/>
      <c r="AG380" s="57"/>
      <c r="AH380" s="57"/>
      <c r="AI380" s="57"/>
      <c r="AJ380" s="57"/>
      <c r="AK380" s="57"/>
      <c r="AL380" s="57"/>
    </row>
    <row r="381" spans="1:38" ht="15.75" customHeight="1" x14ac:dyDescent="0.25">
      <c r="A381" s="139" t="s">
        <v>276</v>
      </c>
      <c r="B381" s="115" t="s">
        <v>160</v>
      </c>
      <c r="C381" s="30"/>
      <c r="D381" s="30"/>
      <c r="E381" s="30"/>
      <c r="F381" s="30"/>
      <c r="G381" s="30"/>
      <c r="H381" s="35">
        <v>11</v>
      </c>
      <c r="I381" s="111">
        <v>0</v>
      </c>
      <c r="J381" s="111">
        <v>0</v>
      </c>
      <c r="K381" s="111">
        <v>4</v>
      </c>
      <c r="L381" s="111">
        <v>7</v>
      </c>
      <c r="M381" s="111">
        <v>0</v>
      </c>
      <c r="N381" s="111"/>
      <c r="O381" s="111"/>
      <c r="P381" s="111"/>
      <c r="Q381" s="111"/>
      <c r="R381" s="111">
        <f>SUM(S381:V381)</f>
        <v>19</v>
      </c>
      <c r="S381" s="28" t="s">
        <v>73</v>
      </c>
      <c r="T381" s="111">
        <v>5</v>
      </c>
      <c r="U381" s="111">
        <v>5</v>
      </c>
      <c r="V381" s="111">
        <v>9</v>
      </c>
      <c r="W381" s="111">
        <v>7</v>
      </c>
      <c r="X381" s="111">
        <v>7</v>
      </c>
      <c r="Y381" s="119" t="s">
        <v>157</v>
      </c>
      <c r="Z381" s="161" t="s">
        <v>310</v>
      </c>
      <c r="AA381" s="111">
        <v>19</v>
      </c>
      <c r="AB381" s="27">
        <v>63</v>
      </c>
      <c r="AC381" s="27">
        <v>63</v>
      </c>
      <c r="AD381" s="57">
        <f t="shared" si="98"/>
        <v>175</v>
      </c>
      <c r="AE381" s="57"/>
      <c r="AF381" s="57"/>
      <c r="AG381" s="57"/>
      <c r="AH381" s="57"/>
      <c r="AI381" s="57"/>
      <c r="AJ381" s="57"/>
      <c r="AK381" s="57"/>
      <c r="AL381" s="57"/>
    </row>
    <row r="382" spans="1:38" x14ac:dyDescent="0.25">
      <c r="A382" s="139"/>
      <c r="B382" s="115" t="s">
        <v>163</v>
      </c>
      <c r="C382" s="30"/>
      <c r="D382" s="30"/>
      <c r="E382" s="30"/>
      <c r="F382" s="30"/>
      <c r="G382" s="30"/>
      <c r="H382" s="27">
        <f>H383/H381</f>
        <v>4038.2818181818179</v>
      </c>
      <c r="I382" s="27"/>
      <c r="J382" s="27"/>
      <c r="K382" s="27">
        <v>4038.3</v>
      </c>
      <c r="L382" s="27">
        <v>4038.3</v>
      </c>
      <c r="M382" s="28">
        <v>0</v>
      </c>
      <c r="N382" s="28"/>
      <c r="O382" s="28"/>
      <c r="P382" s="28"/>
      <c r="Q382" s="28"/>
      <c r="R382" s="28">
        <f>R383/R381</f>
        <v>4057.8947810526311</v>
      </c>
      <c r="S382" s="29" t="s">
        <v>278</v>
      </c>
      <c r="T382" s="29" t="s">
        <v>278</v>
      </c>
      <c r="U382" s="29" t="s">
        <v>278</v>
      </c>
      <c r="V382" s="29" t="s">
        <v>278</v>
      </c>
      <c r="W382" s="27">
        <f>W383/W381</f>
        <v>4511.2714285714292</v>
      </c>
      <c r="X382" s="27">
        <f>X383/X381</f>
        <v>4511.2714285714292</v>
      </c>
      <c r="Y382" s="119"/>
      <c r="Z382" s="117"/>
      <c r="AA382" s="27">
        <f t="shared" ref="AA382:AC382" si="116">AA384/AA381</f>
        <v>4105.2631578947367</v>
      </c>
      <c r="AB382" s="27">
        <f t="shared" si="116"/>
        <v>3222.2222222222222</v>
      </c>
      <c r="AC382" s="27">
        <f t="shared" si="116"/>
        <v>3222.2222222222222</v>
      </c>
      <c r="AD382" s="57">
        <f t="shared" si="98"/>
        <v>18645.88420157363</v>
      </c>
      <c r="AE382" s="57"/>
      <c r="AF382" s="57"/>
      <c r="AG382" s="57"/>
      <c r="AH382" s="57"/>
      <c r="AI382" s="57"/>
      <c r="AJ382" s="57"/>
      <c r="AK382" s="57"/>
      <c r="AL382" s="57"/>
    </row>
    <row r="383" spans="1:38" ht="31.5" x14ac:dyDescent="0.25">
      <c r="A383" s="139"/>
      <c r="B383" s="115" t="s">
        <v>169</v>
      </c>
      <c r="C383" s="30"/>
      <c r="D383" s="30"/>
      <c r="E383" s="30"/>
      <c r="F383" s="30"/>
      <c r="G383" s="30"/>
      <c r="H383" s="27">
        <f>SUM(H384:H387)</f>
        <v>44421.1</v>
      </c>
      <c r="I383" s="28">
        <v>0</v>
      </c>
      <c r="J383" s="28">
        <v>0</v>
      </c>
      <c r="K383" s="28">
        <v>16153.1</v>
      </c>
      <c r="L383" s="28">
        <v>28268</v>
      </c>
      <c r="M383" s="28">
        <v>0</v>
      </c>
      <c r="N383" s="28"/>
      <c r="O383" s="28"/>
      <c r="P383" s="28"/>
      <c r="Q383" s="28"/>
      <c r="R383" s="28">
        <f>SUM(R384:R387)</f>
        <v>77100.000839999993</v>
      </c>
      <c r="S383" s="28" t="s">
        <v>73</v>
      </c>
      <c r="T383" s="28">
        <f t="shared" ref="T383:X383" si="117">SUM(T384:T387)</f>
        <v>7132.44337</v>
      </c>
      <c r="U383" s="28">
        <f t="shared" si="117"/>
        <v>46230.457470000001</v>
      </c>
      <c r="V383" s="28">
        <f t="shared" si="117"/>
        <v>23737.1</v>
      </c>
      <c r="W383" s="28">
        <f t="shared" si="117"/>
        <v>31578.9</v>
      </c>
      <c r="X383" s="28">
        <f t="shared" si="117"/>
        <v>31578.9</v>
      </c>
      <c r="Y383" s="119"/>
      <c r="Z383" s="117"/>
      <c r="AA383" s="27">
        <f t="shared" ref="AA383:AC383" si="118">SUM(AA384:AA387)</f>
        <v>82105.3</v>
      </c>
      <c r="AB383" s="27">
        <f t="shared" si="118"/>
        <v>213684.2</v>
      </c>
      <c r="AC383" s="27">
        <f t="shared" si="118"/>
        <v>213684.2</v>
      </c>
      <c r="AD383" s="57">
        <f t="shared" si="98"/>
        <v>630994.80084000004</v>
      </c>
      <c r="AE383" s="57"/>
      <c r="AF383" s="57"/>
      <c r="AG383" s="57"/>
      <c r="AH383" s="57"/>
      <c r="AI383" s="57"/>
      <c r="AJ383" s="57"/>
      <c r="AK383" s="57"/>
      <c r="AL383" s="57"/>
    </row>
    <row r="384" spans="1:38" x14ac:dyDescent="0.25">
      <c r="A384" s="139"/>
      <c r="B384" s="115" t="s">
        <v>165</v>
      </c>
      <c r="C384" s="37" t="s">
        <v>119</v>
      </c>
      <c r="D384" s="37" t="s">
        <v>284</v>
      </c>
      <c r="E384" s="37" t="s">
        <v>285</v>
      </c>
      <c r="F384" s="37" t="s">
        <v>217</v>
      </c>
      <c r="G384" s="37" t="s">
        <v>123</v>
      </c>
      <c r="H384" s="27">
        <v>42200</v>
      </c>
      <c r="I384" s="28">
        <v>0</v>
      </c>
      <c r="J384" s="28">
        <v>0</v>
      </c>
      <c r="K384" s="28">
        <v>15345.4</v>
      </c>
      <c r="L384" s="28">
        <v>26854.6</v>
      </c>
      <c r="M384" s="28">
        <v>0</v>
      </c>
      <c r="N384" s="28"/>
      <c r="O384" s="28"/>
      <c r="P384" s="28"/>
      <c r="Q384" s="28"/>
      <c r="R384" s="28">
        <f t="shared" ref="R384" si="119">SUM(S384:V384)</f>
        <v>73245.000839999993</v>
      </c>
      <c r="S384" s="28" t="s">
        <v>73</v>
      </c>
      <c r="T384" s="28">
        <v>5921.94337</v>
      </c>
      <c r="U384" s="28">
        <v>45019.957470000001</v>
      </c>
      <c r="V384" s="28">
        <v>22303.1</v>
      </c>
      <c r="W384" s="27">
        <v>30000</v>
      </c>
      <c r="X384" s="27">
        <v>30000</v>
      </c>
      <c r="Y384" s="119"/>
      <c r="Z384" s="117"/>
      <c r="AA384" s="27">
        <v>78000</v>
      </c>
      <c r="AB384" s="27">
        <v>203000</v>
      </c>
      <c r="AC384" s="27">
        <v>203000</v>
      </c>
      <c r="AD384" s="57">
        <f t="shared" si="98"/>
        <v>599445.00083999999</v>
      </c>
      <c r="AE384" s="57"/>
      <c r="AF384" s="57"/>
      <c r="AG384" s="57"/>
      <c r="AH384" s="57"/>
      <c r="AI384" s="57"/>
      <c r="AJ384" s="57"/>
      <c r="AK384" s="57"/>
      <c r="AL384" s="57"/>
    </row>
    <row r="385" spans="1:38" x14ac:dyDescent="0.25">
      <c r="A385" s="139"/>
      <c r="B385" s="115" t="s">
        <v>166</v>
      </c>
      <c r="C385" s="30"/>
      <c r="D385" s="30"/>
      <c r="E385" s="30"/>
      <c r="F385" s="30"/>
      <c r="G385" s="30"/>
      <c r="H385" s="27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/>
      <c r="O385" s="28"/>
      <c r="P385" s="28"/>
      <c r="Q385" s="28"/>
      <c r="R385" s="28" t="s">
        <v>73</v>
      </c>
      <c r="S385" s="28" t="s">
        <v>73</v>
      </c>
      <c r="T385" s="28" t="s">
        <v>73</v>
      </c>
      <c r="U385" s="28" t="s">
        <v>73</v>
      </c>
      <c r="V385" s="28" t="s">
        <v>73</v>
      </c>
      <c r="W385" s="28" t="s">
        <v>73</v>
      </c>
      <c r="X385" s="28" t="s">
        <v>73</v>
      </c>
      <c r="Y385" s="119"/>
      <c r="Z385" s="117"/>
      <c r="AA385" s="27">
        <v>0</v>
      </c>
      <c r="AB385" s="27">
        <v>0</v>
      </c>
      <c r="AC385" s="27">
        <v>0</v>
      </c>
      <c r="AD385" s="57" t="e">
        <f t="shared" si="98"/>
        <v>#VALUE!</v>
      </c>
      <c r="AE385" s="57"/>
      <c r="AF385" s="57"/>
      <c r="AG385" s="57"/>
      <c r="AH385" s="57"/>
      <c r="AI385" s="57"/>
      <c r="AJ385" s="57"/>
      <c r="AK385" s="57"/>
      <c r="AL385" s="57"/>
    </row>
    <row r="386" spans="1:38" x14ac:dyDescent="0.25">
      <c r="A386" s="139"/>
      <c r="B386" s="115" t="s">
        <v>167</v>
      </c>
      <c r="C386" s="30"/>
      <c r="D386" s="30"/>
      <c r="E386" s="30"/>
      <c r="F386" s="30"/>
      <c r="G386" s="30"/>
      <c r="H386" s="27">
        <v>2221.1</v>
      </c>
      <c r="I386" s="28">
        <v>0</v>
      </c>
      <c r="J386" s="28">
        <v>0</v>
      </c>
      <c r="K386" s="28">
        <f>K383-K384</f>
        <v>807.70000000000073</v>
      </c>
      <c r="L386" s="28">
        <f>L383-L384</f>
        <v>1413.4000000000015</v>
      </c>
      <c r="M386" s="28">
        <v>0</v>
      </c>
      <c r="N386" s="28"/>
      <c r="O386" s="28"/>
      <c r="P386" s="28"/>
      <c r="Q386" s="28"/>
      <c r="R386" s="28">
        <f>SUM(S386:V386)</f>
        <v>3855</v>
      </c>
      <c r="S386" s="28" t="s">
        <v>73</v>
      </c>
      <c r="T386" s="28">
        <v>1210.5</v>
      </c>
      <c r="U386" s="28">
        <v>1210.5</v>
      </c>
      <c r="V386" s="28">
        <v>1434</v>
      </c>
      <c r="W386" s="27">
        <v>1578.9</v>
      </c>
      <c r="X386" s="27">
        <v>1578.9</v>
      </c>
      <c r="Y386" s="119"/>
      <c r="Z386" s="117"/>
      <c r="AA386" s="27">
        <v>4105.3</v>
      </c>
      <c r="AB386" s="27">
        <v>10684.2</v>
      </c>
      <c r="AC386" s="27">
        <v>10684.2</v>
      </c>
      <c r="AD386" s="57">
        <f t="shared" si="98"/>
        <v>31549.800000000003</v>
      </c>
      <c r="AE386" s="57"/>
      <c r="AF386" s="57"/>
      <c r="AG386" s="57"/>
      <c r="AH386" s="57"/>
      <c r="AI386" s="57"/>
      <c r="AJ386" s="57"/>
      <c r="AK386" s="57"/>
      <c r="AL386" s="57"/>
    </row>
    <row r="387" spans="1:38" ht="31.5" x14ac:dyDescent="0.25">
      <c r="A387" s="139"/>
      <c r="B387" s="115" t="s">
        <v>168</v>
      </c>
      <c r="C387" s="30"/>
      <c r="D387" s="30"/>
      <c r="E387" s="30"/>
      <c r="F387" s="30"/>
      <c r="G387" s="30"/>
      <c r="H387" s="27">
        <v>0</v>
      </c>
      <c r="I387" s="28"/>
      <c r="J387" s="28"/>
      <c r="K387" s="28"/>
      <c r="L387" s="28"/>
      <c r="M387" s="28">
        <v>0</v>
      </c>
      <c r="N387" s="28"/>
      <c r="O387" s="28"/>
      <c r="P387" s="28"/>
      <c r="Q387" s="28"/>
      <c r="R387" s="28" t="s">
        <v>73</v>
      </c>
      <c r="S387" s="28" t="s">
        <v>73</v>
      </c>
      <c r="T387" s="28" t="s">
        <v>73</v>
      </c>
      <c r="U387" s="28" t="s">
        <v>73</v>
      </c>
      <c r="V387" s="28" t="s">
        <v>73</v>
      </c>
      <c r="W387" s="28" t="s">
        <v>73</v>
      </c>
      <c r="X387" s="28" t="s">
        <v>73</v>
      </c>
      <c r="Y387" s="119"/>
      <c r="Z387" s="118"/>
      <c r="AA387" s="27">
        <v>0</v>
      </c>
      <c r="AB387" s="27">
        <v>0</v>
      </c>
      <c r="AC387" s="27">
        <v>0</v>
      </c>
      <c r="AD387" s="57" t="e">
        <f t="shared" si="98"/>
        <v>#VALUE!</v>
      </c>
      <c r="AE387" s="57"/>
      <c r="AF387" s="57"/>
      <c r="AG387" s="57"/>
      <c r="AH387" s="57"/>
      <c r="AI387" s="57"/>
      <c r="AJ387" s="57"/>
      <c r="AK387" s="57"/>
      <c r="AL387" s="57"/>
    </row>
    <row r="388" spans="1:38" ht="31.5" x14ac:dyDescent="0.25">
      <c r="A388" s="116" t="s">
        <v>289</v>
      </c>
      <c r="B388" s="115" t="s">
        <v>169</v>
      </c>
      <c r="C388" s="30"/>
      <c r="D388" s="30"/>
      <c r="E388" s="30"/>
      <c r="F388" s="30"/>
      <c r="G388" s="30"/>
      <c r="H388" s="27">
        <f>SUM(H389:H392)</f>
        <v>44421.1</v>
      </c>
      <c r="I388" s="28">
        <v>0</v>
      </c>
      <c r="J388" s="28">
        <v>0</v>
      </c>
      <c r="K388" s="28">
        <v>16153.1</v>
      </c>
      <c r="L388" s="28">
        <v>28268</v>
      </c>
      <c r="M388" s="28">
        <v>0</v>
      </c>
      <c r="N388" s="28"/>
      <c r="O388" s="28"/>
      <c r="P388" s="28"/>
      <c r="Q388" s="28"/>
      <c r="R388" s="28">
        <f>SUM(R389:R392)</f>
        <v>77100.000839999993</v>
      </c>
      <c r="S388" s="28" t="s">
        <v>73</v>
      </c>
      <c r="T388" s="28">
        <f t="shared" ref="T388:X388" si="120">SUM(T389:T392)</f>
        <v>7132.44337</v>
      </c>
      <c r="U388" s="28">
        <f t="shared" si="120"/>
        <v>46230.457470000001</v>
      </c>
      <c r="V388" s="28">
        <f t="shared" si="120"/>
        <v>23737.1</v>
      </c>
      <c r="W388" s="28">
        <f t="shared" si="120"/>
        <v>31578.9</v>
      </c>
      <c r="X388" s="28">
        <f t="shared" si="120"/>
        <v>31578.9</v>
      </c>
      <c r="Y388" s="119"/>
      <c r="Z388" s="116"/>
      <c r="AA388" s="27"/>
      <c r="AB388" s="27"/>
      <c r="AC388" s="27"/>
      <c r="AD388" s="57"/>
      <c r="AE388" s="57"/>
      <c r="AF388" s="57"/>
      <c r="AG388" s="57"/>
      <c r="AH388" s="57"/>
      <c r="AI388" s="57"/>
      <c r="AJ388" s="57"/>
      <c r="AK388" s="57"/>
      <c r="AL388" s="57"/>
    </row>
    <row r="389" spans="1:38" x14ac:dyDescent="0.25">
      <c r="A389" s="117"/>
      <c r="B389" s="115" t="s">
        <v>165</v>
      </c>
      <c r="C389" s="37"/>
      <c r="D389" s="37"/>
      <c r="E389" s="37"/>
      <c r="F389" s="37"/>
      <c r="G389" s="37"/>
      <c r="H389" s="27">
        <v>42200</v>
      </c>
      <c r="I389" s="28">
        <v>0</v>
      </c>
      <c r="J389" s="28">
        <v>0</v>
      </c>
      <c r="K389" s="28">
        <v>15345.4</v>
      </c>
      <c r="L389" s="28">
        <v>26854.6</v>
      </c>
      <c r="M389" s="28">
        <v>0</v>
      </c>
      <c r="N389" s="28"/>
      <c r="O389" s="28"/>
      <c r="P389" s="28"/>
      <c r="Q389" s="28"/>
      <c r="R389" s="28">
        <f>SUM(S389:V389)</f>
        <v>73245.000839999993</v>
      </c>
      <c r="S389" s="28" t="s">
        <v>73</v>
      </c>
      <c r="T389" s="28">
        <f>T384</f>
        <v>5921.94337</v>
      </c>
      <c r="U389" s="28">
        <f>U384</f>
        <v>45019.957470000001</v>
      </c>
      <c r="V389" s="28">
        <f>V384</f>
        <v>22303.1</v>
      </c>
      <c r="W389" s="27">
        <v>30000</v>
      </c>
      <c r="X389" s="27">
        <v>30000</v>
      </c>
      <c r="Y389" s="119"/>
      <c r="Z389" s="120"/>
      <c r="AA389" s="27"/>
      <c r="AB389" s="27"/>
      <c r="AC389" s="27"/>
      <c r="AD389" s="57"/>
      <c r="AE389" s="57"/>
      <c r="AF389" s="57"/>
      <c r="AG389" s="57"/>
      <c r="AH389" s="57"/>
      <c r="AI389" s="57"/>
      <c r="AJ389" s="57"/>
      <c r="AK389" s="57"/>
      <c r="AL389" s="57"/>
    </row>
    <row r="390" spans="1:38" x14ac:dyDescent="0.25">
      <c r="A390" s="117"/>
      <c r="B390" s="115" t="s">
        <v>166</v>
      </c>
      <c r="C390" s="30"/>
      <c r="D390" s="30"/>
      <c r="E390" s="30"/>
      <c r="F390" s="30"/>
      <c r="G390" s="30"/>
      <c r="H390" s="27">
        <v>0</v>
      </c>
      <c r="I390" s="28">
        <v>0</v>
      </c>
      <c r="J390" s="28">
        <v>0</v>
      </c>
      <c r="K390" s="28">
        <v>0</v>
      </c>
      <c r="L390" s="28">
        <v>0</v>
      </c>
      <c r="M390" s="28">
        <v>0</v>
      </c>
      <c r="N390" s="28"/>
      <c r="O390" s="28"/>
      <c r="P390" s="28"/>
      <c r="Q390" s="28"/>
      <c r="R390" s="28" t="s">
        <v>73</v>
      </c>
      <c r="S390" s="28" t="s">
        <v>73</v>
      </c>
      <c r="T390" s="28" t="s">
        <v>73</v>
      </c>
      <c r="U390" s="28" t="s">
        <v>73</v>
      </c>
      <c r="V390" s="28" t="s">
        <v>73</v>
      </c>
      <c r="W390" s="28" t="s">
        <v>73</v>
      </c>
      <c r="X390" s="28" t="s">
        <v>73</v>
      </c>
      <c r="Y390" s="119"/>
      <c r="Z390" s="120"/>
      <c r="AA390" s="27"/>
      <c r="AB390" s="27"/>
      <c r="AC390" s="27"/>
      <c r="AD390" s="57"/>
      <c r="AE390" s="57"/>
      <c r="AF390" s="57"/>
      <c r="AG390" s="57"/>
      <c r="AH390" s="57"/>
      <c r="AI390" s="57"/>
      <c r="AJ390" s="57"/>
      <c r="AK390" s="57"/>
      <c r="AL390" s="57"/>
    </row>
    <row r="391" spans="1:38" x14ac:dyDescent="0.25">
      <c r="A391" s="117"/>
      <c r="B391" s="115" t="s">
        <v>167</v>
      </c>
      <c r="C391" s="30"/>
      <c r="D391" s="30"/>
      <c r="E391" s="30"/>
      <c r="F391" s="30"/>
      <c r="G391" s="30"/>
      <c r="H391" s="27">
        <v>2221.1</v>
      </c>
      <c r="I391" s="28">
        <v>0</v>
      </c>
      <c r="J391" s="28">
        <v>0</v>
      </c>
      <c r="K391" s="28">
        <f>K388-K389</f>
        <v>807.70000000000073</v>
      </c>
      <c r="L391" s="28">
        <f>L388-L389</f>
        <v>1413.4000000000015</v>
      </c>
      <c r="M391" s="28">
        <v>0</v>
      </c>
      <c r="N391" s="28"/>
      <c r="O391" s="28"/>
      <c r="P391" s="28"/>
      <c r="Q391" s="28"/>
      <c r="R391" s="28">
        <f t="shared" ref="R391" si="121">SUM(S391:V391)</f>
        <v>3855</v>
      </c>
      <c r="S391" s="28" t="s">
        <v>73</v>
      </c>
      <c r="T391" s="28">
        <f>T386</f>
        <v>1210.5</v>
      </c>
      <c r="U391" s="28">
        <f>U386</f>
        <v>1210.5</v>
      </c>
      <c r="V391" s="28">
        <f>V386</f>
        <v>1434</v>
      </c>
      <c r="W391" s="27">
        <v>1578.9</v>
      </c>
      <c r="X391" s="27">
        <v>1578.9</v>
      </c>
      <c r="Y391" s="119"/>
      <c r="Z391" s="120"/>
      <c r="AA391" s="27"/>
      <c r="AB391" s="27"/>
      <c r="AC391" s="27"/>
      <c r="AD391" s="57"/>
      <c r="AE391" s="57"/>
      <c r="AF391" s="57"/>
      <c r="AG391" s="57"/>
      <c r="AH391" s="57"/>
      <c r="AI391" s="57"/>
      <c r="AJ391" s="57"/>
      <c r="AK391" s="57"/>
      <c r="AL391" s="57"/>
    </row>
    <row r="392" spans="1:38" ht="31.5" x14ac:dyDescent="0.25">
      <c r="A392" s="118"/>
      <c r="B392" s="115" t="s">
        <v>168</v>
      </c>
      <c r="C392" s="30"/>
      <c r="D392" s="30"/>
      <c r="E392" s="30"/>
      <c r="F392" s="30"/>
      <c r="G392" s="30"/>
      <c r="H392" s="27">
        <v>0</v>
      </c>
      <c r="I392" s="28"/>
      <c r="J392" s="28"/>
      <c r="K392" s="28"/>
      <c r="L392" s="28"/>
      <c r="M392" s="28">
        <v>0</v>
      </c>
      <c r="N392" s="28"/>
      <c r="O392" s="28"/>
      <c r="P392" s="28"/>
      <c r="Q392" s="28"/>
      <c r="R392" s="28" t="s">
        <v>73</v>
      </c>
      <c r="S392" s="28" t="s">
        <v>73</v>
      </c>
      <c r="T392" s="28" t="s">
        <v>73</v>
      </c>
      <c r="U392" s="28" t="s">
        <v>73</v>
      </c>
      <c r="V392" s="28" t="s">
        <v>73</v>
      </c>
      <c r="W392" s="28" t="s">
        <v>73</v>
      </c>
      <c r="X392" s="28" t="s">
        <v>73</v>
      </c>
      <c r="Y392" s="119"/>
      <c r="Z392" s="120"/>
      <c r="AA392" s="27"/>
      <c r="AB392" s="27"/>
      <c r="AC392" s="27"/>
      <c r="AD392" s="57"/>
      <c r="AE392" s="57"/>
      <c r="AF392" s="57"/>
      <c r="AG392" s="57"/>
      <c r="AH392" s="57"/>
      <c r="AI392" s="57"/>
      <c r="AJ392" s="57"/>
      <c r="AK392" s="57"/>
      <c r="AL392" s="57"/>
    </row>
    <row r="393" spans="1:38" ht="31.5" x14ac:dyDescent="0.25">
      <c r="A393" s="139" t="s">
        <v>28</v>
      </c>
      <c r="B393" s="115" t="s">
        <v>164</v>
      </c>
      <c r="C393" s="30"/>
      <c r="D393" s="30"/>
      <c r="E393" s="30"/>
      <c r="F393" s="30"/>
      <c r="G393" s="30"/>
      <c r="H393" s="27">
        <f>SUM(H394:H397)</f>
        <v>37008.800000000003</v>
      </c>
      <c r="I393" s="28">
        <v>0</v>
      </c>
      <c r="J393" s="28">
        <v>0</v>
      </c>
      <c r="K393" s="28">
        <v>16153.1</v>
      </c>
      <c r="L393" s="28">
        <v>28268</v>
      </c>
      <c r="M393" s="28">
        <f t="shared" ref="M393" si="122">SUM(M394:M397)</f>
        <v>9949.9</v>
      </c>
      <c r="N393" s="28"/>
      <c r="O393" s="28"/>
      <c r="P393" s="28"/>
      <c r="Q393" s="28"/>
      <c r="R393" s="28">
        <f>SUM(R394:R397)</f>
        <v>77100.000839999993</v>
      </c>
      <c r="S393" s="28">
        <f t="shared" ref="S393:X393" si="123">SUM(S394:S397)</f>
        <v>0</v>
      </c>
      <c r="T393" s="28">
        <f t="shared" si="123"/>
        <v>7132.44337</v>
      </c>
      <c r="U393" s="28">
        <f>SUM(U394:U397)</f>
        <v>46230.457470000001</v>
      </c>
      <c r="V393" s="28">
        <f t="shared" si="123"/>
        <v>23737.1</v>
      </c>
      <c r="W393" s="28">
        <f t="shared" si="123"/>
        <v>31578.9</v>
      </c>
      <c r="X393" s="28">
        <f t="shared" si="123"/>
        <v>31578.9</v>
      </c>
      <c r="Y393" s="162"/>
      <c r="Z393" s="119"/>
      <c r="AA393" s="27">
        <f t="shared" ref="AA393:AC393" si="124">SUM(AA394:AA397)</f>
        <v>82105.3</v>
      </c>
      <c r="AB393" s="27">
        <f t="shared" si="124"/>
        <v>213684.2</v>
      </c>
      <c r="AC393" s="27">
        <f t="shared" si="124"/>
        <v>213684.2</v>
      </c>
      <c r="AD393" s="57">
        <f t="shared" si="98"/>
        <v>633532.40084000002</v>
      </c>
      <c r="AE393" s="57"/>
      <c r="AF393" s="57"/>
      <c r="AG393" s="57"/>
      <c r="AH393" s="57"/>
      <c r="AI393" s="57"/>
      <c r="AJ393" s="57"/>
      <c r="AK393" s="57"/>
      <c r="AL393" s="57"/>
    </row>
    <row r="394" spans="1:38" x14ac:dyDescent="0.25">
      <c r="A394" s="139"/>
      <c r="B394" s="115" t="s">
        <v>165</v>
      </c>
      <c r="C394" s="30"/>
      <c r="D394" s="30"/>
      <c r="E394" s="30"/>
      <c r="F394" s="30"/>
      <c r="G394" s="30"/>
      <c r="H394" s="27">
        <v>35158.400000000001</v>
      </c>
      <c r="I394" s="28">
        <v>0</v>
      </c>
      <c r="J394" s="28">
        <v>0</v>
      </c>
      <c r="K394" s="28">
        <v>15345.4</v>
      </c>
      <c r="L394" s="28">
        <v>26854.6</v>
      </c>
      <c r="M394" s="28">
        <v>9452.4</v>
      </c>
      <c r="N394" s="28"/>
      <c r="O394" s="28"/>
      <c r="P394" s="28"/>
      <c r="Q394" s="28"/>
      <c r="R394" s="28">
        <f>SUM(S394:V394)</f>
        <v>73245.000839999993</v>
      </c>
      <c r="S394" s="28">
        <v>0</v>
      </c>
      <c r="T394" s="28">
        <f>T389</f>
        <v>5921.94337</v>
      </c>
      <c r="U394" s="28">
        <f>U389</f>
        <v>45019.957470000001</v>
      </c>
      <c r="V394" s="28">
        <f t="shared" ref="V394:X394" si="125">V384</f>
        <v>22303.1</v>
      </c>
      <c r="W394" s="28">
        <f t="shared" si="125"/>
        <v>30000</v>
      </c>
      <c r="X394" s="28">
        <f t="shared" si="125"/>
        <v>30000</v>
      </c>
      <c r="Y394" s="162"/>
      <c r="Z394" s="119"/>
      <c r="AA394" s="27">
        <v>78000</v>
      </c>
      <c r="AB394" s="27">
        <v>203000</v>
      </c>
      <c r="AC394" s="27">
        <v>203000</v>
      </c>
      <c r="AD394" s="57">
        <f t="shared" si="98"/>
        <v>601855.80083999992</v>
      </c>
      <c r="AE394" s="57"/>
      <c r="AF394" s="57"/>
      <c r="AG394" s="57"/>
      <c r="AH394" s="57"/>
      <c r="AI394" s="57"/>
      <c r="AJ394" s="57"/>
      <c r="AK394" s="57"/>
      <c r="AL394" s="57"/>
    </row>
    <row r="395" spans="1:38" x14ac:dyDescent="0.25">
      <c r="A395" s="139"/>
      <c r="B395" s="115" t="s">
        <v>166</v>
      </c>
      <c r="C395" s="30"/>
      <c r="D395" s="30"/>
      <c r="E395" s="30"/>
      <c r="F395" s="30"/>
      <c r="G395" s="30"/>
      <c r="H395" s="27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/>
      <c r="O395" s="28"/>
      <c r="P395" s="28"/>
      <c r="Q395" s="28"/>
      <c r="R395" s="28">
        <f t="shared" ref="R395:R397" si="126">SUM(S395:V395)</f>
        <v>0</v>
      </c>
      <c r="S395" s="28">
        <v>0</v>
      </c>
      <c r="T395" s="28">
        <v>0</v>
      </c>
      <c r="U395" s="28">
        <v>0</v>
      </c>
      <c r="V395" s="28">
        <v>0</v>
      </c>
      <c r="W395" s="27">
        <v>0</v>
      </c>
      <c r="X395" s="27">
        <v>0</v>
      </c>
      <c r="Y395" s="162"/>
      <c r="Z395" s="119"/>
      <c r="AA395" s="27">
        <v>0</v>
      </c>
      <c r="AB395" s="27">
        <v>0</v>
      </c>
      <c r="AC395" s="27">
        <v>0</v>
      </c>
      <c r="AD395" s="57">
        <f t="shared" si="98"/>
        <v>0</v>
      </c>
      <c r="AE395" s="57"/>
      <c r="AF395" s="57"/>
      <c r="AG395" s="57"/>
      <c r="AH395" s="57"/>
      <c r="AI395" s="57"/>
      <c r="AJ395" s="57"/>
      <c r="AK395" s="57"/>
      <c r="AL395" s="57"/>
    </row>
    <row r="396" spans="1:38" x14ac:dyDescent="0.25">
      <c r="A396" s="139"/>
      <c r="B396" s="115" t="s">
        <v>167</v>
      </c>
      <c r="C396" s="30"/>
      <c r="D396" s="30"/>
      <c r="E396" s="30"/>
      <c r="F396" s="30"/>
      <c r="G396" s="30"/>
      <c r="H396" s="27">
        <v>1850.4</v>
      </c>
      <c r="I396" s="28">
        <v>0</v>
      </c>
      <c r="J396" s="28">
        <v>0</v>
      </c>
      <c r="K396" s="28">
        <f>K393-K394</f>
        <v>807.70000000000073</v>
      </c>
      <c r="L396" s="28">
        <f>L393-L394</f>
        <v>1413.4000000000015</v>
      </c>
      <c r="M396" s="28">
        <v>497.5</v>
      </c>
      <c r="N396" s="28"/>
      <c r="O396" s="28"/>
      <c r="P396" s="28"/>
      <c r="Q396" s="28"/>
      <c r="R396" s="28">
        <f>SUM(S396:V396)</f>
        <v>3855</v>
      </c>
      <c r="S396" s="28">
        <v>0</v>
      </c>
      <c r="T396" s="28">
        <f>T386</f>
        <v>1210.5</v>
      </c>
      <c r="U396" s="28">
        <f>U386</f>
        <v>1210.5</v>
      </c>
      <c r="V396" s="28">
        <f>V386</f>
        <v>1434</v>
      </c>
      <c r="W396" s="28">
        <f t="shared" ref="W396:X396" si="127">W386</f>
        <v>1578.9</v>
      </c>
      <c r="X396" s="28">
        <f t="shared" si="127"/>
        <v>1578.9</v>
      </c>
      <c r="Y396" s="162"/>
      <c r="Z396" s="119"/>
      <c r="AA396" s="27">
        <f>AA386</f>
        <v>4105.3</v>
      </c>
      <c r="AB396" s="27">
        <f t="shared" ref="AB396:AC396" si="128">AB386</f>
        <v>10684.2</v>
      </c>
      <c r="AC396" s="27">
        <f t="shared" si="128"/>
        <v>10684.2</v>
      </c>
      <c r="AD396" s="57">
        <f t="shared" si="98"/>
        <v>31676.600000000002</v>
      </c>
      <c r="AE396" s="57"/>
      <c r="AF396" s="57"/>
      <c r="AG396" s="57"/>
      <c r="AH396" s="57"/>
      <c r="AI396" s="57"/>
      <c r="AJ396" s="57"/>
      <c r="AK396" s="57"/>
      <c r="AL396" s="57"/>
    </row>
    <row r="397" spans="1:38" ht="31.5" x14ac:dyDescent="0.25">
      <c r="A397" s="139"/>
      <c r="B397" s="115" t="s">
        <v>168</v>
      </c>
      <c r="C397" s="30"/>
      <c r="D397" s="30"/>
      <c r="E397" s="30"/>
      <c r="F397" s="30"/>
      <c r="G397" s="30"/>
      <c r="H397" s="27">
        <v>0</v>
      </c>
      <c r="I397" s="28"/>
      <c r="J397" s="28"/>
      <c r="K397" s="28"/>
      <c r="L397" s="28"/>
      <c r="M397" s="28">
        <v>0</v>
      </c>
      <c r="N397" s="28"/>
      <c r="O397" s="28"/>
      <c r="P397" s="28"/>
      <c r="Q397" s="28"/>
      <c r="R397" s="28">
        <f t="shared" si="126"/>
        <v>0</v>
      </c>
      <c r="S397" s="28">
        <v>0</v>
      </c>
      <c r="T397" s="28">
        <v>0</v>
      </c>
      <c r="U397" s="28">
        <v>0</v>
      </c>
      <c r="V397" s="28">
        <v>0</v>
      </c>
      <c r="W397" s="28">
        <v>0</v>
      </c>
      <c r="X397" s="28">
        <v>0</v>
      </c>
      <c r="Y397" s="162"/>
      <c r="Z397" s="119"/>
      <c r="AA397" s="62">
        <v>0</v>
      </c>
      <c r="AB397" s="62">
        <v>0</v>
      </c>
      <c r="AC397" s="62">
        <v>0</v>
      </c>
      <c r="AD397" s="57">
        <f t="shared" si="98"/>
        <v>0</v>
      </c>
      <c r="AE397" s="57"/>
      <c r="AF397" s="57"/>
      <c r="AG397" s="57"/>
      <c r="AH397" s="57"/>
      <c r="AI397" s="57"/>
      <c r="AJ397" s="57"/>
      <c r="AK397" s="57"/>
      <c r="AL397" s="57"/>
    </row>
    <row r="398" spans="1:38" x14ac:dyDescent="0.25">
      <c r="A398" s="163" t="s">
        <v>26</v>
      </c>
      <c r="B398" s="163"/>
      <c r="C398" s="163"/>
      <c r="D398" s="163"/>
      <c r="E398" s="163"/>
      <c r="F398" s="163"/>
      <c r="G398" s="163"/>
      <c r="H398" s="163"/>
      <c r="I398" s="163"/>
      <c r="J398" s="163"/>
      <c r="K398" s="163"/>
      <c r="L398" s="163"/>
      <c r="M398" s="163"/>
      <c r="N398" s="163"/>
      <c r="O398" s="163"/>
      <c r="P398" s="163"/>
      <c r="Q398" s="163"/>
      <c r="R398" s="163"/>
      <c r="S398" s="163"/>
      <c r="T398" s="163"/>
      <c r="U398" s="163"/>
      <c r="V398" s="163"/>
      <c r="W398" s="163"/>
      <c r="X398" s="163"/>
      <c r="Y398" s="163"/>
      <c r="Z398" s="163"/>
      <c r="AA398" s="62"/>
      <c r="AB398" s="62"/>
      <c r="AC398" s="62"/>
      <c r="AD398" s="57">
        <f t="shared" si="98"/>
        <v>0</v>
      </c>
      <c r="AE398" s="57"/>
      <c r="AF398" s="57"/>
      <c r="AG398" s="57"/>
      <c r="AH398" s="57"/>
      <c r="AI398" s="57"/>
      <c r="AJ398" s="57"/>
      <c r="AK398" s="57"/>
      <c r="AL398" s="57"/>
    </row>
    <row r="399" spans="1:38" x14ac:dyDescent="0.25">
      <c r="A399" s="136" t="s">
        <v>27</v>
      </c>
      <c r="B399" s="137"/>
      <c r="C399" s="137"/>
      <c r="D399" s="137"/>
      <c r="E399" s="137"/>
      <c r="F399" s="137"/>
      <c r="G399" s="137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  <c r="W399" s="137"/>
      <c r="X399" s="137"/>
      <c r="Y399" s="137"/>
      <c r="Z399" s="138"/>
      <c r="AA399" s="62"/>
      <c r="AB399" s="62"/>
      <c r="AC399" s="62"/>
      <c r="AD399" s="57">
        <f t="shared" si="98"/>
        <v>0</v>
      </c>
      <c r="AE399" s="57"/>
      <c r="AF399" s="57"/>
      <c r="AG399" s="57"/>
      <c r="AH399" s="57"/>
      <c r="AI399" s="57"/>
      <c r="AJ399" s="57"/>
      <c r="AK399" s="57"/>
      <c r="AL399" s="57"/>
    </row>
    <row r="400" spans="1:38" x14ac:dyDescent="0.25">
      <c r="A400" s="127" t="s">
        <v>262</v>
      </c>
      <c r="B400" s="128"/>
      <c r="C400" s="128"/>
      <c r="D400" s="128"/>
      <c r="E400" s="128"/>
      <c r="F400" s="128"/>
      <c r="G400" s="128"/>
      <c r="H400" s="128"/>
      <c r="I400" s="128"/>
      <c r="J400" s="128"/>
      <c r="K400" s="128"/>
      <c r="L400" s="128"/>
      <c r="M400" s="128"/>
      <c r="N400" s="128"/>
      <c r="O400" s="128"/>
      <c r="P400" s="128"/>
      <c r="Q400" s="128"/>
      <c r="R400" s="128"/>
      <c r="S400" s="128"/>
      <c r="T400" s="128"/>
      <c r="U400" s="128"/>
      <c r="V400" s="128"/>
      <c r="W400" s="128"/>
      <c r="X400" s="128"/>
      <c r="Y400" s="128"/>
      <c r="Z400" s="129"/>
      <c r="AA400" s="62"/>
      <c r="AB400" s="62"/>
      <c r="AC400" s="62"/>
      <c r="AD400" s="57">
        <f t="shared" si="98"/>
        <v>0</v>
      </c>
      <c r="AE400" s="57"/>
      <c r="AF400" s="57"/>
      <c r="AG400" s="57"/>
      <c r="AH400" s="57"/>
      <c r="AI400" s="57"/>
      <c r="AJ400" s="57"/>
      <c r="AK400" s="57"/>
      <c r="AL400" s="57"/>
    </row>
    <row r="401" spans="1:38" ht="51" customHeight="1" x14ac:dyDescent="0.25">
      <c r="A401" s="116" t="s">
        <v>266</v>
      </c>
      <c r="B401" s="115" t="s">
        <v>190</v>
      </c>
      <c r="C401" s="30"/>
      <c r="D401" s="30"/>
      <c r="E401" s="30"/>
      <c r="F401" s="30"/>
      <c r="G401" s="30"/>
      <c r="H401" s="27"/>
      <c r="I401" s="28"/>
      <c r="J401" s="28"/>
      <c r="K401" s="28"/>
      <c r="L401" s="28"/>
      <c r="M401" s="27"/>
      <c r="N401" s="28"/>
      <c r="O401" s="28"/>
      <c r="P401" s="28"/>
      <c r="Q401" s="28"/>
      <c r="R401" s="111">
        <v>35</v>
      </c>
      <c r="S401" s="28" t="s">
        <v>73</v>
      </c>
      <c r="T401" s="28" t="s">
        <v>73</v>
      </c>
      <c r="U401" s="28" t="s">
        <v>73</v>
      </c>
      <c r="V401" s="28" t="s">
        <v>73</v>
      </c>
      <c r="W401" s="111">
        <v>35</v>
      </c>
      <c r="X401" s="111">
        <v>35</v>
      </c>
      <c r="Y401" s="133" t="s">
        <v>157</v>
      </c>
      <c r="Z401" s="161" t="s">
        <v>328</v>
      </c>
      <c r="AA401" s="28"/>
      <c r="AB401" s="28"/>
      <c r="AC401" s="28"/>
      <c r="AD401" s="57"/>
      <c r="AE401" s="57"/>
      <c r="AF401" s="57"/>
      <c r="AG401" s="57"/>
      <c r="AH401" s="57"/>
      <c r="AI401" s="57"/>
      <c r="AJ401" s="57"/>
      <c r="AK401" s="57"/>
    </row>
    <row r="402" spans="1:38" x14ac:dyDescent="0.25">
      <c r="A402" s="117"/>
      <c r="B402" s="115" t="s">
        <v>163</v>
      </c>
      <c r="C402" s="30"/>
      <c r="D402" s="30"/>
      <c r="E402" s="30"/>
      <c r="F402" s="30"/>
      <c r="G402" s="30"/>
      <c r="H402" s="27"/>
      <c r="I402" s="28"/>
      <c r="J402" s="28"/>
      <c r="K402" s="28"/>
      <c r="L402" s="28"/>
      <c r="M402" s="27"/>
      <c r="N402" s="28"/>
      <c r="O402" s="28"/>
      <c r="P402" s="28"/>
      <c r="Q402" s="28"/>
      <c r="R402" s="28" t="s">
        <v>73</v>
      </c>
      <c r="S402" s="29" t="s">
        <v>278</v>
      </c>
      <c r="T402" s="29" t="s">
        <v>278</v>
      </c>
      <c r="U402" s="29" t="s">
        <v>278</v>
      </c>
      <c r="V402" s="29" t="s">
        <v>278</v>
      </c>
      <c r="W402" s="28" t="s">
        <v>73</v>
      </c>
      <c r="X402" s="28" t="s">
        <v>73</v>
      </c>
      <c r="Y402" s="134"/>
      <c r="Z402" s="117"/>
      <c r="AA402" s="28"/>
      <c r="AB402" s="28"/>
      <c r="AC402" s="28"/>
      <c r="AD402" s="57"/>
      <c r="AE402" s="57"/>
      <c r="AF402" s="57"/>
      <c r="AG402" s="57"/>
      <c r="AH402" s="57"/>
      <c r="AI402" s="57"/>
      <c r="AJ402" s="57"/>
      <c r="AK402" s="57"/>
    </row>
    <row r="403" spans="1:38" ht="31.5" x14ac:dyDescent="0.25">
      <c r="A403" s="117"/>
      <c r="B403" s="115" t="s">
        <v>169</v>
      </c>
      <c r="C403" s="30"/>
      <c r="D403" s="30"/>
      <c r="E403" s="30"/>
      <c r="F403" s="30"/>
      <c r="G403" s="30"/>
      <c r="H403" s="27"/>
      <c r="I403" s="28"/>
      <c r="J403" s="28"/>
      <c r="K403" s="28"/>
      <c r="L403" s="28"/>
      <c r="M403" s="27"/>
      <c r="N403" s="28"/>
      <c r="O403" s="28"/>
      <c r="P403" s="28"/>
      <c r="Q403" s="28"/>
      <c r="R403" s="28" t="s">
        <v>73</v>
      </c>
      <c r="S403" s="28" t="s">
        <v>73</v>
      </c>
      <c r="T403" s="28" t="s">
        <v>73</v>
      </c>
      <c r="U403" s="28" t="s">
        <v>73</v>
      </c>
      <c r="V403" s="28" t="s">
        <v>73</v>
      </c>
      <c r="W403" s="28" t="s">
        <v>73</v>
      </c>
      <c r="X403" s="28" t="s">
        <v>73</v>
      </c>
      <c r="Y403" s="134"/>
      <c r="Z403" s="117"/>
      <c r="AA403" s="28"/>
      <c r="AB403" s="28"/>
      <c r="AC403" s="28"/>
      <c r="AD403" s="57"/>
      <c r="AE403" s="57"/>
      <c r="AF403" s="57"/>
      <c r="AG403" s="57"/>
      <c r="AH403" s="57"/>
      <c r="AI403" s="57"/>
      <c r="AJ403" s="57"/>
      <c r="AK403" s="57"/>
    </row>
    <row r="404" spans="1:38" x14ac:dyDescent="0.25">
      <c r="A404" s="117"/>
      <c r="B404" s="115" t="s">
        <v>165</v>
      </c>
      <c r="C404" s="30"/>
      <c r="D404" s="30"/>
      <c r="E404" s="30"/>
      <c r="F404" s="30"/>
      <c r="G404" s="30"/>
      <c r="H404" s="27"/>
      <c r="I404" s="28"/>
      <c r="J404" s="28"/>
      <c r="K404" s="28"/>
      <c r="L404" s="28"/>
      <c r="M404" s="27"/>
      <c r="N404" s="28"/>
      <c r="O404" s="28"/>
      <c r="P404" s="28"/>
      <c r="Q404" s="28"/>
      <c r="R404" s="28" t="s">
        <v>73</v>
      </c>
      <c r="S404" s="28" t="s">
        <v>73</v>
      </c>
      <c r="T404" s="28" t="s">
        <v>73</v>
      </c>
      <c r="U404" s="28" t="s">
        <v>73</v>
      </c>
      <c r="V404" s="28" t="s">
        <v>73</v>
      </c>
      <c r="W404" s="28" t="s">
        <v>73</v>
      </c>
      <c r="X404" s="28" t="s">
        <v>73</v>
      </c>
      <c r="Y404" s="134"/>
      <c r="Z404" s="117"/>
      <c r="AA404" s="28"/>
      <c r="AB404" s="28"/>
      <c r="AC404" s="28"/>
      <c r="AD404" s="57"/>
      <c r="AE404" s="57"/>
      <c r="AF404" s="57"/>
      <c r="AG404" s="57"/>
      <c r="AH404" s="57"/>
      <c r="AI404" s="57"/>
      <c r="AJ404" s="57"/>
      <c r="AK404" s="57"/>
    </row>
    <row r="405" spans="1:38" x14ac:dyDescent="0.25">
      <c r="A405" s="117"/>
      <c r="B405" s="115" t="s">
        <v>166</v>
      </c>
      <c r="C405" s="30"/>
      <c r="D405" s="30"/>
      <c r="E405" s="30"/>
      <c r="F405" s="30"/>
      <c r="G405" s="30"/>
      <c r="H405" s="27"/>
      <c r="I405" s="28"/>
      <c r="J405" s="28"/>
      <c r="K405" s="28"/>
      <c r="L405" s="28"/>
      <c r="M405" s="27"/>
      <c r="N405" s="28"/>
      <c r="O405" s="28"/>
      <c r="P405" s="28"/>
      <c r="Q405" s="28"/>
      <c r="R405" s="28" t="s">
        <v>73</v>
      </c>
      <c r="S405" s="28" t="s">
        <v>73</v>
      </c>
      <c r="T405" s="28" t="s">
        <v>73</v>
      </c>
      <c r="U405" s="28" t="s">
        <v>73</v>
      </c>
      <c r="V405" s="28" t="s">
        <v>73</v>
      </c>
      <c r="W405" s="28" t="s">
        <v>73</v>
      </c>
      <c r="X405" s="28" t="s">
        <v>73</v>
      </c>
      <c r="Y405" s="134"/>
      <c r="Z405" s="117"/>
      <c r="AA405" s="28"/>
      <c r="AB405" s="28"/>
      <c r="AC405" s="28"/>
      <c r="AD405" s="57"/>
      <c r="AE405" s="57"/>
      <c r="AF405" s="57"/>
      <c r="AG405" s="57"/>
      <c r="AH405" s="57"/>
      <c r="AI405" s="57"/>
      <c r="AJ405" s="57"/>
      <c r="AK405" s="57"/>
    </row>
    <row r="406" spans="1:38" x14ac:dyDescent="0.25">
      <c r="A406" s="117"/>
      <c r="B406" s="115" t="s">
        <v>167</v>
      </c>
      <c r="C406" s="30"/>
      <c r="D406" s="30"/>
      <c r="E406" s="30"/>
      <c r="F406" s="30"/>
      <c r="G406" s="30"/>
      <c r="H406" s="27"/>
      <c r="I406" s="28"/>
      <c r="J406" s="28"/>
      <c r="K406" s="28"/>
      <c r="L406" s="28"/>
      <c r="M406" s="27"/>
      <c r="N406" s="28"/>
      <c r="O406" s="28"/>
      <c r="P406" s="28"/>
      <c r="Q406" s="28"/>
      <c r="R406" s="28" t="s">
        <v>73</v>
      </c>
      <c r="S406" s="28" t="s">
        <v>73</v>
      </c>
      <c r="T406" s="28" t="s">
        <v>73</v>
      </c>
      <c r="U406" s="28" t="s">
        <v>73</v>
      </c>
      <c r="V406" s="28" t="s">
        <v>73</v>
      </c>
      <c r="W406" s="28" t="s">
        <v>73</v>
      </c>
      <c r="X406" s="28" t="s">
        <v>73</v>
      </c>
      <c r="Y406" s="134"/>
      <c r="Z406" s="117"/>
      <c r="AA406" s="28"/>
      <c r="AB406" s="28"/>
      <c r="AC406" s="28"/>
      <c r="AD406" s="57"/>
      <c r="AE406" s="57"/>
      <c r="AF406" s="57"/>
      <c r="AG406" s="57"/>
      <c r="AH406" s="57"/>
      <c r="AI406" s="57"/>
      <c r="AJ406" s="57"/>
      <c r="AK406" s="57"/>
    </row>
    <row r="407" spans="1:38" ht="31.5" x14ac:dyDescent="0.25">
      <c r="A407" s="118"/>
      <c r="B407" s="115" t="s">
        <v>168</v>
      </c>
      <c r="C407" s="30"/>
      <c r="D407" s="30"/>
      <c r="E407" s="30"/>
      <c r="F407" s="30"/>
      <c r="G407" s="30"/>
      <c r="H407" s="27"/>
      <c r="I407" s="28"/>
      <c r="J407" s="28"/>
      <c r="K407" s="28"/>
      <c r="L407" s="28"/>
      <c r="M407" s="27"/>
      <c r="N407" s="28"/>
      <c r="O407" s="28"/>
      <c r="P407" s="28"/>
      <c r="Q407" s="28"/>
      <c r="R407" s="28" t="s">
        <v>73</v>
      </c>
      <c r="S407" s="28" t="s">
        <v>73</v>
      </c>
      <c r="T407" s="28" t="s">
        <v>73</v>
      </c>
      <c r="U407" s="28" t="s">
        <v>73</v>
      </c>
      <c r="V407" s="28" t="s">
        <v>73</v>
      </c>
      <c r="W407" s="28" t="s">
        <v>73</v>
      </c>
      <c r="X407" s="28" t="s">
        <v>73</v>
      </c>
      <c r="Y407" s="135"/>
      <c r="Z407" s="118"/>
      <c r="AA407" s="28"/>
      <c r="AB407" s="28"/>
      <c r="AC407" s="28"/>
      <c r="AD407" s="57"/>
      <c r="AE407" s="57"/>
      <c r="AF407" s="57"/>
      <c r="AG407" s="57"/>
      <c r="AH407" s="57"/>
      <c r="AI407" s="57"/>
      <c r="AJ407" s="57"/>
      <c r="AK407" s="57"/>
    </row>
    <row r="408" spans="1:38" ht="31.5" x14ac:dyDescent="0.25">
      <c r="A408" s="116" t="s">
        <v>289</v>
      </c>
      <c r="B408" s="115" t="s">
        <v>169</v>
      </c>
      <c r="C408" s="30"/>
      <c r="D408" s="30"/>
      <c r="E408" s="30"/>
      <c r="F408" s="30"/>
      <c r="G408" s="30"/>
      <c r="H408" s="27"/>
      <c r="I408" s="28"/>
      <c r="J408" s="28"/>
      <c r="K408" s="28"/>
      <c r="L408" s="28"/>
      <c r="M408" s="27"/>
      <c r="N408" s="28"/>
      <c r="O408" s="28"/>
      <c r="P408" s="28"/>
      <c r="Q408" s="28"/>
      <c r="R408" s="28" t="s">
        <v>73</v>
      </c>
      <c r="S408" s="28" t="s">
        <v>73</v>
      </c>
      <c r="T408" s="28" t="s">
        <v>73</v>
      </c>
      <c r="U408" s="28" t="s">
        <v>73</v>
      </c>
      <c r="V408" s="28" t="s">
        <v>73</v>
      </c>
      <c r="W408" s="28" t="s">
        <v>73</v>
      </c>
      <c r="X408" s="28" t="s">
        <v>73</v>
      </c>
      <c r="Y408" s="108"/>
      <c r="Z408" s="101"/>
      <c r="AA408" s="28"/>
      <c r="AB408" s="28"/>
      <c r="AC408" s="28"/>
      <c r="AD408" s="57"/>
      <c r="AE408" s="57"/>
      <c r="AF408" s="57"/>
      <c r="AG408" s="57"/>
      <c r="AH408" s="57"/>
      <c r="AI408" s="57"/>
      <c r="AJ408" s="57"/>
      <c r="AK408" s="57"/>
    </row>
    <row r="409" spans="1:38" x14ac:dyDescent="0.25">
      <c r="A409" s="117"/>
      <c r="B409" s="115" t="s">
        <v>165</v>
      </c>
      <c r="C409" s="30"/>
      <c r="D409" s="30"/>
      <c r="E409" s="30"/>
      <c r="F409" s="30"/>
      <c r="G409" s="30"/>
      <c r="H409" s="27"/>
      <c r="I409" s="28"/>
      <c r="J409" s="28"/>
      <c r="K409" s="28"/>
      <c r="L409" s="28"/>
      <c r="M409" s="27"/>
      <c r="N409" s="28"/>
      <c r="O409" s="28"/>
      <c r="P409" s="28"/>
      <c r="Q409" s="28"/>
      <c r="R409" s="28" t="s">
        <v>73</v>
      </c>
      <c r="S409" s="28" t="s">
        <v>73</v>
      </c>
      <c r="T409" s="28" t="s">
        <v>73</v>
      </c>
      <c r="U409" s="28" t="s">
        <v>73</v>
      </c>
      <c r="V409" s="28" t="s">
        <v>73</v>
      </c>
      <c r="W409" s="28" t="s">
        <v>73</v>
      </c>
      <c r="X409" s="28" t="s">
        <v>73</v>
      </c>
      <c r="Y409" s="108"/>
      <c r="Z409" s="101"/>
      <c r="AA409" s="28"/>
      <c r="AB409" s="28"/>
      <c r="AC409" s="28"/>
      <c r="AD409" s="57"/>
      <c r="AE409" s="57"/>
      <c r="AF409" s="57"/>
      <c r="AG409" s="57"/>
      <c r="AH409" s="57"/>
      <c r="AI409" s="57"/>
      <c r="AJ409" s="57"/>
      <c r="AK409" s="57"/>
    </row>
    <row r="410" spans="1:38" x14ac:dyDescent="0.25">
      <c r="A410" s="117"/>
      <c r="B410" s="115" t="s">
        <v>166</v>
      </c>
      <c r="C410" s="30"/>
      <c r="D410" s="30"/>
      <c r="E410" s="30"/>
      <c r="F410" s="30"/>
      <c r="G410" s="30"/>
      <c r="H410" s="27"/>
      <c r="I410" s="28"/>
      <c r="J410" s="28"/>
      <c r="K410" s="28"/>
      <c r="L410" s="28"/>
      <c r="M410" s="27"/>
      <c r="N410" s="28"/>
      <c r="O410" s="28"/>
      <c r="P410" s="28"/>
      <c r="Q410" s="28"/>
      <c r="R410" s="28" t="s">
        <v>73</v>
      </c>
      <c r="S410" s="28" t="s">
        <v>73</v>
      </c>
      <c r="T410" s="28" t="s">
        <v>73</v>
      </c>
      <c r="U410" s="28" t="s">
        <v>73</v>
      </c>
      <c r="V410" s="28" t="s">
        <v>73</v>
      </c>
      <c r="W410" s="28" t="s">
        <v>73</v>
      </c>
      <c r="X410" s="28" t="s">
        <v>73</v>
      </c>
      <c r="Y410" s="108"/>
      <c r="Z410" s="101"/>
      <c r="AA410" s="28"/>
      <c r="AB410" s="28"/>
      <c r="AC410" s="28"/>
      <c r="AD410" s="57"/>
      <c r="AE410" s="57"/>
      <c r="AF410" s="57"/>
      <c r="AG410" s="57"/>
      <c r="AH410" s="57"/>
      <c r="AI410" s="57"/>
      <c r="AJ410" s="57"/>
      <c r="AK410" s="57"/>
    </row>
    <row r="411" spans="1:38" x14ac:dyDescent="0.25">
      <c r="A411" s="117"/>
      <c r="B411" s="115" t="s">
        <v>167</v>
      </c>
      <c r="C411" s="30"/>
      <c r="D411" s="30"/>
      <c r="E411" s="30"/>
      <c r="F411" s="30"/>
      <c r="G411" s="30"/>
      <c r="H411" s="27"/>
      <c r="I411" s="28"/>
      <c r="J411" s="28"/>
      <c r="K411" s="28"/>
      <c r="L411" s="28"/>
      <c r="M411" s="27"/>
      <c r="N411" s="28"/>
      <c r="O411" s="28"/>
      <c r="P411" s="28"/>
      <c r="Q411" s="28"/>
      <c r="R411" s="28" t="s">
        <v>73</v>
      </c>
      <c r="S411" s="28" t="s">
        <v>73</v>
      </c>
      <c r="T411" s="28" t="s">
        <v>73</v>
      </c>
      <c r="U411" s="28" t="s">
        <v>73</v>
      </c>
      <c r="V411" s="28" t="s">
        <v>73</v>
      </c>
      <c r="W411" s="28" t="s">
        <v>73</v>
      </c>
      <c r="X411" s="28" t="s">
        <v>73</v>
      </c>
      <c r="Y411" s="108"/>
      <c r="Z411" s="101"/>
      <c r="AA411" s="28"/>
      <c r="AB411" s="28"/>
      <c r="AC411" s="28"/>
      <c r="AD411" s="57"/>
      <c r="AE411" s="57"/>
      <c r="AF411" s="57"/>
      <c r="AG411" s="57"/>
      <c r="AH411" s="57"/>
      <c r="AI411" s="57"/>
      <c r="AJ411" s="57"/>
      <c r="AK411" s="57"/>
    </row>
    <row r="412" spans="1:38" ht="31.5" x14ac:dyDescent="0.25">
      <c r="A412" s="118"/>
      <c r="B412" s="115" t="s">
        <v>168</v>
      </c>
      <c r="C412" s="30"/>
      <c r="D412" s="30"/>
      <c r="E412" s="30"/>
      <c r="F412" s="30"/>
      <c r="G412" s="30"/>
      <c r="H412" s="27"/>
      <c r="I412" s="28"/>
      <c r="J412" s="28"/>
      <c r="K412" s="28"/>
      <c r="L412" s="28"/>
      <c r="M412" s="27"/>
      <c r="N412" s="28"/>
      <c r="O412" s="28"/>
      <c r="P412" s="28"/>
      <c r="Q412" s="28"/>
      <c r="R412" s="28" t="s">
        <v>73</v>
      </c>
      <c r="S412" s="28" t="s">
        <v>73</v>
      </c>
      <c r="T412" s="28" t="s">
        <v>73</v>
      </c>
      <c r="U412" s="28" t="s">
        <v>73</v>
      </c>
      <c r="V412" s="28" t="s">
        <v>73</v>
      </c>
      <c r="W412" s="28" t="s">
        <v>73</v>
      </c>
      <c r="X412" s="28" t="s">
        <v>73</v>
      </c>
      <c r="Y412" s="108"/>
      <c r="Z412" s="101"/>
      <c r="AA412" s="28"/>
      <c r="AB412" s="28"/>
      <c r="AC412" s="28"/>
      <c r="AD412" s="57"/>
      <c r="AE412" s="57"/>
      <c r="AF412" s="57"/>
      <c r="AG412" s="57"/>
      <c r="AH412" s="57"/>
      <c r="AI412" s="57"/>
      <c r="AJ412" s="57"/>
      <c r="AK412" s="57"/>
    </row>
    <row r="413" spans="1:38" ht="31.5" x14ac:dyDescent="0.25">
      <c r="A413" s="139" t="s">
        <v>29</v>
      </c>
      <c r="B413" s="115" t="s">
        <v>169</v>
      </c>
      <c r="C413" s="30"/>
      <c r="D413" s="30"/>
      <c r="E413" s="30"/>
      <c r="F413" s="30"/>
      <c r="G413" s="30"/>
      <c r="H413" s="27" t="e">
        <f>#REF!</f>
        <v>#REF!</v>
      </c>
      <c r="I413" s="27" t="e">
        <f>#REF!</f>
        <v>#REF!</v>
      </c>
      <c r="J413" s="27" t="e">
        <f>#REF!</f>
        <v>#REF!</v>
      </c>
      <c r="K413" s="27" t="e">
        <f>#REF!</f>
        <v>#REF!</v>
      </c>
      <c r="L413" s="27" t="e">
        <f>#REF!</f>
        <v>#REF!</v>
      </c>
      <c r="M413" s="27" t="e">
        <f>#REF!</f>
        <v>#REF!</v>
      </c>
      <c r="N413" s="27"/>
      <c r="O413" s="27"/>
      <c r="P413" s="27"/>
      <c r="Q413" s="27"/>
      <c r="R413" s="28">
        <f>SUM(R414:R417)</f>
        <v>0</v>
      </c>
      <c r="S413" s="28">
        <f t="shared" ref="S413:X413" si="129">SUM(S414:S417)</f>
        <v>0</v>
      </c>
      <c r="T413" s="28">
        <f t="shared" si="129"/>
        <v>0</v>
      </c>
      <c r="U413" s="28">
        <f t="shared" si="129"/>
        <v>0</v>
      </c>
      <c r="V413" s="28">
        <f t="shared" si="129"/>
        <v>0</v>
      </c>
      <c r="W413" s="28">
        <f t="shared" si="129"/>
        <v>0</v>
      </c>
      <c r="X413" s="28">
        <f t="shared" si="129"/>
        <v>0</v>
      </c>
      <c r="Y413" s="130"/>
      <c r="Z413" s="130"/>
      <c r="AA413" s="28" t="e">
        <f>#REF!</f>
        <v>#REF!</v>
      </c>
      <c r="AB413" s="28" t="e">
        <f>#REF!</f>
        <v>#REF!</v>
      </c>
      <c r="AC413" s="28" t="e">
        <f>#REF!</f>
        <v>#REF!</v>
      </c>
      <c r="AD413" s="75" t="e">
        <f>H413+M413+R413+AA413+AB413+AC413</f>
        <v>#REF!</v>
      </c>
      <c r="AE413" s="57"/>
      <c r="AF413" s="57"/>
      <c r="AG413" s="57"/>
      <c r="AH413" s="57"/>
      <c r="AI413" s="57"/>
      <c r="AJ413" s="57"/>
      <c r="AK413" s="57"/>
      <c r="AL413" s="57"/>
    </row>
    <row r="414" spans="1:38" x14ac:dyDescent="0.25">
      <c r="A414" s="139"/>
      <c r="B414" s="115" t="s">
        <v>165</v>
      </c>
      <c r="C414" s="30"/>
      <c r="D414" s="30"/>
      <c r="E414" s="30"/>
      <c r="F414" s="30"/>
      <c r="G414" s="30"/>
      <c r="H414" s="27" t="e">
        <f>#REF!</f>
        <v>#REF!</v>
      </c>
      <c r="I414" s="27" t="e">
        <f>#REF!</f>
        <v>#REF!</v>
      </c>
      <c r="J414" s="27" t="e">
        <f>#REF!</f>
        <v>#REF!</v>
      </c>
      <c r="K414" s="27" t="e">
        <f>#REF!</f>
        <v>#REF!</v>
      </c>
      <c r="L414" s="27" t="e">
        <f>#REF!</f>
        <v>#REF!</v>
      </c>
      <c r="M414" s="27" t="e">
        <f>#REF!</f>
        <v>#REF!</v>
      </c>
      <c r="N414" s="27"/>
      <c r="O414" s="27"/>
      <c r="P414" s="27"/>
      <c r="Q414" s="27"/>
      <c r="R414" s="28">
        <f>SUM(S414:V414)</f>
        <v>0</v>
      </c>
      <c r="S414" s="28">
        <v>0</v>
      </c>
      <c r="T414" s="28">
        <v>0</v>
      </c>
      <c r="U414" s="28">
        <v>0</v>
      </c>
      <c r="V414" s="28">
        <v>0</v>
      </c>
      <c r="W414" s="28">
        <v>0</v>
      </c>
      <c r="X414" s="28">
        <v>0</v>
      </c>
      <c r="Y414" s="131"/>
      <c r="Z414" s="131"/>
      <c r="AA414" s="28" t="e">
        <f>#REF!</f>
        <v>#REF!</v>
      </c>
      <c r="AB414" s="28" t="e">
        <f>#REF!</f>
        <v>#REF!</v>
      </c>
      <c r="AC414" s="28" t="e">
        <f>#REF!</f>
        <v>#REF!</v>
      </c>
      <c r="AD414" s="57" t="e">
        <f t="shared" si="98"/>
        <v>#REF!</v>
      </c>
      <c r="AE414" s="57"/>
      <c r="AF414" s="57"/>
      <c r="AG414" s="72"/>
      <c r="AH414" s="57"/>
      <c r="AI414" s="57"/>
      <c r="AJ414" s="57"/>
      <c r="AK414" s="57"/>
      <c r="AL414" s="57"/>
    </row>
    <row r="415" spans="1:38" x14ac:dyDescent="0.25">
      <c r="A415" s="139"/>
      <c r="B415" s="115" t="s">
        <v>166</v>
      </c>
      <c r="C415" s="30"/>
      <c r="D415" s="30"/>
      <c r="E415" s="30"/>
      <c r="F415" s="30"/>
      <c r="G415" s="30"/>
      <c r="H415" s="27" t="e">
        <f>#REF!</f>
        <v>#REF!</v>
      </c>
      <c r="I415" s="27" t="e">
        <f>#REF!</f>
        <v>#REF!</v>
      </c>
      <c r="J415" s="27" t="e">
        <f>#REF!</f>
        <v>#REF!</v>
      </c>
      <c r="K415" s="27" t="e">
        <f>#REF!</f>
        <v>#REF!</v>
      </c>
      <c r="L415" s="27" t="e">
        <f>#REF!</f>
        <v>#REF!</v>
      </c>
      <c r="M415" s="27" t="e">
        <f>#REF!</f>
        <v>#REF!</v>
      </c>
      <c r="N415" s="27"/>
      <c r="O415" s="27"/>
      <c r="P415" s="27"/>
      <c r="Q415" s="27"/>
      <c r="R415" s="28">
        <f t="shared" ref="R415:R417" si="130">SUM(S415:V415)</f>
        <v>0</v>
      </c>
      <c r="S415" s="28">
        <v>0</v>
      </c>
      <c r="T415" s="28">
        <v>0</v>
      </c>
      <c r="U415" s="28">
        <v>0</v>
      </c>
      <c r="V415" s="28">
        <v>0</v>
      </c>
      <c r="W415" s="28">
        <v>0</v>
      </c>
      <c r="X415" s="28">
        <v>0</v>
      </c>
      <c r="Y415" s="131"/>
      <c r="Z415" s="131"/>
      <c r="AA415" s="28" t="e">
        <f>#REF!</f>
        <v>#REF!</v>
      </c>
      <c r="AB415" s="28" t="e">
        <f>#REF!</f>
        <v>#REF!</v>
      </c>
      <c r="AC415" s="28" t="e">
        <f>#REF!</f>
        <v>#REF!</v>
      </c>
      <c r="AD415" s="57" t="e">
        <f t="shared" si="98"/>
        <v>#REF!</v>
      </c>
      <c r="AE415" s="57"/>
      <c r="AF415" s="57"/>
      <c r="AG415" s="72"/>
      <c r="AH415" s="57"/>
      <c r="AI415" s="57"/>
      <c r="AJ415" s="57"/>
      <c r="AK415" s="57"/>
      <c r="AL415" s="57"/>
    </row>
    <row r="416" spans="1:38" x14ac:dyDescent="0.25">
      <c r="A416" s="139"/>
      <c r="B416" s="115" t="s">
        <v>167</v>
      </c>
      <c r="C416" s="30"/>
      <c r="D416" s="30"/>
      <c r="E416" s="30"/>
      <c r="F416" s="30"/>
      <c r="G416" s="30"/>
      <c r="H416" s="27" t="e">
        <f>#REF!</f>
        <v>#REF!</v>
      </c>
      <c r="I416" s="27" t="e">
        <f>#REF!</f>
        <v>#REF!</v>
      </c>
      <c r="J416" s="27" t="e">
        <f>#REF!</f>
        <v>#REF!</v>
      </c>
      <c r="K416" s="27" t="e">
        <f>#REF!</f>
        <v>#REF!</v>
      </c>
      <c r="L416" s="27" t="e">
        <f>#REF!</f>
        <v>#REF!</v>
      </c>
      <c r="M416" s="27" t="e">
        <f>#REF!</f>
        <v>#REF!</v>
      </c>
      <c r="N416" s="27"/>
      <c r="O416" s="27"/>
      <c r="P416" s="27"/>
      <c r="Q416" s="27"/>
      <c r="R416" s="28">
        <f t="shared" si="130"/>
        <v>0</v>
      </c>
      <c r="S416" s="28">
        <v>0</v>
      </c>
      <c r="T416" s="28">
        <v>0</v>
      </c>
      <c r="U416" s="28">
        <v>0</v>
      </c>
      <c r="V416" s="28">
        <v>0</v>
      </c>
      <c r="W416" s="28">
        <v>0</v>
      </c>
      <c r="X416" s="28">
        <v>0</v>
      </c>
      <c r="Y416" s="131"/>
      <c r="Z416" s="131"/>
      <c r="AA416" s="28" t="e">
        <f>#REF!</f>
        <v>#REF!</v>
      </c>
      <c r="AB416" s="28" t="e">
        <f>#REF!</f>
        <v>#REF!</v>
      </c>
      <c r="AC416" s="28" t="e">
        <f>#REF!</f>
        <v>#REF!</v>
      </c>
      <c r="AD416" s="57" t="e">
        <f t="shared" si="98"/>
        <v>#REF!</v>
      </c>
      <c r="AE416" s="57"/>
      <c r="AF416" s="57"/>
      <c r="AG416" s="72"/>
      <c r="AH416" s="57"/>
      <c r="AI416" s="57"/>
      <c r="AJ416" s="57"/>
      <c r="AK416" s="57"/>
      <c r="AL416" s="57"/>
    </row>
    <row r="417" spans="1:38" ht="31.5" x14ac:dyDescent="0.25">
      <c r="A417" s="139"/>
      <c r="B417" s="115" t="s">
        <v>168</v>
      </c>
      <c r="C417" s="30"/>
      <c r="D417" s="30"/>
      <c r="E417" s="30"/>
      <c r="F417" s="30"/>
      <c r="G417" s="30"/>
      <c r="H417" s="27" t="e">
        <f>#REF!</f>
        <v>#REF!</v>
      </c>
      <c r="I417" s="28" t="e">
        <f>#REF!</f>
        <v>#REF!</v>
      </c>
      <c r="J417" s="28" t="e">
        <f>#REF!</f>
        <v>#REF!</v>
      </c>
      <c r="K417" s="28" t="e">
        <f>#REF!</f>
        <v>#REF!</v>
      </c>
      <c r="L417" s="28" t="e">
        <f>#REF!</f>
        <v>#REF!</v>
      </c>
      <c r="M417" s="27" t="e">
        <f>#REF!</f>
        <v>#REF!</v>
      </c>
      <c r="N417" s="28"/>
      <c r="O417" s="28"/>
      <c r="P417" s="28"/>
      <c r="Q417" s="28"/>
      <c r="R417" s="28">
        <f t="shared" si="130"/>
        <v>0</v>
      </c>
      <c r="S417" s="28">
        <v>0</v>
      </c>
      <c r="T417" s="28">
        <v>0</v>
      </c>
      <c r="U417" s="28">
        <v>0</v>
      </c>
      <c r="V417" s="28">
        <v>0</v>
      </c>
      <c r="W417" s="28">
        <v>0</v>
      </c>
      <c r="X417" s="28">
        <v>0</v>
      </c>
      <c r="Y417" s="132"/>
      <c r="Z417" s="132"/>
      <c r="AA417" s="28" t="e">
        <f>#REF!</f>
        <v>#REF!</v>
      </c>
      <c r="AB417" s="28" t="e">
        <f>#REF!</f>
        <v>#REF!</v>
      </c>
      <c r="AC417" s="28" t="e">
        <f>#REF!</f>
        <v>#REF!</v>
      </c>
      <c r="AD417" s="57" t="e">
        <f t="shared" si="98"/>
        <v>#REF!</v>
      </c>
      <c r="AE417" s="57"/>
      <c r="AF417" s="57"/>
      <c r="AG417" s="57"/>
      <c r="AH417" s="57"/>
      <c r="AI417" s="57"/>
      <c r="AJ417" s="57"/>
      <c r="AK417" s="57"/>
      <c r="AL417" s="57"/>
    </row>
    <row r="418" spans="1:38" hidden="1" x14ac:dyDescent="0.25">
      <c r="A418" s="119" t="s">
        <v>151</v>
      </c>
      <c r="B418" s="119"/>
      <c r="C418" s="119"/>
      <c r="D418" s="119"/>
      <c r="E418" s="119"/>
      <c r="F418" s="119"/>
      <c r="G418" s="119"/>
      <c r="H418" s="119"/>
      <c r="I418" s="119"/>
      <c r="J418" s="119"/>
      <c r="K418" s="119"/>
      <c r="L418" s="119"/>
      <c r="M418" s="119"/>
      <c r="N418" s="119"/>
      <c r="O418" s="119"/>
      <c r="P418" s="119"/>
      <c r="Q418" s="119"/>
      <c r="R418" s="119"/>
      <c r="S418" s="119"/>
      <c r="T418" s="119"/>
      <c r="U418" s="119"/>
      <c r="V418" s="119"/>
      <c r="W418" s="119"/>
      <c r="X418" s="119"/>
      <c r="Y418" s="119"/>
      <c r="Z418" s="119"/>
      <c r="AA418" s="62"/>
      <c r="AB418" s="62"/>
      <c r="AC418" s="62"/>
      <c r="AD418" s="57">
        <f t="shared" si="98"/>
        <v>0</v>
      </c>
      <c r="AE418" s="57"/>
      <c r="AF418" s="57"/>
      <c r="AG418" s="57"/>
      <c r="AH418" s="57"/>
      <c r="AI418" s="57"/>
      <c r="AJ418" s="57"/>
      <c r="AK418" s="57"/>
      <c r="AL418" s="57"/>
    </row>
    <row r="419" spans="1:38" hidden="1" x14ac:dyDescent="0.25">
      <c r="A419" s="149" t="s">
        <v>30</v>
      </c>
      <c r="B419" s="149"/>
      <c r="C419" s="149"/>
      <c r="D419" s="149"/>
      <c r="E419" s="149"/>
      <c r="F419" s="149"/>
      <c r="G419" s="149"/>
      <c r="H419" s="149"/>
      <c r="I419" s="149"/>
      <c r="J419" s="149"/>
      <c r="K419" s="149"/>
      <c r="L419" s="149"/>
      <c r="M419" s="149"/>
      <c r="N419" s="149"/>
      <c r="O419" s="149"/>
      <c r="P419" s="149"/>
      <c r="Q419" s="149"/>
      <c r="R419" s="149"/>
      <c r="S419" s="149"/>
      <c r="T419" s="149"/>
      <c r="U419" s="149"/>
      <c r="V419" s="149"/>
      <c r="W419" s="149"/>
      <c r="X419" s="149"/>
      <c r="Y419" s="149"/>
      <c r="Z419" s="149"/>
      <c r="AA419" s="62"/>
      <c r="AB419" s="62"/>
      <c r="AC419" s="62"/>
      <c r="AD419" s="57">
        <f t="shared" si="98"/>
        <v>0</v>
      </c>
      <c r="AE419" s="57"/>
      <c r="AF419" s="57"/>
      <c r="AG419" s="57"/>
      <c r="AH419" s="57"/>
      <c r="AI419" s="57"/>
      <c r="AJ419" s="57"/>
      <c r="AK419" s="57"/>
      <c r="AL419" s="57"/>
    </row>
    <row r="420" spans="1:38" hidden="1" x14ac:dyDescent="0.25">
      <c r="A420" s="119" t="s">
        <v>152</v>
      </c>
      <c r="B420" s="119"/>
      <c r="C420" s="119"/>
      <c r="D420" s="119"/>
      <c r="E420" s="119"/>
      <c r="F420" s="119"/>
      <c r="G420" s="119"/>
      <c r="H420" s="119"/>
      <c r="I420" s="119"/>
      <c r="J420" s="119"/>
      <c r="K420" s="119"/>
      <c r="L420" s="119"/>
      <c r="M420" s="119"/>
      <c r="N420" s="119"/>
      <c r="O420" s="119"/>
      <c r="P420" s="119"/>
      <c r="Q420" s="119"/>
      <c r="R420" s="119"/>
      <c r="S420" s="119"/>
      <c r="T420" s="119"/>
      <c r="U420" s="119"/>
      <c r="V420" s="119"/>
      <c r="W420" s="119"/>
      <c r="X420" s="119"/>
      <c r="Y420" s="119"/>
      <c r="Z420" s="119"/>
      <c r="AA420" s="62"/>
      <c r="AB420" s="62"/>
      <c r="AC420" s="62"/>
      <c r="AD420" s="57">
        <f t="shared" si="98"/>
        <v>0</v>
      </c>
      <c r="AE420" s="57"/>
      <c r="AF420" s="57"/>
      <c r="AG420" s="57"/>
      <c r="AH420" s="57"/>
      <c r="AI420" s="57"/>
      <c r="AJ420" s="57"/>
      <c r="AK420" s="57"/>
      <c r="AL420" s="57"/>
    </row>
    <row r="421" spans="1:38" hidden="1" x14ac:dyDescent="0.25">
      <c r="A421" s="139" t="s">
        <v>214</v>
      </c>
      <c r="B421" s="115" t="s">
        <v>124</v>
      </c>
      <c r="C421" s="77"/>
      <c r="D421" s="77"/>
      <c r="E421" s="77"/>
      <c r="F421" s="77"/>
      <c r="G421" s="77"/>
      <c r="H421" s="98">
        <v>58</v>
      </c>
      <c r="I421" s="98">
        <v>32</v>
      </c>
      <c r="J421" s="98">
        <v>11</v>
      </c>
      <c r="K421" s="98">
        <v>11</v>
      </c>
      <c r="L421" s="98">
        <v>4</v>
      </c>
      <c r="M421" s="111">
        <v>30</v>
      </c>
      <c r="N421" s="111">
        <v>7</v>
      </c>
      <c r="O421" s="111">
        <v>7</v>
      </c>
      <c r="P421" s="111">
        <v>8</v>
      </c>
      <c r="Q421" s="111">
        <v>8</v>
      </c>
      <c r="R421" s="111">
        <v>30</v>
      </c>
      <c r="S421" s="111"/>
      <c r="T421" s="111"/>
      <c r="U421" s="111"/>
      <c r="V421" s="111"/>
      <c r="W421" s="111">
        <v>30</v>
      </c>
      <c r="X421" s="111">
        <v>30</v>
      </c>
      <c r="Y421" s="119" t="s">
        <v>158</v>
      </c>
      <c r="Z421" s="119"/>
      <c r="AA421" s="111">
        <v>97</v>
      </c>
      <c r="AB421" s="94">
        <v>320</v>
      </c>
      <c r="AC421" s="111">
        <v>320</v>
      </c>
      <c r="AD421" s="57">
        <f t="shared" si="98"/>
        <v>855</v>
      </c>
      <c r="AE421" s="57"/>
      <c r="AF421" s="57"/>
      <c r="AG421" s="57"/>
      <c r="AH421" s="57"/>
      <c r="AI421" s="57"/>
      <c r="AJ421" s="57"/>
      <c r="AK421" s="57"/>
      <c r="AL421" s="57"/>
    </row>
    <row r="422" spans="1:38" hidden="1" x14ac:dyDescent="0.25">
      <c r="A422" s="139"/>
      <c r="B422" s="115" t="s">
        <v>163</v>
      </c>
      <c r="C422" s="77"/>
      <c r="D422" s="77"/>
      <c r="E422" s="77"/>
      <c r="F422" s="77"/>
      <c r="G422" s="77"/>
      <c r="H422" s="109">
        <v>500</v>
      </c>
      <c r="I422" s="109">
        <v>500</v>
      </c>
      <c r="J422" s="109">
        <v>500</v>
      </c>
      <c r="K422" s="109">
        <v>500</v>
      </c>
      <c r="L422" s="109">
        <v>500</v>
      </c>
      <c r="M422" s="109">
        <v>300</v>
      </c>
      <c r="N422" s="109">
        <v>300</v>
      </c>
      <c r="O422" s="109">
        <v>300</v>
      </c>
      <c r="P422" s="109">
        <v>300</v>
      </c>
      <c r="Q422" s="109">
        <v>300</v>
      </c>
      <c r="R422" s="28">
        <v>300</v>
      </c>
      <c r="S422" s="28"/>
      <c r="T422" s="28"/>
      <c r="U422" s="28"/>
      <c r="V422" s="28"/>
      <c r="W422" s="28">
        <v>300</v>
      </c>
      <c r="X422" s="28">
        <v>300</v>
      </c>
      <c r="Y422" s="119"/>
      <c r="Z422" s="119"/>
      <c r="AA422" s="27">
        <v>300</v>
      </c>
      <c r="AB422" s="113">
        <f>AB423/AB421</f>
        <v>106.25</v>
      </c>
      <c r="AC422" s="28">
        <f t="shared" ref="AC422" si="131">AC423/AC421</f>
        <v>106.25</v>
      </c>
      <c r="AD422" s="57">
        <f t="shared" si="98"/>
        <v>1612.5</v>
      </c>
      <c r="AE422" s="57"/>
      <c r="AF422" s="57"/>
      <c r="AG422" s="57"/>
      <c r="AH422" s="57"/>
      <c r="AI422" s="57"/>
      <c r="AJ422" s="57"/>
      <c r="AK422" s="57"/>
      <c r="AL422" s="57"/>
    </row>
    <row r="423" spans="1:38" ht="31.5" hidden="1" x14ac:dyDescent="0.25">
      <c r="A423" s="139"/>
      <c r="B423" s="115" t="s">
        <v>169</v>
      </c>
      <c r="C423" s="77"/>
      <c r="D423" s="77"/>
      <c r="E423" s="77"/>
      <c r="F423" s="77"/>
      <c r="G423" s="77"/>
      <c r="H423" s="109">
        <v>14000</v>
      </c>
      <c r="I423" s="109">
        <v>15750</v>
      </c>
      <c r="J423" s="109">
        <v>5750</v>
      </c>
      <c r="K423" s="109">
        <v>5750</v>
      </c>
      <c r="L423" s="109">
        <v>1750</v>
      </c>
      <c r="M423" s="28">
        <v>9000</v>
      </c>
      <c r="N423" s="28">
        <f t="shared" ref="N423:P423" si="132">N424+N425+N426+N427</f>
        <v>2100</v>
      </c>
      <c r="O423" s="28">
        <f t="shared" si="132"/>
        <v>2100</v>
      </c>
      <c r="P423" s="28">
        <f t="shared" si="132"/>
        <v>2400</v>
      </c>
      <c r="Q423" s="28">
        <v>2400</v>
      </c>
      <c r="R423" s="28">
        <f>R424+R425+R427+R426</f>
        <v>9000</v>
      </c>
      <c r="S423" s="28"/>
      <c r="T423" s="28"/>
      <c r="U423" s="28"/>
      <c r="V423" s="28"/>
      <c r="W423" s="28">
        <f>W424+W425+W427+W426</f>
        <v>9000</v>
      </c>
      <c r="X423" s="28">
        <f>X424+X425+X427+X426</f>
        <v>9000</v>
      </c>
      <c r="Y423" s="119"/>
      <c r="Z423" s="119"/>
      <c r="AA423" s="27">
        <f>AA424+AA425+AA427+AA426</f>
        <v>29000</v>
      </c>
      <c r="AB423" s="113">
        <f t="shared" ref="AB423:AC423" si="133">SUM(AB424:AB427)</f>
        <v>34000</v>
      </c>
      <c r="AC423" s="28">
        <f t="shared" si="133"/>
        <v>34000</v>
      </c>
      <c r="AD423" s="57">
        <f t="shared" si="98"/>
        <v>129000</v>
      </c>
      <c r="AE423" s="57"/>
      <c r="AF423" s="57"/>
      <c r="AG423" s="57"/>
      <c r="AH423" s="57"/>
      <c r="AI423" s="57"/>
      <c r="AJ423" s="57"/>
      <c r="AK423" s="57"/>
      <c r="AL423" s="57"/>
    </row>
    <row r="424" spans="1:38" hidden="1" x14ac:dyDescent="0.25">
      <c r="A424" s="139"/>
      <c r="B424" s="115" t="s">
        <v>165</v>
      </c>
      <c r="C424" s="77" t="s">
        <v>119</v>
      </c>
      <c r="D424" s="77"/>
      <c r="E424" s="77" t="s">
        <v>129</v>
      </c>
      <c r="F424" s="77" t="s">
        <v>176</v>
      </c>
      <c r="G424" s="77">
        <v>322</v>
      </c>
      <c r="H424" s="109">
        <v>14000</v>
      </c>
      <c r="I424" s="109">
        <v>15750</v>
      </c>
      <c r="J424" s="109">
        <v>5750</v>
      </c>
      <c r="K424" s="109">
        <v>5750</v>
      </c>
      <c r="L424" s="109">
        <v>1750</v>
      </c>
      <c r="M424" s="28">
        <v>9000</v>
      </c>
      <c r="N424" s="28">
        <f>N422*N421</f>
        <v>2100</v>
      </c>
      <c r="O424" s="28">
        <f t="shared" ref="O424:Q424" si="134">O422*O421</f>
        <v>2100</v>
      </c>
      <c r="P424" s="28">
        <f t="shared" si="134"/>
        <v>2400</v>
      </c>
      <c r="Q424" s="28">
        <f t="shared" si="134"/>
        <v>2400</v>
      </c>
      <c r="R424" s="28">
        <v>9000</v>
      </c>
      <c r="S424" s="28"/>
      <c r="T424" s="28"/>
      <c r="U424" s="28"/>
      <c r="V424" s="28"/>
      <c r="W424" s="28">
        <v>9000</v>
      </c>
      <c r="X424" s="28">
        <v>9000</v>
      </c>
      <c r="Y424" s="119"/>
      <c r="Z424" s="119"/>
      <c r="AA424" s="27">
        <v>29000</v>
      </c>
      <c r="AB424" s="113">
        <v>34000</v>
      </c>
      <c r="AC424" s="28">
        <v>34000</v>
      </c>
      <c r="AD424" s="57">
        <f t="shared" si="98"/>
        <v>129000</v>
      </c>
      <c r="AE424" s="57"/>
      <c r="AF424" s="57"/>
      <c r="AG424" s="57"/>
      <c r="AH424" s="57"/>
      <c r="AI424" s="57"/>
      <c r="AJ424" s="57"/>
      <c r="AK424" s="57"/>
      <c r="AL424" s="57"/>
    </row>
    <row r="425" spans="1:38" hidden="1" x14ac:dyDescent="0.25">
      <c r="A425" s="139"/>
      <c r="B425" s="115" t="s">
        <v>166</v>
      </c>
      <c r="C425" s="77"/>
      <c r="D425" s="77"/>
      <c r="E425" s="77"/>
      <c r="F425" s="77"/>
      <c r="G425" s="77"/>
      <c r="H425" s="109">
        <v>0</v>
      </c>
      <c r="I425" s="109">
        <v>0</v>
      </c>
      <c r="J425" s="109">
        <v>0</v>
      </c>
      <c r="K425" s="109">
        <v>0</v>
      </c>
      <c r="L425" s="109">
        <v>0</v>
      </c>
      <c r="M425" s="109">
        <v>0</v>
      </c>
      <c r="N425" s="109"/>
      <c r="O425" s="109"/>
      <c r="P425" s="109"/>
      <c r="Q425" s="109"/>
      <c r="R425" s="109">
        <v>0</v>
      </c>
      <c r="S425" s="109"/>
      <c r="T425" s="109"/>
      <c r="U425" s="109"/>
      <c r="V425" s="109"/>
      <c r="W425" s="109">
        <v>0</v>
      </c>
      <c r="X425" s="109">
        <v>0</v>
      </c>
      <c r="Y425" s="119"/>
      <c r="Z425" s="119"/>
      <c r="AA425" s="113">
        <v>0</v>
      </c>
      <c r="AB425" s="113"/>
      <c r="AC425" s="109"/>
      <c r="AD425" s="57">
        <f t="shared" si="98"/>
        <v>0</v>
      </c>
      <c r="AE425" s="57"/>
      <c r="AF425" s="57"/>
      <c r="AG425" s="57"/>
      <c r="AH425" s="57"/>
      <c r="AI425" s="57"/>
      <c r="AJ425" s="57"/>
      <c r="AK425" s="57"/>
      <c r="AL425" s="57"/>
    </row>
    <row r="426" spans="1:38" hidden="1" x14ac:dyDescent="0.25">
      <c r="A426" s="139"/>
      <c r="B426" s="115" t="s">
        <v>167</v>
      </c>
      <c r="C426" s="77"/>
      <c r="D426" s="77"/>
      <c r="E426" s="77"/>
      <c r="F426" s="77"/>
      <c r="G426" s="77"/>
      <c r="H426" s="109">
        <v>0</v>
      </c>
      <c r="I426" s="109">
        <v>0</v>
      </c>
      <c r="J426" s="109">
        <v>0</v>
      </c>
      <c r="K426" s="109">
        <v>0</v>
      </c>
      <c r="L426" s="109">
        <v>0</v>
      </c>
      <c r="M426" s="109">
        <v>0</v>
      </c>
      <c r="N426" s="109"/>
      <c r="O426" s="109"/>
      <c r="P426" s="109"/>
      <c r="Q426" s="109"/>
      <c r="R426" s="109">
        <v>0</v>
      </c>
      <c r="S426" s="109"/>
      <c r="T426" s="109"/>
      <c r="U426" s="109"/>
      <c r="V426" s="109"/>
      <c r="W426" s="109">
        <v>0</v>
      </c>
      <c r="X426" s="109">
        <v>0</v>
      </c>
      <c r="Y426" s="119"/>
      <c r="Z426" s="119"/>
      <c r="AA426" s="113"/>
      <c r="AB426" s="113">
        <v>0</v>
      </c>
      <c r="AC426" s="109">
        <v>0</v>
      </c>
      <c r="AD426" s="57">
        <f t="shared" si="98"/>
        <v>0</v>
      </c>
    </row>
    <row r="427" spans="1:38" ht="31.5" hidden="1" x14ac:dyDescent="0.25">
      <c r="A427" s="139"/>
      <c r="B427" s="115" t="s">
        <v>168</v>
      </c>
      <c r="C427" s="77"/>
      <c r="D427" s="77"/>
      <c r="E427" s="77"/>
      <c r="F427" s="77"/>
      <c r="G427" s="77"/>
      <c r="H427" s="109">
        <v>0</v>
      </c>
      <c r="I427" s="109">
        <v>0</v>
      </c>
      <c r="J427" s="109">
        <v>0</v>
      </c>
      <c r="K427" s="109">
        <v>0</v>
      </c>
      <c r="L427" s="109">
        <v>0</v>
      </c>
      <c r="M427" s="109">
        <v>0</v>
      </c>
      <c r="N427" s="109"/>
      <c r="O427" s="109"/>
      <c r="P427" s="109"/>
      <c r="Q427" s="109"/>
      <c r="R427" s="109">
        <v>0</v>
      </c>
      <c r="S427" s="109"/>
      <c r="T427" s="109"/>
      <c r="U427" s="109"/>
      <c r="V427" s="109"/>
      <c r="W427" s="109">
        <v>0</v>
      </c>
      <c r="X427" s="109">
        <v>0</v>
      </c>
      <c r="Y427" s="119"/>
      <c r="Z427" s="119"/>
      <c r="AA427" s="113">
        <v>0</v>
      </c>
      <c r="AB427" s="113">
        <v>0</v>
      </c>
      <c r="AC427" s="109">
        <v>0</v>
      </c>
      <c r="AD427" s="57">
        <f t="shared" si="98"/>
        <v>0</v>
      </c>
    </row>
    <row r="428" spans="1:38" hidden="1" x14ac:dyDescent="0.25">
      <c r="A428" s="139" t="s">
        <v>172</v>
      </c>
      <c r="B428" s="115" t="s">
        <v>124</v>
      </c>
      <c r="C428" s="30"/>
      <c r="D428" s="30"/>
      <c r="E428" s="30"/>
      <c r="F428" s="30"/>
      <c r="G428" s="30"/>
      <c r="H428" s="27">
        <v>20</v>
      </c>
      <c r="I428" s="111">
        <v>20</v>
      </c>
      <c r="J428" s="111">
        <v>20</v>
      </c>
      <c r="K428" s="111">
        <v>20</v>
      </c>
      <c r="L428" s="111">
        <v>20</v>
      </c>
      <c r="M428" s="111">
        <v>20</v>
      </c>
      <c r="N428" s="111">
        <v>20</v>
      </c>
      <c r="O428" s="111">
        <v>20</v>
      </c>
      <c r="P428" s="111">
        <v>20</v>
      </c>
      <c r="Q428" s="111">
        <v>20</v>
      </c>
      <c r="R428" s="111">
        <v>20</v>
      </c>
      <c r="S428" s="111"/>
      <c r="T428" s="111"/>
      <c r="U428" s="111"/>
      <c r="V428" s="111"/>
      <c r="W428" s="111">
        <v>20</v>
      </c>
      <c r="X428" s="111">
        <v>20</v>
      </c>
      <c r="Y428" s="119" t="s">
        <v>158</v>
      </c>
      <c r="Z428" s="119"/>
      <c r="AA428" s="111">
        <v>20</v>
      </c>
      <c r="AB428" s="62">
        <v>40</v>
      </c>
      <c r="AC428" s="62">
        <v>40</v>
      </c>
      <c r="AD428" s="57">
        <f t="shared" si="98"/>
        <v>160</v>
      </c>
    </row>
    <row r="429" spans="1:38" hidden="1" x14ac:dyDescent="0.25">
      <c r="A429" s="139"/>
      <c r="B429" s="115" t="s">
        <v>163</v>
      </c>
      <c r="C429" s="30"/>
      <c r="D429" s="30"/>
      <c r="E429" s="30"/>
      <c r="F429" s="30"/>
      <c r="G429" s="30"/>
      <c r="H429" s="27">
        <v>50</v>
      </c>
      <c r="I429" s="28">
        <v>50</v>
      </c>
      <c r="J429" s="28">
        <v>50</v>
      </c>
      <c r="K429" s="28">
        <v>50</v>
      </c>
      <c r="L429" s="28">
        <v>50</v>
      </c>
      <c r="M429" s="28">
        <v>50</v>
      </c>
      <c r="N429" s="28">
        <v>12.5</v>
      </c>
      <c r="O429" s="28">
        <v>12.5</v>
      </c>
      <c r="P429" s="28">
        <v>12.5</v>
      </c>
      <c r="Q429" s="28">
        <v>12.5</v>
      </c>
      <c r="R429" s="28">
        <v>50</v>
      </c>
      <c r="S429" s="28"/>
      <c r="T429" s="28"/>
      <c r="U429" s="28"/>
      <c r="V429" s="28"/>
      <c r="W429" s="28">
        <v>50</v>
      </c>
      <c r="X429" s="28">
        <v>50</v>
      </c>
      <c r="Y429" s="119"/>
      <c r="Z429" s="119"/>
      <c r="AA429" s="28">
        <v>50</v>
      </c>
      <c r="AB429" s="62">
        <v>50</v>
      </c>
      <c r="AC429" s="62">
        <v>50</v>
      </c>
      <c r="AD429" s="57">
        <f t="shared" si="98"/>
        <v>300</v>
      </c>
    </row>
    <row r="430" spans="1:38" ht="31.5" hidden="1" x14ac:dyDescent="0.25">
      <c r="A430" s="139"/>
      <c r="B430" s="115" t="s">
        <v>169</v>
      </c>
      <c r="C430" s="30"/>
      <c r="D430" s="30"/>
      <c r="E430" s="30"/>
      <c r="F430" s="30"/>
      <c r="G430" s="30"/>
      <c r="H430" s="27">
        <f>SUM(H431:H434)</f>
        <v>1000</v>
      </c>
      <c r="I430" s="28">
        <v>250</v>
      </c>
      <c r="J430" s="28">
        <v>250</v>
      </c>
      <c r="K430" s="28">
        <v>250</v>
      </c>
      <c r="L430" s="28">
        <v>250</v>
      </c>
      <c r="M430" s="28">
        <f t="shared" ref="M430:R430" si="135">SUM(M431:M434)</f>
        <v>1000</v>
      </c>
      <c r="N430" s="28">
        <f>N431+N432+N433+N434</f>
        <v>250</v>
      </c>
      <c r="O430" s="28">
        <f t="shared" ref="O430:Q430" si="136">O431+O432+O433+O434</f>
        <v>250</v>
      </c>
      <c r="P430" s="28">
        <f t="shared" si="136"/>
        <v>250</v>
      </c>
      <c r="Q430" s="28">
        <f t="shared" si="136"/>
        <v>250</v>
      </c>
      <c r="R430" s="28">
        <f t="shared" si="135"/>
        <v>1000</v>
      </c>
      <c r="S430" s="28"/>
      <c r="T430" s="28"/>
      <c r="U430" s="28"/>
      <c r="V430" s="28"/>
      <c r="W430" s="28">
        <f>W431+W432+W433+W434</f>
        <v>1000</v>
      </c>
      <c r="X430" s="28">
        <v>1000</v>
      </c>
      <c r="Y430" s="119"/>
      <c r="Z430" s="119"/>
      <c r="AA430" s="28">
        <f>AA431+AA432+AA433+AA434</f>
        <v>1000</v>
      </c>
      <c r="AB430" s="62">
        <f t="shared" ref="AB430:AC430" si="137">SUM(AB431:AB434)</f>
        <v>2000</v>
      </c>
      <c r="AC430" s="62">
        <f t="shared" si="137"/>
        <v>2000</v>
      </c>
      <c r="AD430" s="57">
        <f t="shared" si="98"/>
        <v>8000</v>
      </c>
    </row>
    <row r="431" spans="1:38" hidden="1" x14ac:dyDescent="0.25">
      <c r="A431" s="139"/>
      <c r="B431" s="115" t="s">
        <v>165</v>
      </c>
      <c r="C431" s="77" t="s">
        <v>119</v>
      </c>
      <c r="D431" s="77"/>
      <c r="E431" s="77" t="s">
        <v>129</v>
      </c>
      <c r="F431" s="77" t="s">
        <v>176</v>
      </c>
      <c r="G431" s="77">
        <v>322</v>
      </c>
      <c r="H431" s="27">
        <f>H428*H429</f>
        <v>1000</v>
      </c>
      <c r="I431" s="28">
        <v>250</v>
      </c>
      <c r="J431" s="28">
        <v>250</v>
      </c>
      <c r="K431" s="28">
        <v>250</v>
      </c>
      <c r="L431" s="28">
        <v>250</v>
      </c>
      <c r="M431" s="28">
        <f t="shared" ref="M431:R431" si="138">M428*M429</f>
        <v>1000</v>
      </c>
      <c r="N431" s="28">
        <f>N429*N428</f>
        <v>250</v>
      </c>
      <c r="O431" s="28">
        <f t="shared" ref="O431:Q431" si="139">O429*O428</f>
        <v>250</v>
      </c>
      <c r="P431" s="28">
        <f t="shared" si="139"/>
        <v>250</v>
      </c>
      <c r="Q431" s="28">
        <f t="shared" si="139"/>
        <v>250</v>
      </c>
      <c r="R431" s="28">
        <f t="shared" si="138"/>
        <v>1000</v>
      </c>
      <c r="S431" s="28"/>
      <c r="T431" s="28"/>
      <c r="U431" s="28"/>
      <c r="V431" s="28"/>
      <c r="W431" s="28">
        <f>W428*W429</f>
        <v>1000</v>
      </c>
      <c r="X431" s="28">
        <v>1000</v>
      </c>
      <c r="Y431" s="119"/>
      <c r="Z431" s="119"/>
      <c r="AA431" s="28">
        <f>AA428*AA429</f>
        <v>1000</v>
      </c>
      <c r="AB431" s="62">
        <f t="shared" ref="AB431:AC431" si="140">AB428*AB429</f>
        <v>2000</v>
      </c>
      <c r="AC431" s="62">
        <f t="shared" si="140"/>
        <v>2000</v>
      </c>
      <c r="AD431" s="57">
        <f t="shared" si="98"/>
        <v>8000</v>
      </c>
    </row>
    <row r="432" spans="1:38" hidden="1" x14ac:dyDescent="0.25">
      <c r="A432" s="139"/>
      <c r="B432" s="115" t="s">
        <v>166</v>
      </c>
      <c r="C432" s="30"/>
      <c r="D432" s="30"/>
      <c r="E432" s="30"/>
      <c r="F432" s="30"/>
      <c r="G432" s="30"/>
      <c r="H432" s="27">
        <v>0</v>
      </c>
      <c r="I432" s="28">
        <v>0</v>
      </c>
      <c r="J432" s="28">
        <v>0</v>
      </c>
      <c r="K432" s="28">
        <v>0</v>
      </c>
      <c r="L432" s="28">
        <v>0</v>
      </c>
      <c r="M432" s="28">
        <v>0</v>
      </c>
      <c r="N432" s="28"/>
      <c r="O432" s="28"/>
      <c r="P432" s="28"/>
      <c r="Q432" s="28"/>
      <c r="R432" s="28">
        <v>0</v>
      </c>
      <c r="S432" s="28"/>
      <c r="T432" s="28"/>
      <c r="U432" s="28"/>
      <c r="V432" s="28"/>
      <c r="W432" s="28">
        <v>0</v>
      </c>
      <c r="X432" s="28">
        <v>0</v>
      </c>
      <c r="Y432" s="119"/>
      <c r="Z432" s="119"/>
      <c r="AA432" s="28">
        <v>0</v>
      </c>
      <c r="AB432" s="62">
        <v>0</v>
      </c>
      <c r="AC432" s="62">
        <v>0</v>
      </c>
      <c r="AD432" s="57">
        <f t="shared" si="98"/>
        <v>0</v>
      </c>
    </row>
    <row r="433" spans="1:30" hidden="1" x14ac:dyDescent="0.25">
      <c r="A433" s="139"/>
      <c r="B433" s="115" t="s">
        <v>167</v>
      </c>
      <c r="C433" s="30"/>
      <c r="D433" s="30"/>
      <c r="E433" s="30"/>
      <c r="F433" s="30"/>
      <c r="G433" s="30"/>
      <c r="H433" s="27">
        <v>0</v>
      </c>
      <c r="I433" s="28">
        <v>0</v>
      </c>
      <c r="J433" s="28">
        <v>0</v>
      </c>
      <c r="K433" s="28">
        <v>0</v>
      </c>
      <c r="L433" s="28">
        <v>0</v>
      </c>
      <c r="M433" s="28">
        <v>0</v>
      </c>
      <c r="N433" s="28"/>
      <c r="O433" s="28"/>
      <c r="P433" s="28"/>
      <c r="Q433" s="28"/>
      <c r="R433" s="28">
        <v>0</v>
      </c>
      <c r="S433" s="28"/>
      <c r="T433" s="28"/>
      <c r="U433" s="28"/>
      <c r="V433" s="28"/>
      <c r="W433" s="28">
        <v>0</v>
      </c>
      <c r="X433" s="28">
        <v>0</v>
      </c>
      <c r="Y433" s="119"/>
      <c r="Z433" s="119"/>
      <c r="AA433" s="28">
        <v>0</v>
      </c>
      <c r="AB433" s="62">
        <v>0</v>
      </c>
      <c r="AC433" s="62">
        <v>0</v>
      </c>
      <c r="AD433" s="57">
        <f t="shared" si="98"/>
        <v>0</v>
      </c>
    </row>
    <row r="434" spans="1:30" ht="31.5" hidden="1" x14ac:dyDescent="0.25">
      <c r="A434" s="139"/>
      <c r="B434" s="115" t="s">
        <v>168</v>
      </c>
      <c r="C434" s="30"/>
      <c r="D434" s="30"/>
      <c r="E434" s="30"/>
      <c r="F434" s="30"/>
      <c r="G434" s="30"/>
      <c r="H434" s="27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/>
      <c r="O434" s="28"/>
      <c r="P434" s="28"/>
      <c r="Q434" s="28"/>
      <c r="R434" s="28">
        <v>0</v>
      </c>
      <c r="S434" s="28"/>
      <c r="T434" s="28"/>
      <c r="U434" s="28"/>
      <c r="V434" s="28"/>
      <c r="W434" s="28">
        <v>0</v>
      </c>
      <c r="X434" s="28">
        <v>0</v>
      </c>
      <c r="Y434" s="119"/>
      <c r="Z434" s="119"/>
      <c r="AA434" s="28">
        <v>0</v>
      </c>
      <c r="AB434" s="62">
        <v>0</v>
      </c>
      <c r="AC434" s="62">
        <v>0</v>
      </c>
      <c r="AD434" s="57">
        <f t="shared" si="98"/>
        <v>0</v>
      </c>
    </row>
    <row r="435" spans="1:30" ht="31.5" hidden="1" x14ac:dyDescent="0.25">
      <c r="A435" s="139" t="s">
        <v>31</v>
      </c>
      <c r="B435" s="115" t="s">
        <v>164</v>
      </c>
      <c r="C435" s="30"/>
      <c r="D435" s="30"/>
      <c r="E435" s="30"/>
      <c r="F435" s="30"/>
      <c r="G435" s="30"/>
      <c r="H435" s="27">
        <v>15000</v>
      </c>
      <c r="I435" s="28">
        <f>I423+I430</f>
        <v>16000</v>
      </c>
      <c r="J435" s="28">
        <f t="shared" ref="I435:W439" si="141">J423+J430</f>
        <v>6000</v>
      </c>
      <c r="K435" s="28">
        <f t="shared" si="141"/>
        <v>6000</v>
      </c>
      <c r="L435" s="28">
        <f t="shared" si="141"/>
        <v>2000</v>
      </c>
      <c r="M435" s="28">
        <f>M436+M437+M438+M439</f>
        <v>10000</v>
      </c>
      <c r="N435" s="28">
        <f>N436+N437+N438+N439</f>
        <v>2350</v>
      </c>
      <c r="O435" s="28">
        <f t="shared" ref="O435:Q435" si="142">O436+O437+O438+O439</f>
        <v>2350</v>
      </c>
      <c r="P435" s="28">
        <f t="shared" si="142"/>
        <v>2650</v>
      </c>
      <c r="Q435" s="28">
        <f t="shared" si="142"/>
        <v>2650</v>
      </c>
      <c r="R435" s="28">
        <f>R436+R437+R438+R439</f>
        <v>10000</v>
      </c>
      <c r="S435" s="28"/>
      <c r="T435" s="28"/>
      <c r="U435" s="28"/>
      <c r="V435" s="28"/>
      <c r="W435" s="28">
        <f>W436+W437+W438+W439</f>
        <v>10000</v>
      </c>
      <c r="X435" s="28">
        <f>X436+X437+X438+X439</f>
        <v>10000</v>
      </c>
      <c r="Y435" s="162"/>
      <c r="Z435" s="171"/>
      <c r="AA435" s="28">
        <f>AA436+AA437+AA438+AA439</f>
        <v>30000</v>
      </c>
      <c r="AB435" s="110">
        <f t="shared" ref="AB435:AC435" si="143">AB423+AB430</f>
        <v>36000</v>
      </c>
      <c r="AC435" s="110">
        <f t="shared" si="143"/>
        <v>36000</v>
      </c>
      <c r="AD435" s="75">
        <f>H435+M435+R435+AA435+AB435+AC435</f>
        <v>137000</v>
      </c>
    </row>
    <row r="436" spans="1:30" hidden="1" x14ac:dyDescent="0.25">
      <c r="A436" s="139"/>
      <c r="B436" s="115" t="s">
        <v>165</v>
      </c>
      <c r="C436" s="30"/>
      <c r="D436" s="30"/>
      <c r="E436" s="30"/>
      <c r="F436" s="30"/>
      <c r="G436" s="30"/>
      <c r="H436" s="27">
        <f>H431+H424</f>
        <v>15000</v>
      </c>
      <c r="I436" s="28">
        <f>I424+I431</f>
        <v>16000</v>
      </c>
      <c r="J436" s="28">
        <f t="shared" si="141"/>
        <v>6000</v>
      </c>
      <c r="K436" s="28">
        <f t="shared" si="141"/>
        <v>6000</v>
      </c>
      <c r="L436" s="28">
        <f>L424+L431</f>
        <v>2000</v>
      </c>
      <c r="M436" s="28">
        <f>M424+M431</f>
        <v>10000</v>
      </c>
      <c r="N436" s="28">
        <f>N424+N431</f>
        <v>2350</v>
      </c>
      <c r="O436" s="28">
        <f t="shared" ref="O436:Q436" si="144">O424+O431</f>
        <v>2350</v>
      </c>
      <c r="P436" s="28">
        <f t="shared" si="144"/>
        <v>2650</v>
      </c>
      <c r="Q436" s="28">
        <f t="shared" si="144"/>
        <v>2650</v>
      </c>
      <c r="R436" s="28">
        <v>10000</v>
      </c>
      <c r="S436" s="28"/>
      <c r="T436" s="28"/>
      <c r="U436" s="28"/>
      <c r="V436" s="28"/>
      <c r="W436" s="28">
        <v>10000</v>
      </c>
      <c r="X436" s="28">
        <v>10000</v>
      </c>
      <c r="Y436" s="162"/>
      <c r="Z436" s="171"/>
      <c r="AA436" s="28">
        <f>AA424+AA431</f>
        <v>30000</v>
      </c>
      <c r="AB436" s="110">
        <f>AB424+AB431</f>
        <v>36000</v>
      </c>
      <c r="AC436" s="110">
        <f t="shared" ref="AC436" si="145">AC424+AC431</f>
        <v>36000</v>
      </c>
      <c r="AD436" s="75">
        <f>H436+M436+R436+AA436+AB436+AC436</f>
        <v>137000</v>
      </c>
    </row>
    <row r="437" spans="1:30" hidden="1" x14ac:dyDescent="0.25">
      <c r="A437" s="139"/>
      <c r="B437" s="115" t="s">
        <v>166</v>
      </c>
      <c r="C437" s="30"/>
      <c r="D437" s="30"/>
      <c r="E437" s="30"/>
      <c r="F437" s="30"/>
      <c r="G437" s="30"/>
      <c r="H437" s="27">
        <f t="shared" ref="H437:H439" si="146">H425+H432</f>
        <v>0</v>
      </c>
      <c r="I437" s="28">
        <f t="shared" si="141"/>
        <v>0</v>
      </c>
      <c r="J437" s="28">
        <f t="shared" si="141"/>
        <v>0</v>
      </c>
      <c r="K437" s="28">
        <f t="shared" si="141"/>
        <v>0</v>
      </c>
      <c r="L437" s="28">
        <f t="shared" si="141"/>
        <v>0</v>
      </c>
      <c r="M437" s="28">
        <f t="shared" si="141"/>
        <v>0</v>
      </c>
      <c r="N437" s="28"/>
      <c r="O437" s="28"/>
      <c r="P437" s="28"/>
      <c r="Q437" s="28"/>
      <c r="R437" s="28">
        <f t="shared" si="141"/>
        <v>0</v>
      </c>
      <c r="S437" s="28"/>
      <c r="T437" s="28"/>
      <c r="U437" s="28"/>
      <c r="V437" s="28"/>
      <c r="W437" s="28">
        <f t="shared" si="141"/>
        <v>0</v>
      </c>
      <c r="X437" s="28">
        <v>0</v>
      </c>
      <c r="Y437" s="162"/>
      <c r="Z437" s="171"/>
      <c r="AA437" s="28">
        <f t="shared" ref="AA437:AA439" si="147">AA425+AA432</f>
        <v>0</v>
      </c>
      <c r="AB437" s="110"/>
      <c r="AC437" s="110"/>
      <c r="AD437" s="57">
        <f t="shared" si="98"/>
        <v>0</v>
      </c>
    </row>
    <row r="438" spans="1:30" hidden="1" x14ac:dyDescent="0.25">
      <c r="A438" s="139"/>
      <c r="B438" s="115" t="s">
        <v>167</v>
      </c>
      <c r="C438" s="30"/>
      <c r="D438" s="30"/>
      <c r="E438" s="30"/>
      <c r="F438" s="30"/>
      <c r="G438" s="30"/>
      <c r="H438" s="27">
        <f t="shared" si="146"/>
        <v>0</v>
      </c>
      <c r="I438" s="28">
        <f t="shared" si="141"/>
        <v>0</v>
      </c>
      <c r="J438" s="28">
        <f t="shared" si="141"/>
        <v>0</v>
      </c>
      <c r="K438" s="28">
        <f t="shared" si="141"/>
        <v>0</v>
      </c>
      <c r="L438" s="28">
        <f t="shared" si="141"/>
        <v>0</v>
      </c>
      <c r="M438" s="28">
        <f t="shared" si="141"/>
        <v>0</v>
      </c>
      <c r="N438" s="28"/>
      <c r="O438" s="28"/>
      <c r="P438" s="28"/>
      <c r="Q438" s="28"/>
      <c r="R438" s="28">
        <f t="shared" si="141"/>
        <v>0</v>
      </c>
      <c r="S438" s="28"/>
      <c r="T438" s="28"/>
      <c r="U438" s="28"/>
      <c r="V438" s="28"/>
      <c r="W438" s="28">
        <f t="shared" si="141"/>
        <v>0</v>
      </c>
      <c r="X438" s="28">
        <v>0</v>
      </c>
      <c r="Y438" s="162"/>
      <c r="Z438" s="171"/>
      <c r="AA438" s="28">
        <f t="shared" si="147"/>
        <v>0</v>
      </c>
      <c r="AB438" s="110"/>
      <c r="AC438" s="110"/>
      <c r="AD438" s="57">
        <f t="shared" si="98"/>
        <v>0</v>
      </c>
    </row>
    <row r="439" spans="1:30" ht="31.5" hidden="1" x14ac:dyDescent="0.25">
      <c r="A439" s="139"/>
      <c r="B439" s="115" t="s">
        <v>168</v>
      </c>
      <c r="C439" s="30"/>
      <c r="D439" s="30"/>
      <c r="E439" s="30"/>
      <c r="F439" s="30"/>
      <c r="G439" s="30"/>
      <c r="H439" s="27">
        <f t="shared" si="146"/>
        <v>0</v>
      </c>
      <c r="I439" s="28">
        <f t="shared" si="141"/>
        <v>0</v>
      </c>
      <c r="J439" s="28">
        <f t="shared" si="141"/>
        <v>0</v>
      </c>
      <c r="K439" s="28">
        <f t="shared" si="141"/>
        <v>0</v>
      </c>
      <c r="L439" s="28">
        <f t="shared" si="141"/>
        <v>0</v>
      </c>
      <c r="M439" s="28">
        <f t="shared" si="141"/>
        <v>0</v>
      </c>
      <c r="N439" s="28"/>
      <c r="O439" s="28"/>
      <c r="P439" s="28"/>
      <c r="Q439" s="28"/>
      <c r="R439" s="28">
        <f t="shared" si="141"/>
        <v>0</v>
      </c>
      <c r="S439" s="28"/>
      <c r="T439" s="28"/>
      <c r="U439" s="28"/>
      <c r="V439" s="28"/>
      <c r="W439" s="28">
        <f t="shared" si="141"/>
        <v>0</v>
      </c>
      <c r="X439" s="28">
        <v>0</v>
      </c>
      <c r="Y439" s="162"/>
      <c r="Z439" s="171"/>
      <c r="AA439" s="28">
        <f t="shared" si="147"/>
        <v>0</v>
      </c>
      <c r="AB439" s="110">
        <f t="shared" ref="AB439:AC439" si="148">AB427+AB434</f>
        <v>0</v>
      </c>
      <c r="AC439" s="110">
        <f t="shared" si="148"/>
        <v>0</v>
      </c>
      <c r="AD439" s="57">
        <f t="shared" si="98"/>
        <v>0</v>
      </c>
    </row>
    <row r="440" spans="1:30" x14ac:dyDescent="0.25">
      <c r="A440" s="119" t="s">
        <v>207</v>
      </c>
      <c r="B440" s="119"/>
      <c r="C440" s="119"/>
      <c r="D440" s="119"/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19"/>
      <c r="P440" s="119"/>
      <c r="Q440" s="119"/>
      <c r="R440" s="119"/>
      <c r="S440" s="119"/>
      <c r="T440" s="119"/>
      <c r="U440" s="119"/>
      <c r="V440" s="119"/>
      <c r="W440" s="119"/>
      <c r="X440" s="119"/>
      <c r="Y440" s="119"/>
      <c r="Z440" s="119"/>
      <c r="AA440" s="78"/>
      <c r="AB440" s="79"/>
      <c r="AC440" s="79"/>
      <c r="AD440" s="57">
        <f t="shared" si="98"/>
        <v>0</v>
      </c>
    </row>
    <row r="441" spans="1:30" x14ac:dyDescent="0.25">
      <c r="A441" s="119" t="s">
        <v>208</v>
      </c>
      <c r="B441" s="119"/>
      <c r="C441" s="119"/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19"/>
      <c r="P441" s="119"/>
      <c r="Q441" s="119"/>
      <c r="R441" s="119"/>
      <c r="S441" s="119"/>
      <c r="T441" s="119"/>
      <c r="U441" s="119"/>
      <c r="V441" s="119"/>
      <c r="W441" s="119"/>
      <c r="X441" s="119"/>
      <c r="Y441" s="119"/>
      <c r="Z441" s="119"/>
      <c r="AA441" s="80"/>
      <c r="AB441" s="81"/>
      <c r="AC441" s="81"/>
      <c r="AD441" s="57">
        <f t="shared" si="98"/>
        <v>0</v>
      </c>
    </row>
    <row r="442" spans="1:30" x14ac:dyDescent="0.25">
      <c r="A442" s="127" t="s">
        <v>209</v>
      </c>
      <c r="B442" s="128"/>
      <c r="C442" s="128"/>
      <c r="D442" s="128"/>
      <c r="E442" s="128"/>
      <c r="F442" s="128"/>
      <c r="G442" s="128"/>
      <c r="H442" s="128"/>
      <c r="I442" s="128"/>
      <c r="J442" s="128"/>
      <c r="K442" s="128"/>
      <c r="L442" s="128"/>
      <c r="M442" s="128"/>
      <c r="N442" s="128"/>
      <c r="O442" s="128"/>
      <c r="P442" s="128"/>
      <c r="Q442" s="128"/>
      <c r="R442" s="128"/>
      <c r="S442" s="128"/>
      <c r="T442" s="128"/>
      <c r="U442" s="128"/>
      <c r="V442" s="128"/>
      <c r="W442" s="128"/>
      <c r="X442" s="128"/>
      <c r="Y442" s="128"/>
      <c r="Z442" s="129"/>
      <c r="AA442" s="80"/>
      <c r="AB442" s="81"/>
      <c r="AC442" s="81"/>
      <c r="AD442" s="57"/>
    </row>
    <row r="443" spans="1:30" ht="47.25" x14ac:dyDescent="0.25">
      <c r="A443" s="139" t="s">
        <v>210</v>
      </c>
      <c r="B443" s="115" t="s">
        <v>190</v>
      </c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  <c r="P443" s="98"/>
      <c r="Q443" s="98"/>
      <c r="R443" s="82">
        <v>35</v>
      </c>
      <c r="S443" s="109" t="s">
        <v>73</v>
      </c>
      <c r="T443" s="109" t="s">
        <v>73</v>
      </c>
      <c r="U443" s="109" t="s">
        <v>73</v>
      </c>
      <c r="V443" s="109" t="s">
        <v>73</v>
      </c>
      <c r="W443" s="82">
        <v>35</v>
      </c>
      <c r="X443" s="82">
        <v>35</v>
      </c>
      <c r="Y443" s="133" t="s">
        <v>157</v>
      </c>
      <c r="Z443" s="116" t="s">
        <v>236</v>
      </c>
      <c r="AA443" s="80"/>
      <c r="AB443" s="81"/>
      <c r="AC443" s="81"/>
      <c r="AD443" s="57"/>
    </row>
    <row r="444" spans="1:30" x14ac:dyDescent="0.25">
      <c r="A444" s="139"/>
      <c r="B444" s="115" t="s">
        <v>163</v>
      </c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  <c r="P444" s="98"/>
      <c r="Q444" s="98"/>
      <c r="R444" s="109" t="s">
        <v>73</v>
      </c>
      <c r="S444" s="29" t="s">
        <v>278</v>
      </c>
      <c r="T444" s="29" t="s">
        <v>278</v>
      </c>
      <c r="U444" s="29" t="s">
        <v>278</v>
      </c>
      <c r="V444" s="29" t="s">
        <v>278</v>
      </c>
      <c r="W444" s="109" t="s">
        <v>73</v>
      </c>
      <c r="X444" s="109" t="s">
        <v>73</v>
      </c>
      <c r="Y444" s="134"/>
      <c r="Z444" s="120"/>
      <c r="AA444" s="80"/>
      <c r="AB444" s="81"/>
      <c r="AC444" s="81"/>
      <c r="AD444" s="57"/>
    </row>
    <row r="445" spans="1:30" ht="31.5" x14ac:dyDescent="0.25">
      <c r="A445" s="139"/>
      <c r="B445" s="115" t="s">
        <v>169</v>
      </c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109" t="s">
        <v>73</v>
      </c>
      <c r="S445" s="109" t="s">
        <v>73</v>
      </c>
      <c r="T445" s="109" t="s">
        <v>73</v>
      </c>
      <c r="U445" s="109" t="s">
        <v>73</v>
      </c>
      <c r="V445" s="109" t="s">
        <v>73</v>
      </c>
      <c r="W445" s="109" t="s">
        <v>73</v>
      </c>
      <c r="X445" s="109" t="s">
        <v>73</v>
      </c>
      <c r="Y445" s="134"/>
      <c r="Z445" s="120"/>
      <c r="AA445" s="80"/>
      <c r="AB445" s="81"/>
      <c r="AC445" s="81"/>
      <c r="AD445" s="57"/>
    </row>
    <row r="446" spans="1:30" x14ac:dyDescent="0.25">
      <c r="A446" s="139"/>
      <c r="B446" s="115" t="s">
        <v>165</v>
      </c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  <c r="P446" s="98"/>
      <c r="Q446" s="98"/>
      <c r="R446" s="109" t="s">
        <v>73</v>
      </c>
      <c r="S446" s="109" t="s">
        <v>73</v>
      </c>
      <c r="T446" s="109" t="s">
        <v>73</v>
      </c>
      <c r="U446" s="109" t="s">
        <v>73</v>
      </c>
      <c r="V446" s="109" t="s">
        <v>73</v>
      </c>
      <c r="W446" s="109" t="s">
        <v>73</v>
      </c>
      <c r="X446" s="109" t="s">
        <v>73</v>
      </c>
      <c r="Y446" s="134"/>
      <c r="Z446" s="120"/>
      <c r="AA446" s="80"/>
      <c r="AB446" s="81"/>
      <c r="AC446" s="81"/>
      <c r="AD446" s="57"/>
    </row>
    <row r="447" spans="1:30" x14ac:dyDescent="0.25">
      <c r="A447" s="139"/>
      <c r="B447" s="115" t="s">
        <v>166</v>
      </c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  <c r="P447" s="98"/>
      <c r="Q447" s="98"/>
      <c r="R447" s="109" t="s">
        <v>73</v>
      </c>
      <c r="S447" s="109" t="s">
        <v>73</v>
      </c>
      <c r="T447" s="109" t="s">
        <v>73</v>
      </c>
      <c r="U447" s="109" t="s">
        <v>73</v>
      </c>
      <c r="V447" s="109" t="s">
        <v>73</v>
      </c>
      <c r="W447" s="109" t="s">
        <v>73</v>
      </c>
      <c r="X447" s="109" t="s">
        <v>73</v>
      </c>
      <c r="Y447" s="134"/>
      <c r="Z447" s="120"/>
      <c r="AA447" s="80"/>
      <c r="AB447" s="81"/>
      <c r="AC447" s="81"/>
      <c r="AD447" s="57"/>
    </row>
    <row r="448" spans="1:30" x14ac:dyDescent="0.25">
      <c r="A448" s="139"/>
      <c r="B448" s="115" t="s">
        <v>167</v>
      </c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  <c r="P448" s="98"/>
      <c r="Q448" s="98"/>
      <c r="R448" s="109" t="s">
        <v>73</v>
      </c>
      <c r="S448" s="109" t="s">
        <v>73</v>
      </c>
      <c r="T448" s="109" t="s">
        <v>73</v>
      </c>
      <c r="U448" s="109" t="s">
        <v>73</v>
      </c>
      <c r="V448" s="109" t="s">
        <v>73</v>
      </c>
      <c r="W448" s="109" t="s">
        <v>73</v>
      </c>
      <c r="X448" s="109" t="s">
        <v>73</v>
      </c>
      <c r="Y448" s="134"/>
      <c r="Z448" s="120"/>
      <c r="AA448" s="80"/>
      <c r="AB448" s="81"/>
      <c r="AC448" s="81"/>
      <c r="AD448" s="57"/>
    </row>
    <row r="449" spans="1:30" ht="31.5" x14ac:dyDescent="0.25">
      <c r="A449" s="139"/>
      <c r="B449" s="115" t="s">
        <v>168</v>
      </c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  <c r="P449" s="98"/>
      <c r="Q449" s="98"/>
      <c r="R449" s="109" t="s">
        <v>73</v>
      </c>
      <c r="S449" s="109" t="s">
        <v>73</v>
      </c>
      <c r="T449" s="109" t="s">
        <v>73</v>
      </c>
      <c r="U449" s="109" t="s">
        <v>73</v>
      </c>
      <c r="V449" s="109" t="s">
        <v>73</v>
      </c>
      <c r="W449" s="109" t="s">
        <v>73</v>
      </c>
      <c r="X449" s="109" t="s">
        <v>73</v>
      </c>
      <c r="Y449" s="135"/>
      <c r="Z449" s="126"/>
      <c r="AA449" s="80"/>
      <c r="AB449" s="81"/>
      <c r="AC449" s="81"/>
      <c r="AD449" s="57"/>
    </row>
    <row r="450" spans="1:30" ht="47.25" x14ac:dyDescent="0.25">
      <c r="A450" s="139" t="s">
        <v>211</v>
      </c>
      <c r="B450" s="115" t="s">
        <v>305</v>
      </c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109">
        <v>9.5</v>
      </c>
      <c r="S450" s="109" t="s">
        <v>73</v>
      </c>
      <c r="T450" s="109" t="s">
        <v>73</v>
      </c>
      <c r="U450" s="109" t="s">
        <v>73</v>
      </c>
      <c r="V450" s="109" t="s">
        <v>73</v>
      </c>
      <c r="W450" s="109">
        <v>12.4</v>
      </c>
      <c r="X450" s="109" t="s">
        <v>73</v>
      </c>
      <c r="Y450" s="133" t="s">
        <v>157</v>
      </c>
      <c r="Z450" s="116" t="s">
        <v>306</v>
      </c>
      <c r="AA450" s="80"/>
      <c r="AB450" s="81"/>
      <c r="AC450" s="81"/>
      <c r="AD450" s="57"/>
    </row>
    <row r="451" spans="1:30" x14ac:dyDescent="0.25">
      <c r="A451" s="139"/>
      <c r="B451" s="115" t="s">
        <v>163</v>
      </c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109" t="s">
        <v>73</v>
      </c>
      <c r="S451" s="29" t="s">
        <v>278</v>
      </c>
      <c r="T451" s="29" t="s">
        <v>278</v>
      </c>
      <c r="U451" s="29" t="s">
        <v>278</v>
      </c>
      <c r="V451" s="29" t="s">
        <v>278</v>
      </c>
      <c r="W451" s="109" t="s">
        <v>73</v>
      </c>
      <c r="X451" s="109" t="s">
        <v>73</v>
      </c>
      <c r="Y451" s="134"/>
      <c r="Z451" s="120"/>
      <c r="AA451" s="80"/>
      <c r="AB451" s="81"/>
      <c r="AC451" s="81"/>
      <c r="AD451" s="57"/>
    </row>
    <row r="452" spans="1:30" ht="31.5" x14ac:dyDescent="0.25">
      <c r="A452" s="139"/>
      <c r="B452" s="115" t="s">
        <v>169</v>
      </c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  <c r="P452" s="98"/>
      <c r="Q452" s="98"/>
      <c r="R452" s="109" t="s">
        <v>73</v>
      </c>
      <c r="S452" s="109" t="s">
        <v>73</v>
      </c>
      <c r="T452" s="109" t="s">
        <v>73</v>
      </c>
      <c r="U452" s="109" t="s">
        <v>73</v>
      </c>
      <c r="V452" s="109" t="s">
        <v>73</v>
      </c>
      <c r="W452" s="109" t="s">
        <v>73</v>
      </c>
      <c r="X452" s="109" t="s">
        <v>73</v>
      </c>
      <c r="Y452" s="134"/>
      <c r="Z452" s="120"/>
      <c r="AA452" s="80"/>
      <c r="AB452" s="81"/>
      <c r="AC452" s="81"/>
      <c r="AD452" s="57"/>
    </row>
    <row r="453" spans="1:30" x14ac:dyDescent="0.25">
      <c r="A453" s="139"/>
      <c r="B453" s="115" t="s">
        <v>165</v>
      </c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  <c r="P453" s="98"/>
      <c r="Q453" s="98"/>
      <c r="R453" s="109" t="s">
        <v>73</v>
      </c>
      <c r="S453" s="109" t="s">
        <v>73</v>
      </c>
      <c r="T453" s="109" t="s">
        <v>73</v>
      </c>
      <c r="U453" s="109" t="s">
        <v>73</v>
      </c>
      <c r="V453" s="109" t="s">
        <v>73</v>
      </c>
      <c r="W453" s="109" t="s">
        <v>73</v>
      </c>
      <c r="X453" s="109" t="s">
        <v>73</v>
      </c>
      <c r="Y453" s="134"/>
      <c r="Z453" s="120"/>
      <c r="AA453" s="80"/>
      <c r="AB453" s="81"/>
      <c r="AC453" s="81"/>
      <c r="AD453" s="57"/>
    </row>
    <row r="454" spans="1:30" x14ac:dyDescent="0.25">
      <c r="A454" s="139"/>
      <c r="B454" s="115" t="s">
        <v>166</v>
      </c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  <c r="P454" s="98"/>
      <c r="Q454" s="98"/>
      <c r="R454" s="109" t="s">
        <v>73</v>
      </c>
      <c r="S454" s="109" t="s">
        <v>73</v>
      </c>
      <c r="T454" s="109" t="s">
        <v>73</v>
      </c>
      <c r="U454" s="109" t="s">
        <v>73</v>
      </c>
      <c r="V454" s="109" t="s">
        <v>73</v>
      </c>
      <c r="W454" s="109" t="s">
        <v>73</v>
      </c>
      <c r="X454" s="109" t="s">
        <v>73</v>
      </c>
      <c r="Y454" s="134"/>
      <c r="Z454" s="120"/>
      <c r="AA454" s="80"/>
      <c r="AB454" s="81"/>
      <c r="AC454" s="81"/>
      <c r="AD454" s="57"/>
    </row>
    <row r="455" spans="1:30" x14ac:dyDescent="0.25">
      <c r="A455" s="139"/>
      <c r="B455" s="115" t="s">
        <v>167</v>
      </c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109" t="s">
        <v>73</v>
      </c>
      <c r="S455" s="109" t="s">
        <v>73</v>
      </c>
      <c r="T455" s="109" t="s">
        <v>73</v>
      </c>
      <c r="U455" s="109" t="s">
        <v>73</v>
      </c>
      <c r="V455" s="109" t="s">
        <v>73</v>
      </c>
      <c r="W455" s="109" t="s">
        <v>73</v>
      </c>
      <c r="X455" s="109" t="s">
        <v>73</v>
      </c>
      <c r="Y455" s="134"/>
      <c r="Z455" s="120"/>
      <c r="AA455" s="80"/>
      <c r="AB455" s="81"/>
      <c r="AC455" s="81"/>
      <c r="AD455" s="57"/>
    </row>
    <row r="456" spans="1:30" ht="31.5" x14ac:dyDescent="0.25">
      <c r="A456" s="139"/>
      <c r="B456" s="115" t="s">
        <v>168</v>
      </c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109" t="s">
        <v>73</v>
      </c>
      <c r="S456" s="109" t="s">
        <v>73</v>
      </c>
      <c r="T456" s="109" t="s">
        <v>73</v>
      </c>
      <c r="U456" s="109" t="s">
        <v>73</v>
      </c>
      <c r="V456" s="109" t="s">
        <v>73</v>
      </c>
      <c r="W456" s="109" t="s">
        <v>73</v>
      </c>
      <c r="X456" s="109" t="s">
        <v>73</v>
      </c>
      <c r="Y456" s="135"/>
      <c r="Z456" s="126"/>
      <c r="AA456" s="80"/>
      <c r="AB456" s="81"/>
      <c r="AC456" s="81"/>
      <c r="AD456" s="57"/>
    </row>
    <row r="457" spans="1:30" x14ac:dyDescent="0.25">
      <c r="A457" s="139" t="s">
        <v>212</v>
      </c>
      <c r="B457" s="115" t="s">
        <v>197</v>
      </c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109" t="s">
        <v>73</v>
      </c>
      <c r="S457" s="109" t="s">
        <v>73</v>
      </c>
      <c r="T457" s="109" t="s">
        <v>73</v>
      </c>
      <c r="U457" s="109" t="s">
        <v>73</v>
      </c>
      <c r="V457" s="109" t="s">
        <v>73</v>
      </c>
      <c r="W457" s="41">
        <v>2</v>
      </c>
      <c r="X457" s="41">
        <f t="shared" ref="X457" si="149">X464</f>
        <v>2</v>
      </c>
      <c r="Y457" s="133" t="s">
        <v>158</v>
      </c>
      <c r="Z457" s="116" t="s">
        <v>294</v>
      </c>
      <c r="AA457" s="80"/>
      <c r="AB457" s="81"/>
      <c r="AC457" s="81"/>
      <c r="AD457" s="57"/>
    </row>
    <row r="458" spans="1:30" x14ac:dyDescent="0.25">
      <c r="A458" s="139"/>
      <c r="B458" s="115" t="s">
        <v>163</v>
      </c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  <c r="P458" s="98"/>
      <c r="Q458" s="98"/>
      <c r="R458" s="109" t="s">
        <v>73</v>
      </c>
      <c r="S458" s="109" t="s">
        <v>73</v>
      </c>
      <c r="T458" s="109" t="s">
        <v>73</v>
      </c>
      <c r="U458" s="109" t="s">
        <v>73</v>
      </c>
      <c r="V458" s="109" t="s">
        <v>73</v>
      </c>
      <c r="W458" s="109" t="s">
        <v>73</v>
      </c>
      <c r="X458" s="109" t="s">
        <v>73</v>
      </c>
      <c r="Y458" s="134"/>
      <c r="Z458" s="120"/>
      <c r="AA458" s="80"/>
      <c r="AB458" s="81"/>
      <c r="AC458" s="81"/>
      <c r="AD458" s="57"/>
    </row>
    <row r="459" spans="1:30" ht="31.5" x14ac:dyDescent="0.25">
      <c r="A459" s="139"/>
      <c r="B459" s="115" t="s">
        <v>169</v>
      </c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109" t="s">
        <v>73</v>
      </c>
      <c r="S459" s="109" t="s">
        <v>73</v>
      </c>
      <c r="T459" s="109" t="s">
        <v>73</v>
      </c>
      <c r="U459" s="109" t="s">
        <v>73</v>
      </c>
      <c r="V459" s="109" t="s">
        <v>73</v>
      </c>
      <c r="W459" s="109" t="s">
        <v>73</v>
      </c>
      <c r="X459" s="109" t="s">
        <v>73</v>
      </c>
      <c r="Y459" s="134"/>
      <c r="Z459" s="120"/>
      <c r="AA459" s="80"/>
      <c r="AB459" s="81"/>
      <c r="AC459" s="81"/>
      <c r="AD459" s="57"/>
    </row>
    <row r="460" spans="1:30" x14ac:dyDescent="0.25">
      <c r="A460" s="139"/>
      <c r="B460" s="115" t="s">
        <v>165</v>
      </c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  <c r="P460" s="98"/>
      <c r="Q460" s="98"/>
      <c r="R460" s="109" t="s">
        <v>73</v>
      </c>
      <c r="S460" s="109" t="s">
        <v>73</v>
      </c>
      <c r="T460" s="109" t="s">
        <v>73</v>
      </c>
      <c r="U460" s="109" t="s">
        <v>73</v>
      </c>
      <c r="V460" s="109" t="s">
        <v>73</v>
      </c>
      <c r="W460" s="109" t="s">
        <v>73</v>
      </c>
      <c r="X460" s="109" t="s">
        <v>73</v>
      </c>
      <c r="Y460" s="134"/>
      <c r="Z460" s="120"/>
      <c r="AA460" s="80"/>
      <c r="AB460" s="81"/>
      <c r="AC460" s="81"/>
      <c r="AD460" s="57"/>
    </row>
    <row r="461" spans="1:30" x14ac:dyDescent="0.25">
      <c r="A461" s="139"/>
      <c r="B461" s="115" t="s">
        <v>166</v>
      </c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  <c r="P461" s="98"/>
      <c r="Q461" s="98"/>
      <c r="R461" s="109" t="s">
        <v>73</v>
      </c>
      <c r="S461" s="109" t="s">
        <v>73</v>
      </c>
      <c r="T461" s="109" t="s">
        <v>73</v>
      </c>
      <c r="U461" s="109" t="s">
        <v>73</v>
      </c>
      <c r="V461" s="109" t="s">
        <v>73</v>
      </c>
      <c r="W461" s="109" t="s">
        <v>73</v>
      </c>
      <c r="X461" s="109" t="s">
        <v>73</v>
      </c>
      <c r="Y461" s="134"/>
      <c r="Z461" s="120"/>
      <c r="AA461" s="80"/>
      <c r="AB461" s="81"/>
      <c r="AC461" s="81"/>
      <c r="AD461" s="57"/>
    </row>
    <row r="462" spans="1:30" x14ac:dyDescent="0.25">
      <c r="A462" s="139"/>
      <c r="B462" s="115" t="s">
        <v>167</v>
      </c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  <c r="P462" s="98"/>
      <c r="Q462" s="98"/>
      <c r="R462" s="109" t="s">
        <v>73</v>
      </c>
      <c r="S462" s="109" t="s">
        <v>73</v>
      </c>
      <c r="T462" s="109" t="s">
        <v>73</v>
      </c>
      <c r="U462" s="109" t="s">
        <v>73</v>
      </c>
      <c r="V462" s="109" t="s">
        <v>73</v>
      </c>
      <c r="W462" s="109" t="s">
        <v>73</v>
      </c>
      <c r="X462" s="109" t="s">
        <v>73</v>
      </c>
      <c r="Y462" s="134"/>
      <c r="Z462" s="120"/>
      <c r="AA462" s="80"/>
      <c r="AB462" s="81"/>
      <c r="AC462" s="81"/>
      <c r="AD462" s="57"/>
    </row>
    <row r="463" spans="1:30" ht="31.5" x14ac:dyDescent="0.25">
      <c r="A463" s="139"/>
      <c r="B463" s="115" t="s">
        <v>168</v>
      </c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  <c r="P463" s="98"/>
      <c r="Q463" s="98"/>
      <c r="R463" s="109" t="s">
        <v>73</v>
      </c>
      <c r="S463" s="109" t="s">
        <v>73</v>
      </c>
      <c r="T463" s="109" t="s">
        <v>73</v>
      </c>
      <c r="U463" s="109" t="s">
        <v>73</v>
      </c>
      <c r="V463" s="109" t="s">
        <v>73</v>
      </c>
      <c r="W463" s="109" t="s">
        <v>73</v>
      </c>
      <c r="X463" s="109" t="s">
        <v>73</v>
      </c>
      <c r="Y463" s="135"/>
      <c r="Z463" s="126"/>
      <c r="AA463" s="80"/>
      <c r="AB463" s="81"/>
      <c r="AC463" s="81"/>
      <c r="AD463" s="57"/>
    </row>
    <row r="464" spans="1:30" x14ac:dyDescent="0.25">
      <c r="A464" s="116" t="s">
        <v>222</v>
      </c>
      <c r="B464" s="115" t="s">
        <v>197</v>
      </c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27" t="s">
        <v>73</v>
      </c>
      <c r="S464" s="27" t="s">
        <v>73</v>
      </c>
      <c r="T464" s="27" t="s">
        <v>73</v>
      </c>
      <c r="U464" s="27" t="s">
        <v>73</v>
      </c>
      <c r="V464" s="27" t="s">
        <v>73</v>
      </c>
      <c r="W464" s="35">
        <v>2</v>
      </c>
      <c r="X464" s="35">
        <v>2</v>
      </c>
      <c r="Y464" s="121" t="s">
        <v>158</v>
      </c>
      <c r="Z464" s="116" t="s">
        <v>294</v>
      </c>
      <c r="AA464" s="80"/>
      <c r="AB464" s="81"/>
      <c r="AC464" s="81"/>
      <c r="AD464" s="57"/>
    </row>
    <row r="465" spans="1:30" x14ac:dyDescent="0.25">
      <c r="A465" s="120"/>
      <c r="B465" s="115" t="s">
        <v>163</v>
      </c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  <c r="P465" s="98"/>
      <c r="Q465" s="98"/>
      <c r="R465" s="27" t="s">
        <v>73</v>
      </c>
      <c r="S465" s="29" t="s">
        <v>278</v>
      </c>
      <c r="T465" s="29" t="s">
        <v>278</v>
      </c>
      <c r="U465" s="29" t="s">
        <v>278</v>
      </c>
      <c r="V465" s="29" t="s">
        <v>278</v>
      </c>
      <c r="W465" s="27" t="s">
        <v>73</v>
      </c>
      <c r="X465" s="27" t="s">
        <v>73</v>
      </c>
      <c r="Y465" s="122"/>
      <c r="Z465" s="120"/>
      <c r="AA465" s="80"/>
      <c r="AB465" s="81"/>
      <c r="AC465" s="81"/>
      <c r="AD465" s="57"/>
    </row>
    <row r="466" spans="1:30" ht="31.5" x14ac:dyDescent="0.25">
      <c r="A466" s="120"/>
      <c r="B466" s="115" t="s">
        <v>169</v>
      </c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  <c r="P466" s="98"/>
      <c r="Q466" s="98"/>
      <c r="R466" s="27" t="s">
        <v>73</v>
      </c>
      <c r="S466" s="27" t="s">
        <v>73</v>
      </c>
      <c r="T466" s="27" t="s">
        <v>73</v>
      </c>
      <c r="U466" s="27" t="s">
        <v>73</v>
      </c>
      <c r="V466" s="27" t="s">
        <v>73</v>
      </c>
      <c r="W466" s="27" t="s">
        <v>73</v>
      </c>
      <c r="X466" s="27" t="s">
        <v>73</v>
      </c>
      <c r="Y466" s="122"/>
      <c r="Z466" s="120"/>
      <c r="AA466" s="80"/>
      <c r="AB466" s="81"/>
      <c r="AC466" s="81"/>
      <c r="AD466" s="57"/>
    </row>
    <row r="467" spans="1:30" x14ac:dyDescent="0.25">
      <c r="A467" s="120"/>
      <c r="B467" s="115" t="s">
        <v>165</v>
      </c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27" t="s">
        <v>73</v>
      </c>
      <c r="S467" s="27" t="s">
        <v>73</v>
      </c>
      <c r="T467" s="27" t="s">
        <v>73</v>
      </c>
      <c r="U467" s="27" t="s">
        <v>73</v>
      </c>
      <c r="V467" s="27" t="s">
        <v>73</v>
      </c>
      <c r="W467" s="27" t="s">
        <v>73</v>
      </c>
      <c r="X467" s="27" t="s">
        <v>73</v>
      </c>
      <c r="Y467" s="122"/>
      <c r="Z467" s="120"/>
      <c r="AA467" s="80"/>
      <c r="AB467" s="81"/>
      <c r="AC467" s="81"/>
      <c r="AD467" s="57"/>
    </row>
    <row r="468" spans="1:30" x14ac:dyDescent="0.25">
      <c r="A468" s="120"/>
      <c r="B468" s="115" t="s">
        <v>166</v>
      </c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27" t="s">
        <v>73</v>
      </c>
      <c r="S468" s="27" t="s">
        <v>73</v>
      </c>
      <c r="T468" s="27" t="s">
        <v>73</v>
      </c>
      <c r="U468" s="27" t="s">
        <v>73</v>
      </c>
      <c r="V468" s="27" t="s">
        <v>73</v>
      </c>
      <c r="W468" s="27" t="s">
        <v>73</v>
      </c>
      <c r="X468" s="27" t="s">
        <v>73</v>
      </c>
      <c r="Y468" s="122"/>
      <c r="Z468" s="120"/>
      <c r="AA468" s="80"/>
      <c r="AB468" s="81"/>
      <c r="AC468" s="81"/>
      <c r="AD468" s="57"/>
    </row>
    <row r="469" spans="1:30" x14ac:dyDescent="0.25">
      <c r="A469" s="120"/>
      <c r="B469" s="115" t="s">
        <v>167</v>
      </c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  <c r="P469" s="98"/>
      <c r="Q469" s="98"/>
      <c r="R469" s="27" t="s">
        <v>73</v>
      </c>
      <c r="S469" s="27" t="s">
        <v>73</v>
      </c>
      <c r="T469" s="27" t="s">
        <v>73</v>
      </c>
      <c r="U469" s="27" t="s">
        <v>73</v>
      </c>
      <c r="V469" s="27" t="s">
        <v>73</v>
      </c>
      <c r="W469" s="27" t="s">
        <v>73</v>
      </c>
      <c r="X469" s="27" t="s">
        <v>73</v>
      </c>
      <c r="Y469" s="122"/>
      <c r="Z469" s="120"/>
      <c r="AA469" s="80"/>
      <c r="AB469" s="81"/>
      <c r="AC469" s="81"/>
      <c r="AD469" s="57"/>
    </row>
    <row r="470" spans="1:30" ht="31.5" x14ac:dyDescent="0.25">
      <c r="A470" s="126"/>
      <c r="B470" s="115" t="s">
        <v>168</v>
      </c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  <c r="P470" s="98"/>
      <c r="Q470" s="98"/>
      <c r="R470" s="27" t="s">
        <v>73</v>
      </c>
      <c r="S470" s="27" t="s">
        <v>73</v>
      </c>
      <c r="T470" s="27" t="s">
        <v>73</v>
      </c>
      <c r="U470" s="27" t="s">
        <v>73</v>
      </c>
      <c r="V470" s="27" t="s">
        <v>73</v>
      </c>
      <c r="W470" s="27" t="s">
        <v>73</v>
      </c>
      <c r="X470" s="27" t="s">
        <v>73</v>
      </c>
      <c r="Y470" s="143"/>
      <c r="Z470" s="126"/>
      <c r="AA470" s="80"/>
      <c r="AB470" s="81"/>
      <c r="AC470" s="81"/>
      <c r="AD470" s="57"/>
    </row>
    <row r="471" spans="1:30" ht="31.5" x14ac:dyDescent="0.25">
      <c r="A471" s="116" t="s">
        <v>289</v>
      </c>
      <c r="B471" s="115" t="s">
        <v>169</v>
      </c>
      <c r="C471" s="30"/>
      <c r="D471" s="30"/>
      <c r="E471" s="30"/>
      <c r="F471" s="30"/>
      <c r="G471" s="30"/>
      <c r="H471" s="27"/>
      <c r="I471" s="28"/>
      <c r="J471" s="28"/>
      <c r="K471" s="28"/>
      <c r="L471" s="28"/>
      <c r="M471" s="27"/>
      <c r="N471" s="28"/>
      <c r="O471" s="28"/>
      <c r="P471" s="28"/>
      <c r="Q471" s="28"/>
      <c r="R471" s="28" t="s">
        <v>73</v>
      </c>
      <c r="S471" s="28" t="s">
        <v>73</v>
      </c>
      <c r="T471" s="28" t="s">
        <v>73</v>
      </c>
      <c r="U471" s="28" t="s">
        <v>73</v>
      </c>
      <c r="V471" s="28" t="s">
        <v>73</v>
      </c>
      <c r="W471" s="28" t="s">
        <v>73</v>
      </c>
      <c r="X471" s="28" t="s">
        <v>73</v>
      </c>
      <c r="Y471" s="121"/>
      <c r="Z471" s="116"/>
      <c r="AA471" s="80"/>
      <c r="AB471" s="81"/>
      <c r="AC471" s="81"/>
      <c r="AD471" s="57"/>
    </row>
    <row r="472" spans="1:30" x14ac:dyDescent="0.25">
      <c r="A472" s="117"/>
      <c r="B472" s="115" t="s">
        <v>165</v>
      </c>
      <c r="C472" s="30"/>
      <c r="D472" s="30"/>
      <c r="E472" s="30"/>
      <c r="F472" s="30"/>
      <c r="G472" s="30"/>
      <c r="H472" s="27"/>
      <c r="I472" s="28"/>
      <c r="J472" s="28"/>
      <c r="K472" s="28"/>
      <c r="L472" s="28"/>
      <c r="M472" s="27"/>
      <c r="N472" s="28"/>
      <c r="O472" s="28"/>
      <c r="P472" s="28"/>
      <c r="Q472" s="28"/>
      <c r="R472" s="28" t="s">
        <v>73</v>
      </c>
      <c r="S472" s="28" t="s">
        <v>73</v>
      </c>
      <c r="T472" s="28" t="s">
        <v>73</v>
      </c>
      <c r="U472" s="28" t="s">
        <v>73</v>
      </c>
      <c r="V472" s="28" t="s">
        <v>73</v>
      </c>
      <c r="W472" s="28" t="s">
        <v>73</v>
      </c>
      <c r="X472" s="28" t="s">
        <v>73</v>
      </c>
      <c r="Y472" s="122"/>
      <c r="Z472" s="120"/>
      <c r="AA472" s="80"/>
      <c r="AB472" s="81"/>
      <c r="AC472" s="81"/>
      <c r="AD472" s="57"/>
    </row>
    <row r="473" spans="1:30" x14ac:dyDescent="0.25">
      <c r="A473" s="117"/>
      <c r="B473" s="115" t="s">
        <v>166</v>
      </c>
      <c r="C473" s="30"/>
      <c r="D473" s="30"/>
      <c r="E473" s="30"/>
      <c r="F473" s="30"/>
      <c r="G473" s="30"/>
      <c r="H473" s="27"/>
      <c r="I473" s="28"/>
      <c r="J473" s="28"/>
      <c r="K473" s="28"/>
      <c r="L473" s="28"/>
      <c r="M473" s="27"/>
      <c r="N473" s="28"/>
      <c r="O473" s="28"/>
      <c r="P473" s="28"/>
      <c r="Q473" s="28"/>
      <c r="R473" s="28" t="s">
        <v>73</v>
      </c>
      <c r="S473" s="28" t="s">
        <v>73</v>
      </c>
      <c r="T473" s="28" t="s">
        <v>73</v>
      </c>
      <c r="U473" s="28" t="s">
        <v>73</v>
      </c>
      <c r="V473" s="28" t="s">
        <v>73</v>
      </c>
      <c r="W473" s="28" t="s">
        <v>73</v>
      </c>
      <c r="X473" s="28" t="s">
        <v>73</v>
      </c>
      <c r="Y473" s="122"/>
      <c r="Z473" s="120"/>
      <c r="AA473" s="80"/>
      <c r="AB473" s="81"/>
      <c r="AC473" s="81"/>
      <c r="AD473" s="57"/>
    </row>
    <row r="474" spans="1:30" x14ac:dyDescent="0.25">
      <c r="A474" s="117"/>
      <c r="B474" s="115" t="s">
        <v>167</v>
      </c>
      <c r="C474" s="30"/>
      <c r="D474" s="30"/>
      <c r="E474" s="30"/>
      <c r="F474" s="30"/>
      <c r="G474" s="30"/>
      <c r="H474" s="27"/>
      <c r="I474" s="28"/>
      <c r="J474" s="28"/>
      <c r="K474" s="28"/>
      <c r="L474" s="28"/>
      <c r="M474" s="27"/>
      <c r="N474" s="28"/>
      <c r="O474" s="28"/>
      <c r="P474" s="28"/>
      <c r="Q474" s="28"/>
      <c r="R474" s="28" t="s">
        <v>73</v>
      </c>
      <c r="S474" s="28" t="s">
        <v>73</v>
      </c>
      <c r="T474" s="28" t="s">
        <v>73</v>
      </c>
      <c r="U474" s="28" t="s">
        <v>73</v>
      </c>
      <c r="V474" s="28" t="s">
        <v>73</v>
      </c>
      <c r="W474" s="28" t="s">
        <v>73</v>
      </c>
      <c r="X474" s="28" t="s">
        <v>73</v>
      </c>
      <c r="Y474" s="122"/>
      <c r="Z474" s="120"/>
      <c r="AA474" s="80"/>
      <c r="AB474" s="81"/>
      <c r="AC474" s="81"/>
      <c r="AD474" s="57"/>
    </row>
    <row r="475" spans="1:30" ht="31.5" x14ac:dyDescent="0.25">
      <c r="A475" s="118"/>
      <c r="B475" s="115" t="s">
        <v>168</v>
      </c>
      <c r="C475" s="30"/>
      <c r="D475" s="30"/>
      <c r="E475" s="30"/>
      <c r="F475" s="30"/>
      <c r="G475" s="30"/>
      <c r="H475" s="27"/>
      <c r="I475" s="28"/>
      <c r="J475" s="28"/>
      <c r="K475" s="28"/>
      <c r="L475" s="28"/>
      <c r="M475" s="27"/>
      <c r="N475" s="28"/>
      <c r="O475" s="28"/>
      <c r="P475" s="28"/>
      <c r="Q475" s="28"/>
      <c r="R475" s="28" t="s">
        <v>73</v>
      </c>
      <c r="S475" s="28" t="s">
        <v>73</v>
      </c>
      <c r="T475" s="28" t="s">
        <v>73</v>
      </c>
      <c r="U475" s="28" t="s">
        <v>73</v>
      </c>
      <c r="V475" s="28" t="s">
        <v>73</v>
      </c>
      <c r="W475" s="28" t="s">
        <v>73</v>
      </c>
      <c r="X475" s="28" t="s">
        <v>73</v>
      </c>
      <c r="Y475" s="122"/>
      <c r="Z475" s="120"/>
      <c r="AA475" s="80"/>
      <c r="AB475" s="81"/>
      <c r="AC475" s="81"/>
      <c r="AD475" s="57"/>
    </row>
    <row r="476" spans="1:30" x14ac:dyDescent="0.25">
      <c r="A476" s="123" t="s">
        <v>260</v>
      </c>
      <c r="B476" s="124"/>
      <c r="C476" s="124"/>
      <c r="D476" s="124"/>
      <c r="E476" s="124"/>
      <c r="F476" s="124"/>
      <c r="G476" s="124"/>
      <c r="H476" s="124"/>
      <c r="I476" s="124"/>
      <c r="J476" s="124"/>
      <c r="K476" s="124"/>
      <c r="L476" s="124"/>
      <c r="M476" s="124"/>
      <c r="N476" s="124"/>
      <c r="O476" s="124"/>
      <c r="P476" s="124"/>
      <c r="Q476" s="124"/>
      <c r="R476" s="124"/>
      <c r="S476" s="124"/>
      <c r="T476" s="124"/>
      <c r="U476" s="124"/>
      <c r="V476" s="124"/>
      <c r="W476" s="124"/>
      <c r="X476" s="124"/>
      <c r="Y476" s="124"/>
      <c r="Z476" s="125"/>
      <c r="AA476" s="80"/>
      <c r="AB476" s="81"/>
      <c r="AC476" s="81"/>
      <c r="AD476" s="57">
        <f t="shared" si="98"/>
        <v>0</v>
      </c>
    </row>
    <row r="477" spans="1:30" x14ac:dyDescent="0.25">
      <c r="A477" s="139" t="s">
        <v>213</v>
      </c>
      <c r="B477" s="115" t="s">
        <v>124</v>
      </c>
      <c r="C477" s="42"/>
      <c r="D477" s="42"/>
      <c r="E477" s="42"/>
      <c r="F477" s="42"/>
      <c r="G477" s="42"/>
      <c r="H477" s="113">
        <v>125</v>
      </c>
      <c r="I477" s="98">
        <v>125</v>
      </c>
      <c r="J477" s="98">
        <v>125</v>
      </c>
      <c r="K477" s="98">
        <v>125</v>
      </c>
      <c r="L477" s="98">
        <v>125</v>
      </c>
      <c r="M477" s="98">
        <v>80</v>
      </c>
      <c r="N477" s="98">
        <v>80</v>
      </c>
      <c r="O477" s="98">
        <v>80</v>
      </c>
      <c r="P477" s="98">
        <v>80</v>
      </c>
      <c r="Q477" s="98">
        <v>80</v>
      </c>
      <c r="R477" s="98">
        <v>47</v>
      </c>
      <c r="S477" s="98">
        <v>47</v>
      </c>
      <c r="T477" s="98">
        <v>47</v>
      </c>
      <c r="U477" s="98">
        <v>47</v>
      </c>
      <c r="V477" s="98">
        <v>47</v>
      </c>
      <c r="W477" s="98">
        <v>70</v>
      </c>
      <c r="X477" s="98">
        <v>70</v>
      </c>
      <c r="Y477" s="119" t="s">
        <v>158</v>
      </c>
      <c r="Z477" s="116" t="s">
        <v>357</v>
      </c>
      <c r="AA477" s="27">
        <v>360</v>
      </c>
      <c r="AB477" s="83">
        <v>500</v>
      </c>
      <c r="AC477" s="27">
        <v>500</v>
      </c>
      <c r="AD477" s="57">
        <f t="shared" si="98"/>
        <v>1612</v>
      </c>
    </row>
    <row r="478" spans="1:30" x14ac:dyDescent="0.25">
      <c r="A478" s="139"/>
      <c r="B478" s="115" t="s">
        <v>163</v>
      </c>
      <c r="C478" s="42"/>
      <c r="D478" s="42"/>
      <c r="E478" s="42"/>
      <c r="F478" s="42"/>
      <c r="G478" s="42"/>
      <c r="H478" s="113">
        <f>H479/H477</f>
        <v>70.366399999999999</v>
      </c>
      <c r="I478" s="98">
        <v>80</v>
      </c>
      <c r="J478" s="98">
        <v>80</v>
      </c>
      <c r="K478" s="98">
        <v>80</v>
      </c>
      <c r="L478" s="98">
        <v>80</v>
      </c>
      <c r="M478" s="109">
        <f>M479/M477</f>
        <v>62.5</v>
      </c>
      <c r="N478" s="109">
        <f>M478/4</f>
        <v>15.625</v>
      </c>
      <c r="O478" s="109">
        <v>15.6</v>
      </c>
      <c r="P478" s="109">
        <v>15.6</v>
      </c>
      <c r="Q478" s="109">
        <v>15.6</v>
      </c>
      <c r="R478" s="27">
        <f>R479/R477</f>
        <v>80.851063829787236</v>
      </c>
      <c r="S478" s="29" t="s">
        <v>278</v>
      </c>
      <c r="T478" s="29" t="s">
        <v>278</v>
      </c>
      <c r="U478" s="29" t="s">
        <v>278</v>
      </c>
      <c r="V478" s="29" t="s">
        <v>278</v>
      </c>
      <c r="W478" s="27">
        <f t="shared" ref="W478:X478" si="150">W479/W477</f>
        <v>85.714285714285708</v>
      </c>
      <c r="X478" s="27">
        <f t="shared" si="150"/>
        <v>85.714285714285708</v>
      </c>
      <c r="Y478" s="119"/>
      <c r="Z478" s="120"/>
      <c r="AA478" s="27">
        <f>AA479/AA477</f>
        <v>80.625</v>
      </c>
      <c r="AB478" s="83">
        <v>90</v>
      </c>
      <c r="AC478" s="27">
        <v>90</v>
      </c>
      <c r="AD478" s="57">
        <f t="shared" ref="AD478:AD498" si="151">H478+M478+R478+AA478+AB478+AC478</f>
        <v>474.34246382978722</v>
      </c>
    </row>
    <row r="479" spans="1:30" s="73" customFormat="1" ht="31.5" x14ac:dyDescent="0.25">
      <c r="A479" s="139"/>
      <c r="B479" s="115" t="s">
        <v>169</v>
      </c>
      <c r="C479" s="42"/>
      <c r="D479" s="42"/>
      <c r="E479" s="42"/>
      <c r="F479" s="42"/>
      <c r="G479" s="42"/>
      <c r="H479" s="113">
        <f>SUM(H480:H483)</f>
        <v>8795.7999999999993</v>
      </c>
      <c r="I479" s="28">
        <v>2200</v>
      </c>
      <c r="J479" s="28">
        <v>2200</v>
      </c>
      <c r="K479" s="28">
        <v>2200</v>
      </c>
      <c r="L479" s="28">
        <v>2195.8000000000002</v>
      </c>
      <c r="M479" s="113">
        <v>5000</v>
      </c>
      <c r="N479" s="113">
        <v>1250</v>
      </c>
      <c r="O479" s="113">
        <v>1250</v>
      </c>
      <c r="P479" s="113">
        <v>1250</v>
      </c>
      <c r="Q479" s="113">
        <v>1250</v>
      </c>
      <c r="R479" s="113">
        <f>SUM(R480:R483)</f>
        <v>3800</v>
      </c>
      <c r="S479" s="113">
        <f t="shared" ref="S479:X479" si="152">SUM(S480:S483)</f>
        <v>950</v>
      </c>
      <c r="T479" s="113">
        <f t="shared" si="152"/>
        <v>950</v>
      </c>
      <c r="U479" s="113">
        <f t="shared" si="152"/>
        <v>950</v>
      </c>
      <c r="V479" s="113">
        <f t="shared" si="152"/>
        <v>950</v>
      </c>
      <c r="W479" s="113">
        <f t="shared" si="152"/>
        <v>6000</v>
      </c>
      <c r="X479" s="113">
        <f t="shared" si="152"/>
        <v>6000</v>
      </c>
      <c r="Y479" s="119"/>
      <c r="Z479" s="120"/>
      <c r="AA479" s="27">
        <f>SUM(AA480:AA483)</f>
        <v>29025</v>
      </c>
      <c r="AB479" s="83">
        <f t="shared" ref="AB479:AC479" si="153">SUM(AB480:AB483)</f>
        <v>45000</v>
      </c>
      <c r="AC479" s="113">
        <f t="shared" si="153"/>
        <v>45000</v>
      </c>
      <c r="AD479" s="57">
        <f t="shared" si="151"/>
        <v>136620.79999999999</v>
      </c>
    </row>
    <row r="480" spans="1:30" s="73" customFormat="1" x14ac:dyDescent="0.25">
      <c r="A480" s="139"/>
      <c r="B480" s="115" t="s">
        <v>165</v>
      </c>
      <c r="C480" s="45" t="s">
        <v>119</v>
      </c>
      <c r="D480" s="45" t="s">
        <v>287</v>
      </c>
      <c r="E480" s="45" t="s">
        <v>288</v>
      </c>
      <c r="F480" s="45" t="s">
        <v>185</v>
      </c>
      <c r="G480" s="45" t="s">
        <v>131</v>
      </c>
      <c r="H480" s="113">
        <v>8795.7999999999993</v>
      </c>
      <c r="I480" s="28">
        <v>2200</v>
      </c>
      <c r="J480" s="28">
        <v>2200</v>
      </c>
      <c r="K480" s="28">
        <v>2200</v>
      </c>
      <c r="L480" s="28">
        <v>2195.8000000000002</v>
      </c>
      <c r="M480" s="113">
        <v>5000</v>
      </c>
      <c r="N480" s="113">
        <v>1250</v>
      </c>
      <c r="O480" s="113">
        <v>1250</v>
      </c>
      <c r="P480" s="113">
        <v>1250</v>
      </c>
      <c r="Q480" s="113">
        <v>1250</v>
      </c>
      <c r="R480" s="113">
        <f>SUM(S480:V480)</f>
        <v>3800</v>
      </c>
      <c r="S480" s="113">
        <v>950</v>
      </c>
      <c r="T480" s="113">
        <v>950</v>
      </c>
      <c r="U480" s="113">
        <v>950</v>
      </c>
      <c r="V480" s="113">
        <v>950</v>
      </c>
      <c r="W480" s="27">
        <v>6000</v>
      </c>
      <c r="X480" s="27">
        <v>6000</v>
      </c>
      <c r="Y480" s="119"/>
      <c r="Z480" s="120"/>
      <c r="AA480" s="27">
        <v>29025</v>
      </c>
      <c r="AB480" s="83">
        <f t="shared" ref="AB480:AC480" si="154">AB477*AB478</f>
        <v>45000</v>
      </c>
      <c r="AC480" s="27">
        <f t="shared" si="154"/>
        <v>45000</v>
      </c>
      <c r="AD480" s="57">
        <f t="shared" si="151"/>
        <v>136620.79999999999</v>
      </c>
    </row>
    <row r="481" spans="1:30" s="73" customFormat="1" x14ac:dyDescent="0.25">
      <c r="A481" s="139"/>
      <c r="B481" s="115" t="s">
        <v>166</v>
      </c>
      <c r="C481" s="42"/>
      <c r="D481" s="42"/>
      <c r="E481" s="42"/>
      <c r="F481" s="42"/>
      <c r="G481" s="42"/>
      <c r="H481" s="113"/>
      <c r="I481" s="113">
        <v>0</v>
      </c>
      <c r="J481" s="113">
        <v>0</v>
      </c>
      <c r="K481" s="113">
        <v>0</v>
      </c>
      <c r="L481" s="113">
        <v>0</v>
      </c>
      <c r="M481" s="113"/>
      <c r="N481" s="113"/>
      <c r="O481" s="113"/>
      <c r="P481" s="113"/>
      <c r="Q481" s="113"/>
      <c r="R481" s="113" t="s">
        <v>73</v>
      </c>
      <c r="S481" s="113" t="s">
        <v>73</v>
      </c>
      <c r="T481" s="113" t="s">
        <v>73</v>
      </c>
      <c r="U481" s="113" t="s">
        <v>73</v>
      </c>
      <c r="V481" s="113" t="s">
        <v>73</v>
      </c>
      <c r="W481" s="113" t="s">
        <v>73</v>
      </c>
      <c r="X481" s="113" t="s">
        <v>73</v>
      </c>
      <c r="Y481" s="119"/>
      <c r="Z481" s="120"/>
      <c r="AA481" s="27">
        <v>0</v>
      </c>
      <c r="AB481" s="62">
        <v>0</v>
      </c>
      <c r="AC481" s="27">
        <v>0</v>
      </c>
      <c r="AD481" s="57" t="e">
        <f t="shared" si="151"/>
        <v>#VALUE!</v>
      </c>
    </row>
    <row r="482" spans="1:30" s="73" customFormat="1" x14ac:dyDescent="0.25">
      <c r="A482" s="139"/>
      <c r="B482" s="115" t="s">
        <v>167</v>
      </c>
      <c r="C482" s="42"/>
      <c r="D482" s="42"/>
      <c r="E482" s="42"/>
      <c r="F482" s="42"/>
      <c r="G482" s="42"/>
      <c r="H482" s="113"/>
      <c r="I482" s="113">
        <v>0</v>
      </c>
      <c r="J482" s="113">
        <v>0</v>
      </c>
      <c r="K482" s="113">
        <v>0</v>
      </c>
      <c r="L482" s="113">
        <v>0</v>
      </c>
      <c r="M482" s="113"/>
      <c r="N482" s="113"/>
      <c r="O482" s="113"/>
      <c r="P482" s="113"/>
      <c r="Q482" s="113"/>
      <c r="R482" s="113" t="s">
        <v>73</v>
      </c>
      <c r="S482" s="113" t="s">
        <v>73</v>
      </c>
      <c r="T482" s="113" t="s">
        <v>73</v>
      </c>
      <c r="U482" s="113" t="s">
        <v>73</v>
      </c>
      <c r="V482" s="113" t="s">
        <v>73</v>
      </c>
      <c r="W482" s="113" t="s">
        <v>73</v>
      </c>
      <c r="X482" s="113" t="s">
        <v>73</v>
      </c>
      <c r="Y482" s="119"/>
      <c r="Z482" s="120"/>
      <c r="AA482" s="27">
        <v>0</v>
      </c>
      <c r="AB482" s="62">
        <v>0</v>
      </c>
      <c r="AC482" s="27">
        <v>0</v>
      </c>
      <c r="AD482" s="57" t="e">
        <f t="shared" si="151"/>
        <v>#VALUE!</v>
      </c>
    </row>
    <row r="483" spans="1:30" s="73" customFormat="1" ht="36" customHeight="1" x14ac:dyDescent="0.25">
      <c r="A483" s="139"/>
      <c r="B483" s="115" t="s">
        <v>168</v>
      </c>
      <c r="C483" s="42"/>
      <c r="D483" s="42"/>
      <c r="E483" s="42"/>
      <c r="F483" s="42"/>
      <c r="G483" s="42"/>
      <c r="H483" s="113">
        <v>0</v>
      </c>
      <c r="I483" s="113">
        <v>0</v>
      </c>
      <c r="J483" s="113">
        <v>0</v>
      </c>
      <c r="K483" s="113">
        <v>0</v>
      </c>
      <c r="L483" s="113">
        <v>0</v>
      </c>
      <c r="M483" s="113">
        <v>0</v>
      </c>
      <c r="N483" s="113"/>
      <c r="O483" s="113"/>
      <c r="P483" s="113"/>
      <c r="Q483" s="113"/>
      <c r="R483" s="113" t="s">
        <v>73</v>
      </c>
      <c r="S483" s="113" t="s">
        <v>73</v>
      </c>
      <c r="T483" s="113" t="s">
        <v>73</v>
      </c>
      <c r="U483" s="113" t="s">
        <v>73</v>
      </c>
      <c r="V483" s="113" t="s">
        <v>73</v>
      </c>
      <c r="W483" s="113" t="s">
        <v>73</v>
      </c>
      <c r="X483" s="113" t="s">
        <v>73</v>
      </c>
      <c r="Y483" s="119"/>
      <c r="Z483" s="126"/>
      <c r="AA483" s="27">
        <v>0</v>
      </c>
      <c r="AB483" s="62">
        <v>0</v>
      </c>
      <c r="AC483" s="27">
        <v>0</v>
      </c>
      <c r="AD483" s="57" t="e">
        <f t="shared" si="151"/>
        <v>#VALUE!</v>
      </c>
    </row>
    <row r="484" spans="1:30" s="73" customFormat="1" ht="31.5" x14ac:dyDescent="0.25">
      <c r="A484" s="116" t="s">
        <v>289</v>
      </c>
      <c r="B484" s="115" t="s">
        <v>169</v>
      </c>
      <c r="C484" s="30"/>
      <c r="D484" s="30"/>
      <c r="E484" s="30"/>
      <c r="F484" s="30"/>
      <c r="G484" s="30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>
        <f>SUM(R485:R488)</f>
        <v>3800</v>
      </c>
      <c r="S484" s="113">
        <f t="shared" ref="S484:X484" si="155">SUM(S485:S488)</f>
        <v>950</v>
      </c>
      <c r="T484" s="113">
        <f t="shared" si="155"/>
        <v>950</v>
      </c>
      <c r="U484" s="113">
        <f t="shared" si="155"/>
        <v>950</v>
      </c>
      <c r="V484" s="113">
        <f t="shared" si="155"/>
        <v>950</v>
      </c>
      <c r="W484" s="113">
        <f t="shared" si="155"/>
        <v>6000</v>
      </c>
      <c r="X484" s="113">
        <f t="shared" si="155"/>
        <v>6000</v>
      </c>
      <c r="Y484" s="119"/>
      <c r="Z484" s="116"/>
      <c r="AA484" s="27"/>
      <c r="AB484" s="62"/>
      <c r="AC484" s="27"/>
      <c r="AD484" s="57"/>
    </row>
    <row r="485" spans="1:30" s="73" customFormat="1" x14ac:dyDescent="0.25">
      <c r="A485" s="117"/>
      <c r="B485" s="115" t="s">
        <v>165</v>
      </c>
      <c r="C485" s="30"/>
      <c r="D485" s="30"/>
      <c r="E485" s="30"/>
      <c r="F485" s="30"/>
      <c r="G485" s="30"/>
      <c r="H485" s="113"/>
      <c r="I485" s="113"/>
      <c r="J485" s="113"/>
      <c r="K485" s="113"/>
      <c r="L485" s="113"/>
      <c r="M485" s="113"/>
      <c r="N485" s="113"/>
      <c r="O485" s="113"/>
      <c r="P485" s="113"/>
      <c r="Q485" s="113"/>
      <c r="R485" s="113">
        <f>SUM(S485:V485)</f>
        <v>3800</v>
      </c>
      <c r="S485" s="113">
        <f>S480</f>
        <v>950</v>
      </c>
      <c r="T485" s="113">
        <f t="shared" ref="T485:V485" si="156">T480</f>
        <v>950</v>
      </c>
      <c r="U485" s="113">
        <f t="shared" si="156"/>
        <v>950</v>
      </c>
      <c r="V485" s="113">
        <f t="shared" si="156"/>
        <v>950</v>
      </c>
      <c r="W485" s="27">
        <v>6000</v>
      </c>
      <c r="X485" s="27">
        <v>6000</v>
      </c>
      <c r="Y485" s="119"/>
      <c r="Z485" s="120"/>
      <c r="AA485" s="27"/>
      <c r="AB485" s="62"/>
      <c r="AC485" s="27"/>
      <c r="AD485" s="57"/>
    </row>
    <row r="486" spans="1:30" s="73" customFormat="1" x14ac:dyDescent="0.25">
      <c r="A486" s="117"/>
      <c r="B486" s="115" t="s">
        <v>166</v>
      </c>
      <c r="C486" s="30"/>
      <c r="D486" s="30"/>
      <c r="E486" s="30"/>
      <c r="F486" s="30"/>
      <c r="G486" s="30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 t="s">
        <v>73</v>
      </c>
      <c r="S486" s="113" t="s">
        <v>73</v>
      </c>
      <c r="T486" s="113" t="s">
        <v>73</v>
      </c>
      <c r="U486" s="113" t="s">
        <v>73</v>
      </c>
      <c r="V486" s="113" t="s">
        <v>73</v>
      </c>
      <c r="W486" s="113" t="s">
        <v>73</v>
      </c>
      <c r="X486" s="113" t="s">
        <v>73</v>
      </c>
      <c r="Y486" s="119"/>
      <c r="Z486" s="120"/>
      <c r="AA486" s="27"/>
      <c r="AB486" s="62"/>
      <c r="AC486" s="27"/>
      <c r="AD486" s="57"/>
    </row>
    <row r="487" spans="1:30" s="73" customFormat="1" x14ac:dyDescent="0.25">
      <c r="A487" s="117"/>
      <c r="B487" s="115" t="s">
        <v>167</v>
      </c>
      <c r="C487" s="30"/>
      <c r="D487" s="30"/>
      <c r="E487" s="30"/>
      <c r="F487" s="30"/>
      <c r="G487" s="30"/>
      <c r="H487" s="113"/>
      <c r="I487" s="113"/>
      <c r="J487" s="113"/>
      <c r="K487" s="113"/>
      <c r="L487" s="113"/>
      <c r="M487" s="113"/>
      <c r="N487" s="113"/>
      <c r="O487" s="113"/>
      <c r="P487" s="113"/>
      <c r="Q487" s="113"/>
      <c r="R487" s="113" t="s">
        <v>73</v>
      </c>
      <c r="S487" s="113" t="s">
        <v>73</v>
      </c>
      <c r="T487" s="113" t="s">
        <v>73</v>
      </c>
      <c r="U487" s="113" t="s">
        <v>73</v>
      </c>
      <c r="V487" s="113" t="s">
        <v>73</v>
      </c>
      <c r="W487" s="113" t="s">
        <v>73</v>
      </c>
      <c r="X487" s="113" t="s">
        <v>73</v>
      </c>
      <c r="Y487" s="119"/>
      <c r="Z487" s="120"/>
      <c r="AA487" s="27"/>
      <c r="AB487" s="62"/>
      <c r="AC487" s="27"/>
      <c r="AD487" s="57"/>
    </row>
    <row r="488" spans="1:30" s="73" customFormat="1" ht="31.5" x14ac:dyDescent="0.25">
      <c r="A488" s="118"/>
      <c r="B488" s="115" t="s">
        <v>168</v>
      </c>
      <c r="C488" s="30"/>
      <c r="D488" s="30"/>
      <c r="E488" s="30"/>
      <c r="F488" s="30"/>
      <c r="G488" s="30"/>
      <c r="H488" s="113"/>
      <c r="I488" s="113"/>
      <c r="J488" s="113"/>
      <c r="K488" s="113"/>
      <c r="L488" s="113"/>
      <c r="M488" s="113"/>
      <c r="N488" s="113"/>
      <c r="O488" s="113"/>
      <c r="P488" s="113"/>
      <c r="Q488" s="113"/>
      <c r="R488" s="113" t="s">
        <v>73</v>
      </c>
      <c r="S488" s="113" t="s">
        <v>73</v>
      </c>
      <c r="T488" s="113" t="s">
        <v>73</v>
      </c>
      <c r="U488" s="113" t="s">
        <v>73</v>
      </c>
      <c r="V488" s="113" t="s">
        <v>73</v>
      </c>
      <c r="W488" s="113" t="s">
        <v>73</v>
      </c>
      <c r="X488" s="113" t="s">
        <v>73</v>
      </c>
      <c r="Y488" s="119"/>
      <c r="Z488" s="120"/>
      <c r="AA488" s="27"/>
      <c r="AB488" s="62"/>
      <c r="AC488" s="27"/>
      <c r="AD488" s="57"/>
    </row>
    <row r="489" spans="1:30" s="73" customFormat="1" ht="31.5" x14ac:dyDescent="0.25">
      <c r="A489" s="139" t="s">
        <v>184</v>
      </c>
      <c r="B489" s="115" t="s">
        <v>169</v>
      </c>
      <c r="C489" s="42"/>
      <c r="D489" s="42"/>
      <c r="E489" s="42"/>
      <c r="F489" s="42"/>
      <c r="G489" s="42"/>
      <c r="H489" s="27">
        <v>5795.8</v>
      </c>
      <c r="I489" s="28">
        <f t="shared" ref="I489:Q489" si="157">I479</f>
        <v>2200</v>
      </c>
      <c r="J489" s="28">
        <f t="shared" si="157"/>
        <v>2200</v>
      </c>
      <c r="K489" s="28">
        <f t="shared" si="157"/>
        <v>2200</v>
      </c>
      <c r="L489" s="28">
        <f t="shared" si="157"/>
        <v>2195.8000000000002</v>
      </c>
      <c r="M489" s="28">
        <f t="shared" si="157"/>
        <v>5000</v>
      </c>
      <c r="N489" s="28">
        <f t="shared" si="157"/>
        <v>1250</v>
      </c>
      <c r="O489" s="28">
        <f t="shared" si="157"/>
        <v>1250</v>
      </c>
      <c r="P489" s="28">
        <f t="shared" si="157"/>
        <v>1250</v>
      </c>
      <c r="Q489" s="28">
        <f t="shared" si="157"/>
        <v>1250</v>
      </c>
      <c r="R489" s="27">
        <f>SUM(R490:R493)</f>
        <v>3800</v>
      </c>
      <c r="S489" s="27">
        <f t="shared" ref="S489:X489" si="158">SUM(S490:S493)</f>
        <v>950</v>
      </c>
      <c r="T489" s="27">
        <f t="shared" si="158"/>
        <v>950</v>
      </c>
      <c r="U489" s="27">
        <f t="shared" si="158"/>
        <v>950</v>
      </c>
      <c r="V489" s="27">
        <f t="shared" si="158"/>
        <v>950</v>
      </c>
      <c r="W489" s="27">
        <f t="shared" si="158"/>
        <v>6000</v>
      </c>
      <c r="X489" s="27">
        <f t="shared" si="158"/>
        <v>6000</v>
      </c>
      <c r="Y489" s="158"/>
      <c r="Z489" s="158"/>
      <c r="AA489" s="27">
        <f t="shared" ref="AA489:AC493" si="159">AA479</f>
        <v>29025</v>
      </c>
      <c r="AB489" s="27">
        <f t="shared" si="159"/>
        <v>45000</v>
      </c>
      <c r="AC489" s="27">
        <f t="shared" si="159"/>
        <v>45000</v>
      </c>
      <c r="AD489" s="57">
        <f t="shared" si="151"/>
        <v>133620.79999999999</v>
      </c>
    </row>
    <row r="490" spans="1:30" s="73" customFormat="1" x14ac:dyDescent="0.25">
      <c r="A490" s="139"/>
      <c r="B490" s="115" t="s">
        <v>165</v>
      </c>
      <c r="C490" s="42"/>
      <c r="D490" s="42"/>
      <c r="E490" s="42"/>
      <c r="F490" s="42"/>
      <c r="G490" s="42"/>
      <c r="H490" s="27">
        <v>5795.8</v>
      </c>
      <c r="I490" s="28">
        <f t="shared" ref="I490:Q490" si="160">I480</f>
        <v>2200</v>
      </c>
      <c r="J490" s="28">
        <f t="shared" si="160"/>
        <v>2200</v>
      </c>
      <c r="K490" s="28">
        <f t="shared" si="160"/>
        <v>2200</v>
      </c>
      <c r="L490" s="28">
        <f t="shared" si="160"/>
        <v>2195.8000000000002</v>
      </c>
      <c r="M490" s="28">
        <f t="shared" si="160"/>
        <v>5000</v>
      </c>
      <c r="N490" s="28">
        <f t="shared" si="160"/>
        <v>1250</v>
      </c>
      <c r="O490" s="28">
        <f t="shared" si="160"/>
        <v>1250</v>
      </c>
      <c r="P490" s="28">
        <f t="shared" si="160"/>
        <v>1250</v>
      </c>
      <c r="Q490" s="28">
        <f t="shared" si="160"/>
        <v>1250</v>
      </c>
      <c r="R490" s="27">
        <f>SUM(S490:V490)</f>
        <v>3800</v>
      </c>
      <c r="S490" s="27">
        <f>S485</f>
        <v>950</v>
      </c>
      <c r="T490" s="27">
        <f t="shared" ref="T490:V490" si="161">T485</f>
        <v>950</v>
      </c>
      <c r="U490" s="27">
        <f t="shared" si="161"/>
        <v>950</v>
      </c>
      <c r="V490" s="27">
        <f t="shared" si="161"/>
        <v>950</v>
      </c>
      <c r="W490" s="27">
        <f t="shared" ref="W490:X490" si="162">W480</f>
        <v>6000</v>
      </c>
      <c r="X490" s="27">
        <f t="shared" si="162"/>
        <v>6000</v>
      </c>
      <c r="Y490" s="159"/>
      <c r="Z490" s="159"/>
      <c r="AA490" s="27">
        <f t="shared" si="159"/>
        <v>29025</v>
      </c>
      <c r="AB490" s="27">
        <f t="shared" si="159"/>
        <v>45000</v>
      </c>
      <c r="AC490" s="27">
        <f t="shared" si="159"/>
        <v>45000</v>
      </c>
      <c r="AD490" s="57">
        <f t="shared" si="151"/>
        <v>133620.79999999999</v>
      </c>
    </row>
    <row r="491" spans="1:30" s="73" customFormat="1" x14ac:dyDescent="0.25">
      <c r="A491" s="139"/>
      <c r="B491" s="115" t="s">
        <v>166</v>
      </c>
      <c r="C491" s="42"/>
      <c r="D491" s="42"/>
      <c r="E491" s="42"/>
      <c r="F491" s="42"/>
      <c r="G491" s="42"/>
      <c r="H491" s="27">
        <f>H481</f>
        <v>0</v>
      </c>
      <c r="I491" s="28">
        <f t="shared" ref="I491:Q491" si="163">I481</f>
        <v>0</v>
      </c>
      <c r="J491" s="28">
        <f t="shared" si="163"/>
        <v>0</v>
      </c>
      <c r="K491" s="28">
        <f t="shared" si="163"/>
        <v>0</v>
      </c>
      <c r="L491" s="28">
        <f t="shared" si="163"/>
        <v>0</v>
      </c>
      <c r="M491" s="28">
        <f t="shared" si="163"/>
        <v>0</v>
      </c>
      <c r="N491" s="28">
        <f t="shared" si="163"/>
        <v>0</v>
      </c>
      <c r="O491" s="28">
        <f t="shared" si="163"/>
        <v>0</v>
      </c>
      <c r="P491" s="28">
        <f t="shared" si="163"/>
        <v>0</v>
      </c>
      <c r="Q491" s="28">
        <f t="shared" si="163"/>
        <v>0</v>
      </c>
      <c r="R491" s="27">
        <f t="shared" ref="R491:R493" si="164">SUM(S491:V491)</f>
        <v>0</v>
      </c>
      <c r="S491" s="27">
        <v>0</v>
      </c>
      <c r="T491" s="27">
        <v>0</v>
      </c>
      <c r="U491" s="27">
        <v>0</v>
      </c>
      <c r="V491" s="27">
        <v>0</v>
      </c>
      <c r="W491" s="27">
        <v>0</v>
      </c>
      <c r="X491" s="27">
        <v>0</v>
      </c>
      <c r="Y491" s="159"/>
      <c r="Z491" s="159"/>
      <c r="AA491" s="27">
        <f t="shared" si="159"/>
        <v>0</v>
      </c>
      <c r="AB491" s="27">
        <f t="shared" si="159"/>
        <v>0</v>
      </c>
      <c r="AC491" s="27">
        <f t="shared" si="159"/>
        <v>0</v>
      </c>
      <c r="AD491" s="57">
        <f t="shared" si="151"/>
        <v>0</v>
      </c>
    </row>
    <row r="492" spans="1:30" s="73" customFormat="1" x14ac:dyDescent="0.25">
      <c r="A492" s="139"/>
      <c r="B492" s="115" t="s">
        <v>167</v>
      </c>
      <c r="C492" s="42"/>
      <c r="D492" s="42"/>
      <c r="E492" s="42"/>
      <c r="F492" s="42"/>
      <c r="G492" s="42"/>
      <c r="H492" s="27">
        <f>H482</f>
        <v>0</v>
      </c>
      <c r="I492" s="28">
        <f t="shared" ref="I492:Q492" si="165">I482</f>
        <v>0</v>
      </c>
      <c r="J492" s="28">
        <f t="shared" si="165"/>
        <v>0</v>
      </c>
      <c r="K492" s="28">
        <f t="shared" si="165"/>
        <v>0</v>
      </c>
      <c r="L492" s="28">
        <f t="shared" si="165"/>
        <v>0</v>
      </c>
      <c r="M492" s="28">
        <f t="shared" si="165"/>
        <v>0</v>
      </c>
      <c r="N492" s="28">
        <f t="shared" si="165"/>
        <v>0</v>
      </c>
      <c r="O492" s="28">
        <f t="shared" si="165"/>
        <v>0</v>
      </c>
      <c r="P492" s="28">
        <f t="shared" si="165"/>
        <v>0</v>
      </c>
      <c r="Q492" s="28">
        <f t="shared" si="165"/>
        <v>0</v>
      </c>
      <c r="R492" s="27">
        <f t="shared" si="164"/>
        <v>0</v>
      </c>
      <c r="S492" s="27">
        <v>0</v>
      </c>
      <c r="T492" s="27">
        <v>0</v>
      </c>
      <c r="U492" s="27">
        <v>0</v>
      </c>
      <c r="V492" s="27">
        <v>0</v>
      </c>
      <c r="W492" s="27">
        <v>0</v>
      </c>
      <c r="X492" s="27">
        <v>0</v>
      </c>
      <c r="Y492" s="159"/>
      <c r="Z492" s="159"/>
      <c r="AA492" s="27">
        <f t="shared" si="159"/>
        <v>0</v>
      </c>
      <c r="AB492" s="27">
        <f t="shared" si="159"/>
        <v>0</v>
      </c>
      <c r="AC492" s="27">
        <f t="shared" si="159"/>
        <v>0</v>
      </c>
      <c r="AD492" s="57">
        <f t="shared" si="151"/>
        <v>0</v>
      </c>
    </row>
    <row r="493" spans="1:30" s="73" customFormat="1" ht="31.5" x14ac:dyDescent="0.25">
      <c r="A493" s="139"/>
      <c r="B493" s="115" t="s">
        <v>168</v>
      </c>
      <c r="C493" s="42"/>
      <c r="D493" s="42"/>
      <c r="E493" s="42"/>
      <c r="F493" s="42"/>
      <c r="G493" s="42"/>
      <c r="H493" s="27">
        <f>H483</f>
        <v>0</v>
      </c>
      <c r="I493" s="28">
        <f t="shared" ref="I493:Q493" si="166">I483</f>
        <v>0</v>
      </c>
      <c r="J493" s="28">
        <f t="shared" si="166"/>
        <v>0</v>
      </c>
      <c r="K493" s="28">
        <f t="shared" si="166"/>
        <v>0</v>
      </c>
      <c r="L493" s="28">
        <f t="shared" si="166"/>
        <v>0</v>
      </c>
      <c r="M493" s="28">
        <f t="shared" si="166"/>
        <v>0</v>
      </c>
      <c r="N493" s="28">
        <f t="shared" si="166"/>
        <v>0</v>
      </c>
      <c r="O493" s="28">
        <f t="shared" si="166"/>
        <v>0</v>
      </c>
      <c r="P493" s="28">
        <f t="shared" si="166"/>
        <v>0</v>
      </c>
      <c r="Q493" s="28">
        <f t="shared" si="166"/>
        <v>0</v>
      </c>
      <c r="R493" s="27">
        <f t="shared" si="164"/>
        <v>0</v>
      </c>
      <c r="S493" s="27">
        <v>0</v>
      </c>
      <c r="T493" s="27">
        <v>0</v>
      </c>
      <c r="U493" s="27">
        <v>0</v>
      </c>
      <c r="V493" s="27">
        <v>0</v>
      </c>
      <c r="W493" s="27">
        <v>0</v>
      </c>
      <c r="X493" s="27">
        <v>0</v>
      </c>
      <c r="Y493" s="160"/>
      <c r="Z493" s="160"/>
      <c r="AA493" s="27">
        <f t="shared" si="159"/>
        <v>0</v>
      </c>
      <c r="AB493" s="27">
        <f t="shared" si="159"/>
        <v>0</v>
      </c>
      <c r="AC493" s="27">
        <f t="shared" si="159"/>
        <v>0</v>
      </c>
      <c r="AD493" s="57">
        <f t="shared" si="151"/>
        <v>0</v>
      </c>
    </row>
    <row r="494" spans="1:30" s="73" customFormat="1" ht="31.5" x14ac:dyDescent="0.25">
      <c r="A494" s="165" t="s">
        <v>32</v>
      </c>
      <c r="B494" s="84" t="s">
        <v>164</v>
      </c>
      <c r="C494" s="85"/>
      <c r="D494" s="85"/>
      <c r="E494" s="85"/>
      <c r="F494" s="85"/>
      <c r="G494" s="85"/>
      <c r="H494" s="86" t="e">
        <f t="shared" ref="H494:Q494" si="167">H108+H223+H373+H393+H413+H435+H489</f>
        <v>#REF!</v>
      </c>
      <c r="I494" s="87" t="e">
        <f t="shared" si="167"/>
        <v>#REF!</v>
      </c>
      <c r="J494" s="87" t="e">
        <f t="shared" si="167"/>
        <v>#REF!</v>
      </c>
      <c r="K494" s="87" t="e">
        <f t="shared" si="167"/>
        <v>#REF!</v>
      </c>
      <c r="L494" s="87" t="e">
        <f t="shared" si="167"/>
        <v>#REF!</v>
      </c>
      <c r="M494" s="86" t="e">
        <f t="shared" si="167"/>
        <v>#REF!</v>
      </c>
      <c r="N494" s="86" t="e">
        <f t="shared" si="167"/>
        <v>#REF!</v>
      </c>
      <c r="O494" s="86">
        <f t="shared" si="167"/>
        <v>22350</v>
      </c>
      <c r="P494" s="86">
        <f t="shared" si="167"/>
        <v>22650</v>
      </c>
      <c r="Q494" s="86">
        <f t="shared" si="167"/>
        <v>22650</v>
      </c>
      <c r="R494" s="86">
        <f>SUM(R495:R498)</f>
        <v>298776.67397</v>
      </c>
      <c r="S494" s="86">
        <f t="shared" ref="S494:X494" si="168">SUM(S495:S498)</f>
        <v>43034.7</v>
      </c>
      <c r="T494" s="86">
        <f t="shared" si="168"/>
        <v>18902.0435</v>
      </c>
      <c r="U494" s="86">
        <f t="shared" si="168"/>
        <v>82401.457470000008</v>
      </c>
      <c r="V494" s="86">
        <f t="shared" si="168"/>
        <v>154438.47299999997</v>
      </c>
      <c r="W494" s="86">
        <f t="shared" si="168"/>
        <v>236706.30000000002</v>
      </c>
      <c r="X494" s="86">
        <f t="shared" si="168"/>
        <v>205529.80000000002</v>
      </c>
      <c r="Y494" s="168"/>
      <c r="Z494" s="168"/>
      <c r="AA494" s="27" t="e">
        <f t="shared" ref="AA494:AC497" si="169">AA108+AA223+AA373+AA393+AA413+AA435+AA489</f>
        <v>#REF!</v>
      </c>
      <c r="AB494" s="28" t="e">
        <f t="shared" si="169"/>
        <v>#REF!</v>
      </c>
      <c r="AC494" s="28" t="e">
        <f t="shared" si="169"/>
        <v>#REF!</v>
      </c>
      <c r="AD494" s="75" t="e">
        <f>H494+M494+R494+AA494+AB494+AC494</f>
        <v>#REF!</v>
      </c>
    </row>
    <row r="495" spans="1:30" s="73" customFormat="1" x14ac:dyDescent="0.25">
      <c r="A495" s="166"/>
      <c r="B495" s="84" t="s">
        <v>165</v>
      </c>
      <c r="C495" s="85"/>
      <c r="D495" s="85"/>
      <c r="E495" s="85"/>
      <c r="F495" s="85"/>
      <c r="G495" s="85"/>
      <c r="H495" s="86" t="e">
        <f t="shared" ref="H495:Q495" si="170">H109+H224+H374+H394+H414+H436+H490</f>
        <v>#REF!</v>
      </c>
      <c r="I495" s="87" t="e">
        <f t="shared" si="170"/>
        <v>#REF!</v>
      </c>
      <c r="J495" s="87" t="e">
        <f t="shared" si="170"/>
        <v>#REF!</v>
      </c>
      <c r="K495" s="87" t="e">
        <f t="shared" si="170"/>
        <v>#REF!</v>
      </c>
      <c r="L495" s="87" t="e">
        <f t="shared" si="170"/>
        <v>#REF!</v>
      </c>
      <c r="M495" s="86" t="e">
        <f t="shared" si="170"/>
        <v>#REF!</v>
      </c>
      <c r="N495" s="86" t="e">
        <f t="shared" si="170"/>
        <v>#REF!</v>
      </c>
      <c r="O495" s="86">
        <f t="shared" si="170"/>
        <v>22350</v>
      </c>
      <c r="P495" s="86">
        <f t="shared" si="170"/>
        <v>22650</v>
      </c>
      <c r="Q495" s="86">
        <f t="shared" si="170"/>
        <v>22650</v>
      </c>
      <c r="R495" s="86">
        <f>R490+R394+R374+R283+R224+R136+R109</f>
        <v>288721.70097000001</v>
      </c>
      <c r="S495" s="86">
        <f>S490+S414+S394+S374+S283+S224+S136+S109</f>
        <v>43034.7</v>
      </c>
      <c r="T495" s="86">
        <f>T490+T414+T394+T374+T283+T224+T136+T109</f>
        <v>17691.5435</v>
      </c>
      <c r="U495" s="86">
        <f>U490+U414+U394+U374+U283+U224+U136+U109</f>
        <v>79817.757470000011</v>
      </c>
      <c r="V495" s="86">
        <f>V490+V394+V374+V283+V224+V136+V109</f>
        <v>148177.69999999998</v>
      </c>
      <c r="W495" s="86">
        <f>W490+W394+W374+W283+W224+W136+W109</f>
        <v>233022.2</v>
      </c>
      <c r="X495" s="86">
        <f>X490+X394+X374+X283+X224+X136+X109</f>
        <v>203424.6</v>
      </c>
      <c r="Y495" s="169"/>
      <c r="Z495" s="169"/>
      <c r="AA495" s="27" t="e">
        <f t="shared" si="169"/>
        <v>#REF!</v>
      </c>
      <c r="AB495" s="28" t="e">
        <f t="shared" si="169"/>
        <v>#REF!</v>
      </c>
      <c r="AC495" s="28" t="e">
        <f t="shared" si="169"/>
        <v>#REF!</v>
      </c>
      <c r="AD495" s="57" t="e">
        <f t="shared" si="151"/>
        <v>#REF!</v>
      </c>
    </row>
    <row r="496" spans="1:30" s="73" customFormat="1" x14ac:dyDescent="0.25">
      <c r="A496" s="166"/>
      <c r="B496" s="84" t="s">
        <v>166</v>
      </c>
      <c r="C496" s="85"/>
      <c r="D496" s="85"/>
      <c r="E496" s="85"/>
      <c r="F496" s="85"/>
      <c r="G496" s="85"/>
      <c r="H496" s="86" t="e">
        <f t="shared" ref="H496:Q496" si="171">H110+H225+H375+H395+H415+H437+H491</f>
        <v>#REF!</v>
      </c>
      <c r="I496" s="87" t="e">
        <f t="shared" si="171"/>
        <v>#REF!</v>
      </c>
      <c r="J496" s="87" t="e">
        <f t="shared" si="171"/>
        <v>#REF!</v>
      </c>
      <c r="K496" s="87" t="e">
        <f t="shared" si="171"/>
        <v>#REF!</v>
      </c>
      <c r="L496" s="87" t="e">
        <f t="shared" si="171"/>
        <v>#REF!</v>
      </c>
      <c r="M496" s="86" t="e">
        <f t="shared" si="171"/>
        <v>#REF!</v>
      </c>
      <c r="N496" s="86" t="e">
        <f t="shared" si="171"/>
        <v>#REF!</v>
      </c>
      <c r="O496" s="86">
        <f t="shared" si="171"/>
        <v>0</v>
      </c>
      <c r="P496" s="86">
        <f t="shared" si="171"/>
        <v>0</v>
      </c>
      <c r="Q496" s="86">
        <f t="shared" si="171"/>
        <v>0</v>
      </c>
      <c r="R496" s="86">
        <f t="shared" ref="R496:R498" si="172">SUM(S496:V496)</f>
        <v>0</v>
      </c>
      <c r="S496" s="86">
        <f t="shared" ref="S496:X496" si="173">S110+S137+S225+S284+S375+S395+S415+S491</f>
        <v>0</v>
      </c>
      <c r="T496" s="86">
        <f t="shared" si="173"/>
        <v>0</v>
      </c>
      <c r="U496" s="86">
        <f t="shared" si="173"/>
        <v>0</v>
      </c>
      <c r="V496" s="86">
        <f t="shared" si="173"/>
        <v>0</v>
      </c>
      <c r="W496" s="86">
        <f t="shared" si="173"/>
        <v>0</v>
      </c>
      <c r="X496" s="86">
        <f t="shared" si="173"/>
        <v>0</v>
      </c>
      <c r="Y496" s="169"/>
      <c r="Z496" s="169"/>
      <c r="AA496" s="27" t="e">
        <f t="shared" si="169"/>
        <v>#REF!</v>
      </c>
      <c r="AB496" s="28" t="e">
        <f t="shared" si="169"/>
        <v>#REF!</v>
      </c>
      <c r="AC496" s="28" t="e">
        <f t="shared" si="169"/>
        <v>#REF!</v>
      </c>
      <c r="AD496" s="57" t="e">
        <f t="shared" si="151"/>
        <v>#REF!</v>
      </c>
    </row>
    <row r="497" spans="1:30" s="73" customFormat="1" x14ac:dyDescent="0.25">
      <c r="A497" s="166"/>
      <c r="B497" s="84" t="s">
        <v>167</v>
      </c>
      <c r="C497" s="85"/>
      <c r="D497" s="85"/>
      <c r="E497" s="85"/>
      <c r="F497" s="85"/>
      <c r="G497" s="85"/>
      <c r="H497" s="86" t="e">
        <f t="shared" ref="H497:Q497" si="174">H111+H226+H376+H396+H416+H438+H492</f>
        <v>#REF!</v>
      </c>
      <c r="I497" s="87" t="e">
        <f t="shared" si="174"/>
        <v>#REF!</v>
      </c>
      <c r="J497" s="87" t="e">
        <f t="shared" si="174"/>
        <v>#REF!</v>
      </c>
      <c r="K497" s="87" t="e">
        <f t="shared" si="174"/>
        <v>#REF!</v>
      </c>
      <c r="L497" s="87" t="e">
        <f t="shared" si="174"/>
        <v>#REF!</v>
      </c>
      <c r="M497" s="86" t="e">
        <f t="shared" si="174"/>
        <v>#REF!</v>
      </c>
      <c r="N497" s="86" t="e">
        <f t="shared" si="174"/>
        <v>#REF!</v>
      </c>
      <c r="O497" s="86">
        <f t="shared" si="174"/>
        <v>0</v>
      </c>
      <c r="P497" s="86">
        <f t="shared" si="174"/>
        <v>0</v>
      </c>
      <c r="Q497" s="86">
        <f t="shared" si="174"/>
        <v>0</v>
      </c>
      <c r="R497" s="86">
        <f>R396+R285+R226+R111</f>
        <v>10054.973</v>
      </c>
      <c r="S497" s="86"/>
      <c r="T497" s="86">
        <f>T396+T285+T111</f>
        <v>1210.5</v>
      </c>
      <c r="U497" s="86">
        <f>U396+U285+U111</f>
        <v>2583.6999999999998</v>
      </c>
      <c r="V497" s="86">
        <f>V396+V285+V226+V111</f>
        <v>6260.7730000000001</v>
      </c>
      <c r="W497" s="86">
        <f>W111+W138+W226+W285+W376+W396+W416+W492</f>
        <v>3684.1</v>
      </c>
      <c r="X497" s="86">
        <f>X111+X138+X226+X285+X376+X396+X416+X492</f>
        <v>2105.1999999999998</v>
      </c>
      <c r="Y497" s="169"/>
      <c r="Z497" s="169"/>
      <c r="AA497" s="27" t="e">
        <f t="shared" si="169"/>
        <v>#REF!</v>
      </c>
      <c r="AB497" s="28" t="e">
        <f t="shared" si="169"/>
        <v>#REF!</v>
      </c>
      <c r="AC497" s="28" t="e">
        <f t="shared" si="169"/>
        <v>#REF!</v>
      </c>
      <c r="AD497" s="57" t="e">
        <f t="shared" si="151"/>
        <v>#REF!</v>
      </c>
    </row>
    <row r="498" spans="1:30" s="73" customFormat="1" ht="31.5" x14ac:dyDescent="0.25">
      <c r="A498" s="167"/>
      <c r="B498" s="84" t="s">
        <v>168</v>
      </c>
      <c r="C498" s="85"/>
      <c r="D498" s="85"/>
      <c r="E498" s="85"/>
      <c r="F498" s="85"/>
      <c r="G498" s="85"/>
      <c r="H498" s="86" t="e">
        <f t="shared" ref="H498:Q498" si="175">H112+H227+H377+H397+H417+H439+H493</f>
        <v>#REF!</v>
      </c>
      <c r="I498" s="87" t="e">
        <f t="shared" si="175"/>
        <v>#REF!</v>
      </c>
      <c r="J498" s="87" t="e">
        <f t="shared" si="175"/>
        <v>#REF!</v>
      </c>
      <c r="K498" s="87" t="e">
        <f t="shared" si="175"/>
        <v>#REF!</v>
      </c>
      <c r="L498" s="87" t="e">
        <f t="shared" si="175"/>
        <v>#REF!</v>
      </c>
      <c r="M498" s="86" t="e">
        <f t="shared" si="175"/>
        <v>#REF!</v>
      </c>
      <c r="N498" s="86">
        <f t="shared" si="175"/>
        <v>0</v>
      </c>
      <c r="O498" s="86">
        <f t="shared" si="175"/>
        <v>0</v>
      </c>
      <c r="P498" s="86">
        <f t="shared" si="175"/>
        <v>0</v>
      </c>
      <c r="Q498" s="86" t="e">
        <f t="shared" si="175"/>
        <v>#REF!</v>
      </c>
      <c r="R498" s="86">
        <f t="shared" si="172"/>
        <v>0</v>
      </c>
      <c r="S498" s="86">
        <f>S112+S139+S227+S286+S377+S397+S417+S493</f>
        <v>0</v>
      </c>
      <c r="T498" s="86">
        <f>T112+T139+T227+T286+T377+T397+T417+T493</f>
        <v>0</v>
      </c>
      <c r="U498" s="86">
        <f>U112+U139+U227+U286+U377+U397+U417+U493</f>
        <v>0</v>
      </c>
      <c r="V498" s="86">
        <f>V112+V139+V227+V286+V377+V397+V417+V493</f>
        <v>0</v>
      </c>
      <c r="W498" s="86">
        <f>W112+W139+W227+W286+W377+W397+W417+W493</f>
        <v>0</v>
      </c>
      <c r="X498" s="86">
        <f>X112+X139+X227+X286+X377+X397+X417+X493</f>
        <v>0</v>
      </c>
      <c r="Y498" s="170"/>
      <c r="Z498" s="170"/>
      <c r="AA498" s="27" t="e">
        <f>AA112+AA227+AA377+AA397+AA417+AA439+AA493</f>
        <v>#REF!</v>
      </c>
      <c r="AB498" s="28" t="e">
        <f>AB112+AB227+AB377+AB397+AB417+AB439+AB493</f>
        <v>#REF!</v>
      </c>
      <c r="AC498" s="28">
        <v>0</v>
      </c>
      <c r="AD498" s="57" t="e">
        <f t="shared" si="151"/>
        <v>#REF!</v>
      </c>
    </row>
    <row r="499" spans="1:30" s="73" customFormat="1" x14ac:dyDescent="0.25">
      <c r="H499" s="88"/>
      <c r="AA499" s="89"/>
    </row>
    <row r="500" spans="1:30" s="73" customFormat="1" ht="18.75" x14ac:dyDescent="0.3">
      <c r="A500" s="91" t="s">
        <v>195</v>
      </c>
      <c r="B500" s="91"/>
      <c r="C500" s="91"/>
      <c r="D500" s="91"/>
      <c r="E500" s="92"/>
      <c r="H500" s="88"/>
      <c r="AA500" s="89"/>
    </row>
    <row r="501" spans="1:30" s="73" customFormat="1" ht="18.75" x14ac:dyDescent="0.3">
      <c r="A501" s="91" t="s">
        <v>330</v>
      </c>
      <c r="B501" s="91"/>
      <c r="C501" s="91"/>
      <c r="D501" s="91"/>
      <c r="E501" s="92"/>
      <c r="H501" s="88"/>
      <c r="AA501" s="89"/>
    </row>
    <row r="502" spans="1:30" s="73" customFormat="1" ht="18.75" x14ac:dyDescent="0.3">
      <c r="A502" s="91" t="s">
        <v>345</v>
      </c>
      <c r="B502" s="91"/>
      <c r="C502" s="91"/>
      <c r="D502" s="91"/>
      <c r="E502" s="92"/>
      <c r="H502" s="88"/>
      <c r="AA502" s="89"/>
    </row>
    <row r="503" spans="1:30" s="73" customFormat="1" ht="18.75" x14ac:dyDescent="0.3">
      <c r="A503" s="91" t="s">
        <v>333</v>
      </c>
      <c r="B503" s="91"/>
      <c r="C503" s="91"/>
      <c r="D503" s="91"/>
      <c r="E503" s="92"/>
      <c r="H503" s="88"/>
      <c r="AA503" s="89"/>
    </row>
    <row r="504" spans="1:30" s="73" customFormat="1" ht="18.75" x14ac:dyDescent="0.3">
      <c r="A504" s="90" t="s">
        <v>335</v>
      </c>
      <c r="B504" s="91"/>
      <c r="C504" s="91"/>
      <c r="D504" s="91"/>
      <c r="E504" s="92"/>
      <c r="H504" s="88"/>
      <c r="AA504" s="89"/>
    </row>
    <row r="505" spans="1:30" s="73" customFormat="1" x14ac:dyDescent="0.25">
      <c r="A505" s="90" t="s">
        <v>329</v>
      </c>
      <c r="B505" s="90"/>
      <c r="C505" s="90"/>
      <c r="D505" s="90"/>
      <c r="H505" s="88"/>
      <c r="AA505" s="89"/>
    </row>
    <row r="506" spans="1:30" s="73" customFormat="1" x14ac:dyDescent="0.25">
      <c r="A506" s="90" t="s">
        <v>331</v>
      </c>
      <c r="B506" s="90"/>
      <c r="C506" s="90"/>
      <c r="D506" s="90"/>
      <c r="H506" s="88"/>
      <c r="AA506" s="89"/>
    </row>
    <row r="507" spans="1:30" s="73" customFormat="1" x14ac:dyDescent="0.25">
      <c r="A507" s="90" t="s">
        <v>332</v>
      </c>
      <c r="B507" s="90"/>
      <c r="C507" s="90"/>
      <c r="D507" s="90"/>
      <c r="H507" s="88"/>
      <c r="AA507" s="89"/>
    </row>
    <row r="508" spans="1:30" s="73" customFormat="1" x14ac:dyDescent="0.25">
      <c r="A508" s="91" t="s">
        <v>196</v>
      </c>
      <c r="B508" s="91"/>
      <c r="C508" s="91"/>
      <c r="D508" s="91"/>
      <c r="H508" s="88"/>
      <c r="L508" s="93" t="e">
        <f>H495-I495-J495-K495-L495</f>
        <v>#REF!</v>
      </c>
      <c r="AA508" s="89"/>
    </row>
    <row r="509" spans="1:30" s="73" customFormat="1" x14ac:dyDescent="0.25">
      <c r="A509" s="90" t="s">
        <v>334</v>
      </c>
      <c r="B509" s="90"/>
      <c r="C509" s="90"/>
      <c r="D509" s="90"/>
      <c r="H509" s="88"/>
      <c r="AA509" s="89"/>
    </row>
    <row r="510" spans="1:30" s="73" customFormat="1" x14ac:dyDescent="0.25">
      <c r="A510" s="90"/>
      <c r="B510" s="90"/>
      <c r="C510" s="90"/>
      <c r="D510" s="90"/>
      <c r="H510" s="88"/>
      <c r="AA510" s="89"/>
    </row>
    <row r="511" spans="1:30" s="73" customFormat="1" x14ac:dyDescent="0.25">
      <c r="A511" s="90" t="s">
        <v>350</v>
      </c>
      <c r="B511" s="90"/>
      <c r="C511" s="90"/>
      <c r="D511" s="90"/>
      <c r="H511" s="88"/>
      <c r="AA511" s="89"/>
    </row>
    <row r="512" spans="1:30" s="73" customFormat="1" x14ac:dyDescent="0.25">
      <c r="A512" s="90"/>
      <c r="B512" s="90"/>
      <c r="C512" s="90"/>
      <c r="D512" s="90"/>
      <c r="H512" s="88"/>
      <c r="AA512" s="89"/>
    </row>
    <row r="513" spans="1:27" s="73" customFormat="1" x14ac:dyDescent="0.25">
      <c r="A513" s="90"/>
      <c r="H513" s="88"/>
      <c r="AA513" s="89"/>
    </row>
    <row r="514" spans="1:27" s="73" customFormat="1" x14ac:dyDescent="0.25">
      <c r="H514" s="88"/>
      <c r="AA514" s="89"/>
    </row>
    <row r="515" spans="1:27" s="73" customFormat="1" x14ac:dyDescent="0.25">
      <c r="H515" s="88"/>
      <c r="AA515" s="89"/>
    </row>
    <row r="516" spans="1:27" s="73" customFormat="1" x14ac:dyDescent="0.25">
      <c r="H516" s="88"/>
      <c r="AA516" s="89"/>
    </row>
    <row r="517" spans="1:27" s="73" customFormat="1" x14ac:dyDescent="0.25">
      <c r="H517" s="88"/>
      <c r="AA517" s="89"/>
    </row>
    <row r="518" spans="1:27" s="73" customFormat="1" x14ac:dyDescent="0.25">
      <c r="H518" s="88"/>
      <c r="AA518" s="89"/>
    </row>
    <row r="519" spans="1:27" s="73" customFormat="1" x14ac:dyDescent="0.25">
      <c r="H519" s="88"/>
      <c r="AA519" s="89"/>
    </row>
    <row r="520" spans="1:27" s="73" customFormat="1" x14ac:dyDescent="0.25">
      <c r="H520" s="88"/>
      <c r="AA520" s="89"/>
    </row>
    <row r="521" spans="1:27" s="73" customFormat="1" x14ac:dyDescent="0.25">
      <c r="H521" s="88"/>
      <c r="AA521" s="89"/>
    </row>
    <row r="522" spans="1:27" s="73" customFormat="1" x14ac:dyDescent="0.25">
      <c r="H522" s="88"/>
      <c r="AA522" s="89"/>
    </row>
    <row r="523" spans="1:27" s="73" customFormat="1" x14ac:dyDescent="0.25">
      <c r="H523" s="88"/>
      <c r="AA523" s="89"/>
    </row>
    <row r="524" spans="1:27" s="73" customFormat="1" x14ac:dyDescent="0.25">
      <c r="H524" s="88"/>
      <c r="AA524" s="89"/>
    </row>
    <row r="525" spans="1:27" s="73" customFormat="1" x14ac:dyDescent="0.25">
      <c r="H525" s="88"/>
      <c r="AA525" s="89"/>
    </row>
    <row r="526" spans="1:27" s="73" customFormat="1" x14ac:dyDescent="0.25">
      <c r="H526" s="88"/>
      <c r="AA526" s="89"/>
    </row>
    <row r="527" spans="1:27" s="73" customFormat="1" x14ac:dyDescent="0.25">
      <c r="H527" s="88"/>
      <c r="AA527" s="89"/>
    </row>
    <row r="528" spans="1:27" s="73" customFormat="1" x14ac:dyDescent="0.25">
      <c r="H528" s="88"/>
      <c r="AA528" s="89"/>
    </row>
    <row r="529" spans="8:27" s="73" customFormat="1" x14ac:dyDescent="0.25">
      <c r="H529" s="88"/>
      <c r="AA529" s="89"/>
    </row>
    <row r="530" spans="8:27" s="73" customFormat="1" x14ac:dyDescent="0.25">
      <c r="H530" s="88"/>
      <c r="AA530" s="89"/>
    </row>
    <row r="531" spans="8:27" s="73" customFormat="1" x14ac:dyDescent="0.25">
      <c r="H531" s="88"/>
      <c r="AA531" s="89"/>
    </row>
    <row r="532" spans="8:27" s="73" customFormat="1" x14ac:dyDescent="0.25">
      <c r="H532" s="88"/>
      <c r="AA532" s="89"/>
    </row>
    <row r="533" spans="8:27" s="73" customFormat="1" x14ac:dyDescent="0.25">
      <c r="H533" s="88"/>
      <c r="AA533" s="89"/>
    </row>
    <row r="534" spans="8:27" s="73" customFormat="1" x14ac:dyDescent="0.25">
      <c r="H534" s="88"/>
      <c r="AA534" s="89"/>
    </row>
    <row r="535" spans="8:27" s="73" customFormat="1" x14ac:dyDescent="0.25">
      <c r="H535" s="88"/>
      <c r="AA535" s="89"/>
    </row>
    <row r="536" spans="8:27" s="73" customFormat="1" x14ac:dyDescent="0.25">
      <c r="H536" s="88"/>
      <c r="AA536" s="89"/>
    </row>
    <row r="537" spans="8:27" s="73" customFormat="1" x14ac:dyDescent="0.25">
      <c r="H537" s="88"/>
      <c r="AA537" s="89"/>
    </row>
    <row r="538" spans="8:27" s="73" customFormat="1" x14ac:dyDescent="0.25">
      <c r="H538" s="88"/>
      <c r="AA538" s="89"/>
    </row>
    <row r="539" spans="8:27" s="73" customFormat="1" x14ac:dyDescent="0.25">
      <c r="H539" s="88"/>
      <c r="AA539" s="89"/>
    </row>
    <row r="540" spans="8:27" s="73" customFormat="1" x14ac:dyDescent="0.25">
      <c r="H540" s="88"/>
      <c r="AA540" s="89"/>
    </row>
    <row r="541" spans="8:27" s="73" customFormat="1" x14ac:dyDescent="0.25">
      <c r="H541" s="88"/>
      <c r="AA541" s="89"/>
    </row>
    <row r="542" spans="8:27" s="73" customFormat="1" x14ac:dyDescent="0.25">
      <c r="H542" s="88"/>
      <c r="AA542" s="89"/>
    </row>
    <row r="543" spans="8:27" s="73" customFormat="1" x14ac:dyDescent="0.25">
      <c r="H543" s="88"/>
      <c r="AA543" s="89"/>
    </row>
    <row r="544" spans="8:27" s="73" customFormat="1" x14ac:dyDescent="0.25">
      <c r="H544" s="88"/>
      <c r="AA544" s="89"/>
    </row>
    <row r="545" spans="8:27" s="73" customFormat="1" x14ac:dyDescent="0.25">
      <c r="H545" s="88"/>
      <c r="AA545" s="89"/>
    </row>
    <row r="546" spans="8:27" s="73" customFormat="1" x14ac:dyDescent="0.25">
      <c r="H546" s="88"/>
      <c r="AA546" s="89"/>
    </row>
    <row r="547" spans="8:27" s="73" customFormat="1" x14ac:dyDescent="0.25">
      <c r="H547" s="88"/>
      <c r="AA547" s="89"/>
    </row>
    <row r="548" spans="8:27" s="73" customFormat="1" x14ac:dyDescent="0.25">
      <c r="H548" s="88"/>
      <c r="AA548" s="89"/>
    </row>
    <row r="549" spans="8:27" s="73" customFormat="1" x14ac:dyDescent="0.25">
      <c r="H549" s="88"/>
      <c r="AA549" s="89"/>
    </row>
    <row r="550" spans="8:27" s="73" customFormat="1" x14ac:dyDescent="0.25">
      <c r="H550" s="88"/>
      <c r="AA550" s="89"/>
    </row>
    <row r="551" spans="8:27" s="73" customFormat="1" x14ac:dyDescent="0.25">
      <c r="H551" s="88"/>
      <c r="AA551" s="89"/>
    </row>
    <row r="552" spans="8:27" s="73" customFormat="1" x14ac:dyDescent="0.25">
      <c r="H552" s="88"/>
      <c r="AA552" s="89"/>
    </row>
    <row r="553" spans="8:27" s="73" customFormat="1" x14ac:dyDescent="0.25">
      <c r="H553" s="88"/>
      <c r="AA553" s="89"/>
    </row>
    <row r="554" spans="8:27" s="73" customFormat="1" x14ac:dyDescent="0.25">
      <c r="H554" s="88"/>
      <c r="AA554" s="89"/>
    </row>
    <row r="555" spans="8:27" s="73" customFormat="1" x14ac:dyDescent="0.25">
      <c r="H555" s="88"/>
      <c r="AA555" s="89"/>
    </row>
    <row r="556" spans="8:27" s="73" customFormat="1" x14ac:dyDescent="0.25">
      <c r="H556" s="88"/>
      <c r="AA556" s="89"/>
    </row>
    <row r="557" spans="8:27" s="73" customFormat="1" x14ac:dyDescent="0.25">
      <c r="H557" s="88"/>
      <c r="AA557" s="89"/>
    </row>
    <row r="558" spans="8:27" s="73" customFormat="1" x14ac:dyDescent="0.25">
      <c r="H558" s="88"/>
      <c r="AA558" s="89"/>
    </row>
    <row r="559" spans="8:27" s="73" customFormat="1" x14ac:dyDescent="0.25">
      <c r="H559" s="88"/>
      <c r="AA559" s="89"/>
    </row>
    <row r="560" spans="8:27" s="73" customFormat="1" x14ac:dyDescent="0.25">
      <c r="H560" s="88"/>
      <c r="AA560" s="89"/>
    </row>
    <row r="561" spans="8:27" s="73" customFormat="1" x14ac:dyDescent="0.25">
      <c r="H561" s="88"/>
      <c r="AA561" s="89"/>
    </row>
    <row r="562" spans="8:27" s="73" customFormat="1" x14ac:dyDescent="0.25">
      <c r="H562" s="88"/>
      <c r="AA562" s="89"/>
    </row>
    <row r="563" spans="8:27" s="73" customFormat="1" x14ac:dyDescent="0.25">
      <c r="H563" s="88"/>
      <c r="AA563" s="89"/>
    </row>
    <row r="564" spans="8:27" s="73" customFormat="1" x14ac:dyDescent="0.25">
      <c r="H564" s="88"/>
      <c r="AA564" s="89"/>
    </row>
    <row r="565" spans="8:27" s="73" customFormat="1" x14ac:dyDescent="0.25">
      <c r="H565" s="88"/>
      <c r="AA565" s="89"/>
    </row>
    <row r="566" spans="8:27" s="73" customFormat="1" x14ac:dyDescent="0.25">
      <c r="H566" s="88"/>
      <c r="AA566" s="89"/>
    </row>
    <row r="567" spans="8:27" s="73" customFormat="1" x14ac:dyDescent="0.25">
      <c r="H567" s="88"/>
      <c r="AA567" s="89"/>
    </row>
    <row r="568" spans="8:27" s="73" customFormat="1" x14ac:dyDescent="0.25">
      <c r="H568" s="88"/>
      <c r="AA568" s="89"/>
    </row>
    <row r="569" spans="8:27" s="73" customFormat="1" x14ac:dyDescent="0.25">
      <c r="H569" s="88"/>
      <c r="AA569" s="89"/>
    </row>
    <row r="570" spans="8:27" s="73" customFormat="1" x14ac:dyDescent="0.25">
      <c r="H570" s="88"/>
      <c r="AA570" s="89"/>
    </row>
    <row r="571" spans="8:27" s="73" customFormat="1" x14ac:dyDescent="0.25">
      <c r="H571" s="88"/>
      <c r="AA571" s="89"/>
    </row>
    <row r="572" spans="8:27" s="73" customFormat="1" x14ac:dyDescent="0.25">
      <c r="H572" s="88"/>
      <c r="AA572" s="89"/>
    </row>
    <row r="573" spans="8:27" s="73" customFormat="1" x14ac:dyDescent="0.25">
      <c r="H573" s="88"/>
      <c r="AA573" s="89"/>
    </row>
    <row r="574" spans="8:27" s="73" customFormat="1" x14ac:dyDescent="0.25">
      <c r="H574" s="88"/>
      <c r="AA574" s="89"/>
    </row>
    <row r="575" spans="8:27" s="73" customFormat="1" x14ac:dyDescent="0.25">
      <c r="H575" s="88"/>
      <c r="AA575" s="89"/>
    </row>
    <row r="576" spans="8:27" s="73" customFormat="1" x14ac:dyDescent="0.25">
      <c r="H576" s="88"/>
      <c r="AA576" s="89"/>
    </row>
    <row r="577" spans="8:27" s="73" customFormat="1" x14ac:dyDescent="0.25">
      <c r="H577" s="88"/>
      <c r="AA577" s="89"/>
    </row>
    <row r="578" spans="8:27" s="73" customFormat="1" x14ac:dyDescent="0.25">
      <c r="H578" s="88"/>
      <c r="AA578" s="89"/>
    </row>
    <row r="579" spans="8:27" s="73" customFormat="1" x14ac:dyDescent="0.25">
      <c r="H579" s="88"/>
      <c r="AA579" s="89"/>
    </row>
    <row r="580" spans="8:27" s="73" customFormat="1" x14ac:dyDescent="0.25">
      <c r="H580" s="88"/>
      <c r="AA580" s="89"/>
    </row>
    <row r="581" spans="8:27" s="73" customFormat="1" x14ac:dyDescent="0.25">
      <c r="H581" s="88"/>
      <c r="AA581" s="89"/>
    </row>
    <row r="582" spans="8:27" s="73" customFormat="1" x14ac:dyDescent="0.25">
      <c r="H582" s="88"/>
      <c r="AA582" s="89"/>
    </row>
    <row r="583" spans="8:27" s="73" customFormat="1" x14ac:dyDescent="0.25">
      <c r="H583" s="88"/>
      <c r="AA583" s="89"/>
    </row>
    <row r="584" spans="8:27" s="73" customFormat="1" x14ac:dyDescent="0.25">
      <c r="H584" s="88"/>
      <c r="AA584" s="89"/>
    </row>
    <row r="585" spans="8:27" s="73" customFormat="1" x14ac:dyDescent="0.25">
      <c r="H585" s="88"/>
      <c r="AA585" s="89"/>
    </row>
    <row r="586" spans="8:27" s="73" customFormat="1" x14ac:dyDescent="0.25">
      <c r="H586" s="88"/>
      <c r="AA586" s="89"/>
    </row>
    <row r="587" spans="8:27" s="73" customFormat="1" x14ac:dyDescent="0.25">
      <c r="H587" s="88"/>
      <c r="AA587" s="89"/>
    </row>
    <row r="588" spans="8:27" s="73" customFormat="1" x14ac:dyDescent="0.25">
      <c r="H588" s="88"/>
      <c r="AA588" s="89"/>
    </row>
    <row r="589" spans="8:27" s="73" customFormat="1" x14ac:dyDescent="0.25">
      <c r="H589" s="88"/>
      <c r="AA589" s="89"/>
    </row>
    <row r="590" spans="8:27" s="73" customFormat="1" x14ac:dyDescent="0.25">
      <c r="H590" s="88"/>
      <c r="AA590" s="89"/>
    </row>
    <row r="591" spans="8:27" s="73" customFormat="1" x14ac:dyDescent="0.25">
      <c r="H591" s="88"/>
      <c r="AA591" s="89"/>
    </row>
    <row r="592" spans="8:27" s="73" customFormat="1" x14ac:dyDescent="0.25">
      <c r="H592" s="88"/>
      <c r="AA592" s="89"/>
    </row>
    <row r="593" spans="8:27" s="73" customFormat="1" x14ac:dyDescent="0.25">
      <c r="H593" s="88"/>
      <c r="AA593" s="89"/>
    </row>
    <row r="594" spans="8:27" s="73" customFormat="1" x14ac:dyDescent="0.25">
      <c r="H594" s="88"/>
      <c r="AA594" s="89"/>
    </row>
    <row r="595" spans="8:27" s="73" customFormat="1" x14ac:dyDescent="0.25">
      <c r="H595" s="88"/>
      <c r="AA595" s="89"/>
    </row>
    <row r="596" spans="8:27" s="73" customFormat="1" x14ac:dyDescent="0.25">
      <c r="H596" s="88"/>
      <c r="AA596" s="89"/>
    </row>
    <row r="597" spans="8:27" s="73" customFormat="1" x14ac:dyDescent="0.25">
      <c r="H597" s="88"/>
      <c r="AA597" s="89"/>
    </row>
    <row r="598" spans="8:27" s="73" customFormat="1" x14ac:dyDescent="0.25">
      <c r="H598" s="88"/>
      <c r="AA598" s="89"/>
    </row>
    <row r="599" spans="8:27" s="73" customFormat="1" x14ac:dyDescent="0.25">
      <c r="H599" s="88"/>
      <c r="AA599" s="89"/>
    </row>
    <row r="600" spans="8:27" s="73" customFormat="1" x14ac:dyDescent="0.25">
      <c r="H600" s="88"/>
      <c r="AA600" s="89"/>
    </row>
    <row r="601" spans="8:27" s="73" customFormat="1" x14ac:dyDescent="0.25">
      <c r="H601" s="88"/>
      <c r="AA601" s="89"/>
    </row>
    <row r="602" spans="8:27" s="73" customFormat="1" x14ac:dyDescent="0.25">
      <c r="H602" s="88"/>
      <c r="AA602" s="89"/>
    </row>
    <row r="603" spans="8:27" s="73" customFormat="1" x14ac:dyDescent="0.25">
      <c r="H603" s="88"/>
      <c r="AA603" s="89"/>
    </row>
    <row r="604" spans="8:27" s="73" customFormat="1" x14ac:dyDescent="0.25">
      <c r="H604" s="88"/>
      <c r="AA604" s="89"/>
    </row>
    <row r="605" spans="8:27" s="73" customFormat="1" x14ac:dyDescent="0.25">
      <c r="H605" s="88"/>
      <c r="AA605" s="89"/>
    </row>
    <row r="606" spans="8:27" s="73" customFormat="1" x14ac:dyDescent="0.25">
      <c r="H606" s="88"/>
      <c r="AA606" s="89"/>
    </row>
    <row r="607" spans="8:27" s="73" customFormat="1" x14ac:dyDescent="0.25">
      <c r="H607" s="88"/>
      <c r="AA607" s="89"/>
    </row>
    <row r="608" spans="8:27" s="73" customFormat="1" x14ac:dyDescent="0.25">
      <c r="H608" s="88"/>
      <c r="AA608" s="89"/>
    </row>
    <row r="609" spans="8:27" s="73" customFormat="1" x14ac:dyDescent="0.25">
      <c r="H609" s="88"/>
      <c r="AA609" s="89"/>
    </row>
    <row r="610" spans="8:27" s="73" customFormat="1" x14ac:dyDescent="0.25">
      <c r="H610" s="88"/>
      <c r="AA610" s="89"/>
    </row>
    <row r="611" spans="8:27" s="73" customFormat="1" x14ac:dyDescent="0.25">
      <c r="H611" s="88"/>
      <c r="AA611" s="89"/>
    </row>
    <row r="612" spans="8:27" s="73" customFormat="1" x14ac:dyDescent="0.25">
      <c r="H612" s="88"/>
      <c r="AA612" s="89"/>
    </row>
    <row r="613" spans="8:27" s="73" customFormat="1" x14ac:dyDescent="0.25">
      <c r="H613" s="88"/>
      <c r="AA613" s="89"/>
    </row>
    <row r="614" spans="8:27" s="73" customFormat="1" x14ac:dyDescent="0.25">
      <c r="H614" s="88"/>
      <c r="AA614" s="89"/>
    </row>
    <row r="615" spans="8:27" s="73" customFormat="1" x14ac:dyDescent="0.25">
      <c r="H615" s="88"/>
      <c r="AA615" s="89"/>
    </row>
    <row r="616" spans="8:27" s="73" customFormat="1" x14ac:dyDescent="0.25">
      <c r="H616" s="88"/>
      <c r="AA616" s="89"/>
    </row>
    <row r="617" spans="8:27" s="73" customFormat="1" x14ac:dyDescent="0.25">
      <c r="H617" s="88"/>
      <c r="AA617" s="89"/>
    </row>
    <row r="618" spans="8:27" s="73" customFormat="1" x14ac:dyDescent="0.25">
      <c r="H618" s="88"/>
      <c r="AA618" s="89"/>
    </row>
    <row r="619" spans="8:27" s="73" customFormat="1" x14ac:dyDescent="0.25">
      <c r="H619" s="88"/>
      <c r="AA619" s="89"/>
    </row>
    <row r="620" spans="8:27" s="73" customFormat="1" x14ac:dyDescent="0.25">
      <c r="H620" s="88"/>
      <c r="AA620" s="89"/>
    </row>
    <row r="621" spans="8:27" s="73" customFormat="1" x14ac:dyDescent="0.25">
      <c r="H621" s="88"/>
      <c r="AA621" s="89"/>
    </row>
    <row r="622" spans="8:27" s="73" customFormat="1" x14ac:dyDescent="0.25">
      <c r="H622" s="88"/>
      <c r="AA622" s="89"/>
    </row>
    <row r="623" spans="8:27" s="73" customFormat="1" x14ac:dyDescent="0.25">
      <c r="H623" s="88"/>
      <c r="AA623" s="89"/>
    </row>
    <row r="624" spans="8:27" s="73" customFormat="1" x14ac:dyDescent="0.25">
      <c r="H624" s="88"/>
      <c r="AA624" s="89"/>
    </row>
    <row r="625" spans="8:27" s="73" customFormat="1" x14ac:dyDescent="0.25">
      <c r="H625" s="88"/>
      <c r="AA625" s="89"/>
    </row>
    <row r="626" spans="8:27" s="73" customFormat="1" x14ac:dyDescent="0.25">
      <c r="H626" s="88"/>
      <c r="AA626" s="89"/>
    </row>
    <row r="627" spans="8:27" s="73" customFormat="1" x14ac:dyDescent="0.25">
      <c r="H627" s="88"/>
      <c r="AA627" s="89"/>
    </row>
    <row r="628" spans="8:27" s="73" customFormat="1" x14ac:dyDescent="0.25">
      <c r="H628" s="88"/>
      <c r="AA628" s="89"/>
    </row>
    <row r="629" spans="8:27" s="73" customFormat="1" x14ac:dyDescent="0.25">
      <c r="H629" s="88"/>
      <c r="AA629" s="89"/>
    </row>
    <row r="630" spans="8:27" s="73" customFormat="1" x14ac:dyDescent="0.25">
      <c r="H630" s="88"/>
      <c r="AA630" s="89"/>
    </row>
    <row r="631" spans="8:27" s="73" customFormat="1" x14ac:dyDescent="0.25">
      <c r="H631" s="88"/>
      <c r="AA631" s="89"/>
    </row>
    <row r="632" spans="8:27" s="73" customFormat="1" x14ac:dyDescent="0.25">
      <c r="H632" s="88"/>
      <c r="AA632" s="89"/>
    </row>
    <row r="633" spans="8:27" s="73" customFormat="1" x14ac:dyDescent="0.25">
      <c r="H633" s="88"/>
      <c r="AA633" s="89"/>
    </row>
    <row r="634" spans="8:27" s="73" customFormat="1" x14ac:dyDescent="0.25">
      <c r="H634" s="88"/>
      <c r="AA634" s="89"/>
    </row>
    <row r="635" spans="8:27" s="73" customFormat="1" x14ac:dyDescent="0.25">
      <c r="H635" s="88"/>
      <c r="AA635" s="89"/>
    </row>
    <row r="636" spans="8:27" s="73" customFormat="1" x14ac:dyDescent="0.25">
      <c r="H636" s="88"/>
      <c r="AA636" s="89"/>
    </row>
    <row r="637" spans="8:27" s="73" customFormat="1" x14ac:dyDescent="0.25">
      <c r="H637" s="88"/>
      <c r="AA637" s="89"/>
    </row>
    <row r="638" spans="8:27" s="73" customFormat="1" x14ac:dyDescent="0.25">
      <c r="H638" s="88"/>
      <c r="AA638" s="89"/>
    </row>
    <row r="639" spans="8:27" s="73" customFormat="1" x14ac:dyDescent="0.25">
      <c r="H639" s="88"/>
      <c r="AA639" s="89"/>
    </row>
    <row r="640" spans="8:27" s="73" customFormat="1" x14ac:dyDescent="0.25">
      <c r="H640" s="88"/>
      <c r="AA640" s="89"/>
    </row>
    <row r="641" spans="8:27" s="73" customFormat="1" x14ac:dyDescent="0.25">
      <c r="H641" s="88"/>
      <c r="AA641" s="89"/>
    </row>
    <row r="642" spans="8:27" s="73" customFormat="1" x14ac:dyDescent="0.25">
      <c r="H642" s="88"/>
      <c r="AA642" s="89"/>
    </row>
    <row r="643" spans="8:27" s="73" customFormat="1" x14ac:dyDescent="0.25">
      <c r="H643" s="88"/>
      <c r="AA643" s="89"/>
    </row>
    <row r="644" spans="8:27" s="73" customFormat="1" x14ac:dyDescent="0.25">
      <c r="H644" s="88"/>
      <c r="AA644" s="89"/>
    </row>
    <row r="645" spans="8:27" s="73" customFormat="1" x14ac:dyDescent="0.25">
      <c r="H645" s="88"/>
      <c r="AA645" s="89"/>
    </row>
    <row r="646" spans="8:27" s="73" customFormat="1" x14ac:dyDescent="0.25">
      <c r="H646" s="88"/>
      <c r="AA646" s="89"/>
    </row>
    <row r="647" spans="8:27" s="73" customFormat="1" x14ac:dyDescent="0.25">
      <c r="H647" s="88"/>
      <c r="AA647" s="89"/>
    </row>
    <row r="648" spans="8:27" s="73" customFormat="1" x14ac:dyDescent="0.25">
      <c r="H648" s="88"/>
      <c r="AA648" s="89"/>
    </row>
    <row r="649" spans="8:27" s="73" customFormat="1" x14ac:dyDescent="0.25">
      <c r="H649" s="88"/>
      <c r="AA649" s="89"/>
    </row>
    <row r="650" spans="8:27" s="73" customFormat="1" x14ac:dyDescent="0.25">
      <c r="H650" s="88"/>
      <c r="AA650" s="89"/>
    </row>
    <row r="651" spans="8:27" s="73" customFormat="1" x14ac:dyDescent="0.25">
      <c r="H651" s="88"/>
      <c r="AA651" s="89"/>
    </row>
    <row r="652" spans="8:27" s="73" customFormat="1" x14ac:dyDescent="0.25">
      <c r="H652" s="88"/>
      <c r="AA652" s="89"/>
    </row>
    <row r="653" spans="8:27" s="73" customFormat="1" x14ac:dyDescent="0.25">
      <c r="H653" s="88"/>
      <c r="AA653" s="89"/>
    </row>
    <row r="654" spans="8:27" s="73" customFormat="1" x14ac:dyDescent="0.25">
      <c r="H654" s="88"/>
      <c r="AA654" s="89"/>
    </row>
    <row r="655" spans="8:27" s="73" customFormat="1" x14ac:dyDescent="0.25">
      <c r="H655" s="88"/>
      <c r="AA655" s="89"/>
    </row>
    <row r="656" spans="8:27" s="73" customFormat="1" x14ac:dyDescent="0.25">
      <c r="H656" s="88"/>
      <c r="AA656" s="89"/>
    </row>
    <row r="657" spans="8:27" s="73" customFormat="1" x14ac:dyDescent="0.25">
      <c r="H657" s="88"/>
      <c r="AA657" s="89"/>
    </row>
    <row r="658" spans="8:27" s="73" customFormat="1" x14ac:dyDescent="0.25">
      <c r="H658" s="88"/>
      <c r="AA658" s="89"/>
    </row>
    <row r="659" spans="8:27" s="73" customFormat="1" x14ac:dyDescent="0.25">
      <c r="H659" s="88"/>
      <c r="AA659" s="89"/>
    </row>
    <row r="660" spans="8:27" s="73" customFormat="1" x14ac:dyDescent="0.25">
      <c r="H660" s="88"/>
      <c r="AA660" s="89"/>
    </row>
    <row r="661" spans="8:27" s="73" customFormat="1" x14ac:dyDescent="0.25">
      <c r="H661" s="88"/>
      <c r="AA661" s="89"/>
    </row>
    <row r="662" spans="8:27" s="73" customFormat="1" x14ac:dyDescent="0.25">
      <c r="H662" s="88"/>
      <c r="AA662" s="89"/>
    </row>
    <row r="663" spans="8:27" s="73" customFormat="1" x14ac:dyDescent="0.25">
      <c r="H663" s="88"/>
      <c r="AA663" s="89"/>
    </row>
    <row r="664" spans="8:27" s="73" customFormat="1" x14ac:dyDescent="0.25">
      <c r="H664" s="88"/>
      <c r="AA664" s="89"/>
    </row>
    <row r="665" spans="8:27" s="73" customFormat="1" x14ac:dyDescent="0.25">
      <c r="H665" s="88"/>
      <c r="AA665" s="89"/>
    </row>
    <row r="666" spans="8:27" s="73" customFormat="1" x14ac:dyDescent="0.25">
      <c r="H666" s="88"/>
      <c r="AA666" s="89"/>
    </row>
    <row r="667" spans="8:27" s="73" customFormat="1" x14ac:dyDescent="0.25">
      <c r="H667" s="88"/>
      <c r="AA667" s="89"/>
    </row>
    <row r="668" spans="8:27" s="73" customFormat="1" x14ac:dyDescent="0.25">
      <c r="H668" s="88"/>
      <c r="AA668" s="89"/>
    </row>
    <row r="669" spans="8:27" s="73" customFormat="1" x14ac:dyDescent="0.25">
      <c r="H669" s="88"/>
      <c r="AA669" s="89"/>
    </row>
    <row r="670" spans="8:27" s="73" customFormat="1" x14ac:dyDescent="0.25">
      <c r="H670" s="88"/>
      <c r="AA670" s="89"/>
    </row>
    <row r="671" spans="8:27" s="73" customFormat="1" x14ac:dyDescent="0.25">
      <c r="H671" s="88"/>
      <c r="AA671" s="89"/>
    </row>
    <row r="672" spans="8:27" s="73" customFormat="1" x14ac:dyDescent="0.25">
      <c r="H672" s="88"/>
      <c r="AA672" s="89"/>
    </row>
    <row r="673" spans="1:29" s="73" customFormat="1" x14ac:dyDescent="0.25">
      <c r="H673" s="88"/>
      <c r="AA673" s="89"/>
    </row>
    <row r="674" spans="1:29" s="73" customFormat="1" x14ac:dyDescent="0.25">
      <c r="H674" s="88"/>
      <c r="AA674" s="89"/>
    </row>
    <row r="675" spans="1:29" s="73" customFormat="1" x14ac:dyDescent="0.25">
      <c r="H675" s="88"/>
      <c r="AA675" s="89"/>
    </row>
    <row r="676" spans="1:29" s="73" customFormat="1" x14ac:dyDescent="0.25">
      <c r="H676" s="88"/>
      <c r="AA676" s="89"/>
    </row>
    <row r="677" spans="1:29" s="73" customFormat="1" x14ac:dyDescent="0.25">
      <c r="H677" s="88"/>
      <c r="AA677" s="89"/>
    </row>
    <row r="678" spans="1:29" s="73" customFormat="1" x14ac:dyDescent="0.25">
      <c r="H678" s="88"/>
      <c r="AA678" s="89"/>
    </row>
    <row r="679" spans="1:29" s="73" customFormat="1" x14ac:dyDescent="0.25">
      <c r="H679" s="88"/>
      <c r="AA679" s="89"/>
    </row>
    <row r="680" spans="1:29" s="73" customFormat="1" x14ac:dyDescent="0.25">
      <c r="H680" s="88"/>
      <c r="AA680" s="89"/>
    </row>
    <row r="681" spans="1:29" s="73" customFormat="1" x14ac:dyDescent="0.25">
      <c r="H681" s="88"/>
      <c r="AA681" s="89"/>
    </row>
    <row r="682" spans="1:29" s="73" customFormat="1" x14ac:dyDescent="0.25">
      <c r="H682" s="88"/>
      <c r="AA682" s="89"/>
    </row>
    <row r="683" spans="1:29" s="73" customFormat="1" x14ac:dyDescent="0.25">
      <c r="H683" s="88"/>
      <c r="AA683" s="89"/>
    </row>
    <row r="684" spans="1:29" s="73" customFormat="1" x14ac:dyDescent="0.25">
      <c r="H684" s="88"/>
      <c r="AA684" s="89"/>
    </row>
    <row r="685" spans="1:29" s="73" customFormat="1" x14ac:dyDescent="0.25">
      <c r="H685" s="88"/>
      <c r="AA685" s="89"/>
    </row>
    <row r="686" spans="1:29" s="73" customFormat="1" x14ac:dyDescent="0.25">
      <c r="H686" s="88"/>
      <c r="AA686" s="89"/>
    </row>
    <row r="687" spans="1:29" x14ac:dyDescent="0.25">
      <c r="A687" s="73"/>
      <c r="B687" s="73"/>
      <c r="C687" s="73"/>
      <c r="D687" s="73"/>
      <c r="E687" s="73"/>
      <c r="F687" s="73"/>
      <c r="G687" s="73"/>
      <c r="H687" s="88"/>
      <c r="I687" s="73"/>
      <c r="J687" s="73"/>
      <c r="K687" s="73"/>
      <c r="L687" s="73"/>
      <c r="M687" s="73"/>
      <c r="N687" s="73"/>
      <c r="O687" s="73"/>
      <c r="P687" s="73"/>
      <c r="Q687" s="73"/>
      <c r="R687" s="73"/>
      <c r="S687" s="73"/>
      <c r="T687" s="73"/>
      <c r="U687" s="73"/>
      <c r="V687" s="73"/>
      <c r="W687" s="73"/>
      <c r="X687" s="73"/>
      <c r="Y687" s="73"/>
      <c r="Z687" s="73"/>
      <c r="AA687" s="89"/>
      <c r="AB687" s="73"/>
      <c r="AC687" s="73"/>
    </row>
    <row r="688" spans="1:29" x14ac:dyDescent="0.25">
      <c r="A688" s="73"/>
      <c r="B688" s="73"/>
      <c r="C688" s="73"/>
      <c r="D688" s="73"/>
      <c r="E688" s="73"/>
      <c r="F688" s="73"/>
      <c r="G688" s="73"/>
      <c r="H688" s="88"/>
      <c r="I688" s="73"/>
      <c r="J688" s="73"/>
      <c r="K688" s="73"/>
      <c r="L688" s="73"/>
      <c r="M688" s="73"/>
      <c r="N688" s="73"/>
      <c r="O688" s="73"/>
      <c r="P688" s="73"/>
      <c r="Q688" s="73"/>
      <c r="R688" s="73"/>
      <c r="S688" s="73"/>
      <c r="T688" s="73"/>
      <c r="U688" s="73"/>
      <c r="V688" s="73"/>
      <c r="W688" s="73"/>
      <c r="X688" s="73"/>
      <c r="Y688" s="73"/>
      <c r="Z688" s="73"/>
      <c r="AA688" s="89"/>
      <c r="AB688" s="73"/>
      <c r="AC688" s="73"/>
    </row>
    <row r="689" spans="1:29" x14ac:dyDescent="0.25">
      <c r="A689" s="73"/>
      <c r="B689" s="73"/>
      <c r="C689" s="73"/>
      <c r="D689" s="73"/>
      <c r="E689" s="73"/>
      <c r="F689" s="73"/>
      <c r="G689" s="73"/>
      <c r="H689" s="88"/>
      <c r="I689" s="73"/>
      <c r="J689" s="73"/>
      <c r="K689" s="73"/>
      <c r="L689" s="73"/>
      <c r="M689" s="73"/>
      <c r="N689" s="73"/>
      <c r="O689" s="73"/>
      <c r="P689" s="73"/>
      <c r="Q689" s="73"/>
      <c r="R689" s="73"/>
      <c r="S689" s="73"/>
      <c r="T689" s="73"/>
      <c r="U689" s="73"/>
      <c r="V689" s="73"/>
      <c r="W689" s="73"/>
      <c r="X689" s="73"/>
      <c r="Y689" s="73"/>
      <c r="Z689" s="73"/>
      <c r="AA689" s="89"/>
      <c r="AB689" s="73"/>
      <c r="AC689" s="73"/>
    </row>
    <row r="690" spans="1:29" x14ac:dyDescent="0.25">
      <c r="A690" s="73"/>
      <c r="B690" s="73"/>
      <c r="C690" s="73"/>
      <c r="D690" s="73"/>
      <c r="E690" s="73"/>
      <c r="F690" s="73"/>
      <c r="G690" s="73"/>
      <c r="H690" s="88"/>
      <c r="I690" s="73"/>
      <c r="J690" s="73"/>
      <c r="K690" s="73"/>
      <c r="L690" s="73"/>
      <c r="M690" s="73"/>
      <c r="N690" s="73"/>
      <c r="O690" s="73"/>
      <c r="P690" s="73"/>
      <c r="Q690" s="73"/>
      <c r="R690" s="73"/>
      <c r="S690" s="73"/>
      <c r="T690" s="73"/>
      <c r="U690" s="73"/>
      <c r="V690" s="73"/>
      <c r="W690" s="73"/>
      <c r="X690" s="73"/>
      <c r="Y690" s="73"/>
      <c r="Z690" s="73"/>
      <c r="AA690" s="89"/>
      <c r="AB690" s="73"/>
      <c r="AC690" s="73"/>
    </row>
    <row r="691" spans="1:29" x14ac:dyDescent="0.25">
      <c r="A691" s="73"/>
      <c r="B691" s="73"/>
      <c r="C691" s="73"/>
      <c r="D691" s="73"/>
      <c r="E691" s="73"/>
      <c r="F691" s="73"/>
      <c r="G691" s="73"/>
      <c r="H691" s="88"/>
      <c r="I691" s="73"/>
      <c r="J691" s="73"/>
      <c r="K691" s="73"/>
      <c r="L691" s="73"/>
      <c r="M691" s="73"/>
      <c r="N691" s="73"/>
      <c r="O691" s="73"/>
      <c r="P691" s="73"/>
      <c r="Q691" s="73"/>
      <c r="R691" s="73"/>
      <c r="S691" s="73"/>
      <c r="T691" s="73"/>
      <c r="U691" s="73"/>
      <c r="V691" s="73"/>
      <c r="W691" s="73"/>
      <c r="X691" s="73"/>
      <c r="Y691" s="73"/>
      <c r="Z691" s="73"/>
      <c r="AA691" s="89"/>
      <c r="AB691" s="73"/>
      <c r="AC691" s="73"/>
    </row>
    <row r="692" spans="1:29" x14ac:dyDescent="0.25">
      <c r="A692" s="73"/>
      <c r="B692" s="73"/>
      <c r="C692" s="73"/>
      <c r="D692" s="73"/>
      <c r="E692" s="73"/>
      <c r="F692" s="73"/>
      <c r="G692" s="73"/>
      <c r="H692" s="88"/>
      <c r="I692" s="73"/>
      <c r="J692" s="73"/>
      <c r="K692" s="73"/>
      <c r="L692" s="73"/>
      <c r="M692" s="73"/>
      <c r="N692" s="73"/>
      <c r="O692" s="73"/>
      <c r="P692" s="73"/>
      <c r="Q692" s="73"/>
      <c r="R692" s="73"/>
      <c r="S692" s="73"/>
      <c r="T692" s="73"/>
      <c r="U692" s="73"/>
      <c r="V692" s="73"/>
      <c r="W692" s="73"/>
      <c r="X692" s="73"/>
      <c r="Y692" s="73"/>
      <c r="Z692" s="73"/>
      <c r="AA692" s="89"/>
      <c r="AB692" s="73"/>
      <c r="AC692" s="73"/>
    </row>
    <row r="693" spans="1:29" x14ac:dyDescent="0.25">
      <c r="A693" s="73"/>
      <c r="B693" s="73"/>
      <c r="C693" s="73"/>
      <c r="D693" s="73"/>
      <c r="E693" s="73"/>
      <c r="F693" s="73"/>
      <c r="G693" s="73"/>
      <c r="H693" s="88"/>
      <c r="I693" s="73"/>
      <c r="J693" s="73"/>
      <c r="K693" s="73"/>
      <c r="L693" s="73"/>
      <c r="M693" s="73"/>
      <c r="N693" s="73"/>
      <c r="O693" s="73"/>
      <c r="P693" s="73"/>
      <c r="Q693" s="73"/>
      <c r="R693" s="73"/>
      <c r="S693" s="73"/>
      <c r="T693" s="73"/>
      <c r="U693" s="73"/>
      <c r="V693" s="73"/>
      <c r="W693" s="73"/>
      <c r="X693" s="73"/>
      <c r="Y693" s="73"/>
      <c r="Z693" s="73"/>
      <c r="AA693" s="89"/>
      <c r="AB693" s="73"/>
      <c r="AC693" s="73"/>
    </row>
    <row r="694" spans="1:29" x14ac:dyDescent="0.25">
      <c r="A694" s="73"/>
      <c r="B694" s="73"/>
      <c r="C694" s="73"/>
      <c r="D694" s="73"/>
      <c r="E694" s="73"/>
      <c r="F694" s="73"/>
      <c r="G694" s="73"/>
      <c r="H694" s="88"/>
      <c r="I694" s="73"/>
      <c r="J694" s="73"/>
      <c r="K694" s="73"/>
      <c r="L694" s="73"/>
      <c r="M694" s="73"/>
      <c r="N694" s="73"/>
      <c r="O694" s="73"/>
      <c r="P694" s="73"/>
      <c r="Q694" s="73"/>
      <c r="R694" s="73"/>
      <c r="S694" s="73"/>
      <c r="T694" s="73"/>
      <c r="U694" s="73"/>
      <c r="V694" s="73"/>
      <c r="W694" s="73"/>
      <c r="X694" s="73"/>
      <c r="Y694" s="73"/>
      <c r="Z694" s="73"/>
      <c r="AA694" s="89"/>
      <c r="AB694" s="73"/>
      <c r="AC694" s="73"/>
    </row>
    <row r="695" spans="1:29" x14ac:dyDescent="0.25">
      <c r="A695" s="73"/>
      <c r="B695" s="73"/>
      <c r="C695" s="73"/>
      <c r="D695" s="73"/>
      <c r="E695" s="73"/>
      <c r="F695" s="73"/>
      <c r="G695" s="73"/>
      <c r="H695" s="88"/>
      <c r="I695" s="73"/>
      <c r="J695" s="73"/>
      <c r="K695" s="73"/>
      <c r="L695" s="73"/>
      <c r="M695" s="73"/>
      <c r="N695" s="73"/>
      <c r="O695" s="73"/>
      <c r="P695" s="73"/>
      <c r="Q695" s="73"/>
      <c r="R695" s="73"/>
      <c r="S695" s="73"/>
      <c r="T695" s="73"/>
      <c r="U695" s="73"/>
      <c r="V695" s="73"/>
      <c r="W695" s="73"/>
      <c r="X695" s="73"/>
      <c r="Y695" s="73"/>
      <c r="Z695" s="73"/>
      <c r="AA695" s="89"/>
      <c r="AB695" s="73"/>
      <c r="AC695" s="73"/>
    </row>
    <row r="696" spans="1:29" x14ac:dyDescent="0.25">
      <c r="A696" s="73"/>
      <c r="B696" s="73"/>
      <c r="C696" s="73"/>
      <c r="D696" s="73"/>
      <c r="E696" s="73"/>
      <c r="F696" s="73"/>
      <c r="G696" s="73"/>
      <c r="H696" s="88"/>
      <c r="I696" s="73"/>
      <c r="J696" s="73"/>
      <c r="K696" s="73"/>
      <c r="L696" s="73"/>
      <c r="M696" s="73"/>
      <c r="N696" s="73"/>
      <c r="O696" s="73"/>
      <c r="P696" s="73"/>
      <c r="Q696" s="73"/>
      <c r="R696" s="73"/>
      <c r="S696" s="73"/>
      <c r="T696" s="73"/>
      <c r="U696" s="73"/>
      <c r="V696" s="73"/>
      <c r="W696" s="73"/>
      <c r="X696" s="73"/>
      <c r="Y696" s="73"/>
      <c r="Z696" s="73"/>
      <c r="AA696" s="89"/>
      <c r="AB696" s="73"/>
      <c r="AC696" s="73"/>
    </row>
    <row r="697" spans="1:29" x14ac:dyDescent="0.25">
      <c r="A697" s="73"/>
      <c r="B697" s="73"/>
      <c r="C697" s="73"/>
      <c r="D697" s="73"/>
      <c r="E697" s="73"/>
      <c r="F697" s="73"/>
      <c r="G697" s="73"/>
      <c r="H697" s="88"/>
      <c r="I697" s="73"/>
      <c r="J697" s="73"/>
      <c r="K697" s="73"/>
      <c r="L697" s="73"/>
      <c r="M697" s="73"/>
      <c r="N697" s="73"/>
      <c r="O697" s="73"/>
      <c r="P697" s="73"/>
      <c r="Q697" s="73"/>
      <c r="R697" s="73"/>
      <c r="S697" s="73"/>
      <c r="T697" s="73"/>
      <c r="U697" s="73"/>
      <c r="V697" s="73"/>
      <c r="W697" s="73"/>
      <c r="X697" s="73"/>
      <c r="Y697" s="73"/>
      <c r="Z697" s="73"/>
      <c r="AA697" s="89"/>
      <c r="AB697" s="73"/>
      <c r="AC697" s="73"/>
    </row>
    <row r="698" spans="1:29" x14ac:dyDescent="0.25">
      <c r="A698" s="73"/>
      <c r="B698" s="73"/>
      <c r="C698" s="73"/>
      <c r="D698" s="73"/>
      <c r="E698" s="73"/>
      <c r="F698" s="73"/>
      <c r="G698" s="73"/>
      <c r="H698" s="88"/>
      <c r="I698" s="73"/>
      <c r="J698" s="73"/>
      <c r="K698" s="73"/>
      <c r="L698" s="73"/>
      <c r="M698" s="73"/>
      <c r="N698" s="73"/>
      <c r="O698" s="73"/>
      <c r="P698" s="73"/>
      <c r="Q698" s="73"/>
      <c r="R698" s="73"/>
      <c r="S698" s="73"/>
      <c r="T698" s="73"/>
      <c r="U698" s="73"/>
      <c r="V698" s="73"/>
      <c r="W698" s="73"/>
      <c r="X698" s="73"/>
      <c r="Y698" s="73"/>
      <c r="Z698" s="73"/>
      <c r="AA698" s="89"/>
      <c r="AB698" s="73"/>
      <c r="AC698" s="73"/>
    </row>
    <row r="699" spans="1:29" x14ac:dyDescent="0.25">
      <c r="A699" s="73"/>
      <c r="B699" s="73"/>
      <c r="C699" s="73"/>
      <c r="D699" s="73"/>
      <c r="E699" s="73"/>
      <c r="F699" s="73"/>
      <c r="G699" s="73"/>
      <c r="H699" s="88"/>
      <c r="I699" s="73"/>
      <c r="J699" s="73"/>
      <c r="K699" s="73"/>
      <c r="L699" s="73"/>
      <c r="M699" s="73"/>
      <c r="N699" s="73"/>
      <c r="O699" s="73"/>
      <c r="P699" s="73"/>
      <c r="Q699" s="73"/>
      <c r="R699" s="73"/>
      <c r="S699" s="73"/>
      <c r="T699" s="73"/>
      <c r="U699" s="73"/>
      <c r="V699" s="73"/>
      <c r="W699" s="73"/>
      <c r="X699" s="73"/>
      <c r="Y699" s="73"/>
      <c r="Z699" s="73"/>
      <c r="AA699" s="89"/>
      <c r="AB699" s="73"/>
      <c r="AC699" s="73"/>
    </row>
    <row r="700" spans="1:29" x14ac:dyDescent="0.25">
      <c r="A700" s="73"/>
      <c r="B700" s="73"/>
      <c r="C700" s="73"/>
      <c r="D700" s="73"/>
      <c r="E700" s="73"/>
      <c r="F700" s="73"/>
      <c r="G700" s="73"/>
      <c r="H700" s="88"/>
      <c r="I700" s="73"/>
      <c r="J700" s="73"/>
      <c r="K700" s="73"/>
      <c r="L700" s="73"/>
      <c r="M700" s="73"/>
      <c r="N700" s="73"/>
      <c r="O700" s="73"/>
      <c r="P700" s="73"/>
      <c r="Q700" s="73"/>
      <c r="R700" s="73"/>
      <c r="S700" s="73"/>
      <c r="T700" s="73"/>
      <c r="U700" s="73"/>
      <c r="V700" s="73"/>
      <c r="W700" s="73"/>
      <c r="X700" s="73"/>
      <c r="Y700" s="73"/>
      <c r="Z700" s="73"/>
      <c r="AA700" s="89"/>
      <c r="AB700" s="73"/>
      <c r="AC700" s="73"/>
    </row>
    <row r="701" spans="1:29" x14ac:dyDescent="0.25">
      <c r="AA701" s="78"/>
      <c r="AB701" s="79"/>
      <c r="AC701" s="79"/>
    </row>
    <row r="702" spans="1:29" x14ac:dyDescent="0.25">
      <c r="AA702" s="80"/>
      <c r="AB702" s="81"/>
      <c r="AC702" s="81"/>
    </row>
    <row r="703" spans="1:29" x14ac:dyDescent="0.25">
      <c r="AA703" s="80"/>
      <c r="AB703" s="81"/>
      <c r="AC703" s="81"/>
    </row>
    <row r="704" spans="1:29" x14ac:dyDescent="0.25">
      <c r="AA704" s="80"/>
      <c r="AB704" s="81"/>
      <c r="AC704" s="81"/>
    </row>
  </sheetData>
  <mergeCells count="258">
    <mergeCell ref="A183:Z183"/>
    <mergeCell ref="Y198:Y204"/>
    <mergeCell ref="Z198:Z204"/>
    <mergeCell ref="Y184:Y190"/>
    <mergeCell ref="A151:A157"/>
    <mergeCell ref="Y151:Y157"/>
    <mergeCell ref="Z151:Z157"/>
    <mergeCell ref="A158:A164"/>
    <mergeCell ref="Y158:Y164"/>
    <mergeCell ref="Z158:Z164"/>
    <mergeCell ref="Z171:Z177"/>
    <mergeCell ref="A170:Z170"/>
    <mergeCell ref="A171:A177"/>
    <mergeCell ref="Y171:Y177"/>
    <mergeCell ref="Z184:Z190"/>
    <mergeCell ref="A257:A262"/>
    <mergeCell ref="Z238:Z242"/>
    <mergeCell ref="A251:A255"/>
    <mergeCell ref="Y251:Y255"/>
    <mergeCell ref="Z251:Z255"/>
    <mergeCell ref="A244:A250"/>
    <mergeCell ref="A184:A190"/>
    <mergeCell ref="A191:A197"/>
    <mergeCell ref="Y191:Y197"/>
    <mergeCell ref="Z191:Z197"/>
    <mergeCell ref="A210:Z210"/>
    <mergeCell ref="Y231:Y237"/>
    <mergeCell ref="Y244:Y250"/>
    <mergeCell ref="Y257:Y262"/>
    <mergeCell ref="A238:A242"/>
    <mergeCell ref="Y238:Y242"/>
    <mergeCell ref="Z231:Z237"/>
    <mergeCell ref="Y223:Y227"/>
    <mergeCell ref="A198:A204"/>
    <mergeCell ref="Y291:Y297"/>
    <mergeCell ref="A290:Z290"/>
    <mergeCell ref="A291:A297"/>
    <mergeCell ref="A298:A304"/>
    <mergeCell ref="Y270:Y276"/>
    <mergeCell ref="A287:Z287"/>
    <mergeCell ref="Z291:Z297"/>
    <mergeCell ref="A288:Z288"/>
    <mergeCell ref="A205:A209"/>
    <mergeCell ref="Z263:Z269"/>
    <mergeCell ref="Z257:Z262"/>
    <mergeCell ref="Z244:Z250"/>
    <mergeCell ref="A243:Z243"/>
    <mergeCell ref="A256:Z256"/>
    <mergeCell ref="A211:A217"/>
    <mergeCell ref="A218:A222"/>
    <mergeCell ref="A270:A276"/>
    <mergeCell ref="Y211:Y217"/>
    <mergeCell ref="Z211:Z217"/>
    <mergeCell ref="A223:A227"/>
    <mergeCell ref="Z223:Z227"/>
    <mergeCell ref="Y263:Y269"/>
    <mergeCell ref="A231:A237"/>
    <mergeCell ref="A289:Z289"/>
    <mergeCell ref="Z270:Z276"/>
    <mergeCell ref="A282:A286"/>
    <mergeCell ref="A277:A281"/>
    <mergeCell ref="A494:A498"/>
    <mergeCell ref="Z494:Z498"/>
    <mergeCell ref="Y494:Y498"/>
    <mergeCell ref="A413:A417"/>
    <mergeCell ref="Z413:Z417"/>
    <mergeCell ref="A419:Z419"/>
    <mergeCell ref="A420:Z420"/>
    <mergeCell ref="A421:A427"/>
    <mergeCell ref="A440:Z440"/>
    <mergeCell ref="Y421:Y427"/>
    <mergeCell ref="Z421:Z427"/>
    <mergeCell ref="A428:A434"/>
    <mergeCell ref="Y428:Y434"/>
    <mergeCell ref="A418:Z418"/>
    <mergeCell ref="A435:A439"/>
    <mergeCell ref="Z428:Z434"/>
    <mergeCell ref="A477:A483"/>
    <mergeCell ref="Y443:Y449"/>
    <mergeCell ref="Y450:Y456"/>
    <mergeCell ref="Z435:Z439"/>
    <mergeCell ref="A381:A387"/>
    <mergeCell ref="A96:A102"/>
    <mergeCell ref="Y96:Y102"/>
    <mergeCell ref="Z96:Z102"/>
    <mergeCell ref="A140:Z140"/>
    <mergeCell ref="Y489:Y493"/>
    <mergeCell ref="Z489:Z493"/>
    <mergeCell ref="Y477:Y483"/>
    <mergeCell ref="Y435:Y439"/>
    <mergeCell ref="Z305:Z311"/>
    <mergeCell ref="Y312:Y318"/>
    <mergeCell ref="Z312:Z318"/>
    <mergeCell ref="Y319:Y325"/>
    <mergeCell ref="Z319:Z325"/>
    <mergeCell ref="Z477:Z483"/>
    <mergeCell ref="Y373:Y377"/>
    <mergeCell ref="Z373:Z377"/>
    <mergeCell ref="Y305:Y311"/>
    <mergeCell ref="Y381:Y387"/>
    <mergeCell ref="A229:Z229"/>
    <mergeCell ref="A228:Z228"/>
    <mergeCell ref="Y347:Y353"/>
    <mergeCell ref="A401:A407"/>
    <mergeCell ref="Y401:Y407"/>
    <mergeCell ref="Z401:Z407"/>
    <mergeCell ref="Y116:Y122"/>
    <mergeCell ref="Z116:Z122"/>
    <mergeCell ref="Y123:Y129"/>
    <mergeCell ref="Z123:Z129"/>
    <mergeCell ref="Z135:Z139"/>
    <mergeCell ref="A489:A493"/>
    <mergeCell ref="A443:A449"/>
    <mergeCell ref="A464:A470"/>
    <mergeCell ref="Y464:Y470"/>
    <mergeCell ref="Z464:Z470"/>
    <mergeCell ref="A457:A463"/>
    <mergeCell ref="A263:A269"/>
    <mergeCell ref="A230:Z230"/>
    <mergeCell ref="A312:A318"/>
    <mergeCell ref="A319:A325"/>
    <mergeCell ref="A393:A397"/>
    <mergeCell ref="A326:A332"/>
    <mergeCell ref="Y326:Y332"/>
    <mergeCell ref="Z326:Z332"/>
    <mergeCell ref="Z381:Z387"/>
    <mergeCell ref="Y393:Y397"/>
    <mergeCell ref="Z393:Z397"/>
    <mergeCell ref="A398:Z398"/>
    <mergeCell ref="A400:Z400"/>
    <mergeCell ref="AC4:AC5"/>
    <mergeCell ref="A7:Z7"/>
    <mergeCell ref="A8:Z8"/>
    <mergeCell ref="A9:Z9"/>
    <mergeCell ref="AA4:AA5"/>
    <mergeCell ref="AB4:AB5"/>
    <mergeCell ref="A10:Z10"/>
    <mergeCell ref="M4:M5"/>
    <mergeCell ref="R4:R5"/>
    <mergeCell ref="Y4:Y5"/>
    <mergeCell ref="Z4:Z5"/>
    <mergeCell ref="N4:Q4"/>
    <mergeCell ref="W4:W5"/>
    <mergeCell ref="S4:V4"/>
    <mergeCell ref="X4:X5"/>
    <mergeCell ref="Y1:Z1"/>
    <mergeCell ref="A2:Z2"/>
    <mergeCell ref="C4:G4"/>
    <mergeCell ref="A4:A5"/>
    <mergeCell ref="B4:B5"/>
    <mergeCell ref="H4:H5"/>
    <mergeCell ref="I4:L4"/>
    <mergeCell ref="A11:Z11"/>
    <mergeCell ref="A41:A47"/>
    <mergeCell ref="Y41:Y47"/>
    <mergeCell ref="A13:A19"/>
    <mergeCell ref="Y27:Y33"/>
    <mergeCell ref="Z41:Z47"/>
    <mergeCell ref="Y34:Y40"/>
    <mergeCell ref="Z34:Z40"/>
    <mergeCell ref="A12:Z12"/>
    <mergeCell ref="A27:A33"/>
    <mergeCell ref="Y13:Y19"/>
    <mergeCell ref="A34:A40"/>
    <mergeCell ref="Z13:Z19"/>
    <mergeCell ref="Z27:Z33"/>
    <mergeCell ref="A20:A26"/>
    <mergeCell ref="Y20:Y26"/>
    <mergeCell ref="Z20:Z26"/>
    <mergeCell ref="AE34:AE40"/>
    <mergeCell ref="AC55:AC61"/>
    <mergeCell ref="A55:A61"/>
    <mergeCell ref="Y48:Y54"/>
    <mergeCell ref="A48:A54"/>
    <mergeCell ref="Z48:Z54"/>
    <mergeCell ref="Z55:Z61"/>
    <mergeCell ref="Y55:Y61"/>
    <mergeCell ref="Y89:Y95"/>
    <mergeCell ref="Z89:Z95"/>
    <mergeCell ref="A62:A68"/>
    <mergeCell ref="Y62:Y68"/>
    <mergeCell ref="Z62:Z68"/>
    <mergeCell ref="Y82:Y88"/>
    <mergeCell ref="Z82:Z88"/>
    <mergeCell ref="A75:A81"/>
    <mergeCell ref="A82:A88"/>
    <mergeCell ref="A89:A95"/>
    <mergeCell ref="A69:A73"/>
    <mergeCell ref="Y75:Y81"/>
    <mergeCell ref="Z75:Z81"/>
    <mergeCell ref="A74:Z74"/>
    <mergeCell ref="Y340:Y346"/>
    <mergeCell ref="A305:A311"/>
    <mergeCell ref="Y298:Y304"/>
    <mergeCell ref="Z298:Z304"/>
    <mergeCell ref="A340:A346"/>
    <mergeCell ref="A368:A372"/>
    <mergeCell ref="A373:A377"/>
    <mergeCell ref="A380:Z380"/>
    <mergeCell ref="Z340:Z346"/>
    <mergeCell ref="Z333:Z338"/>
    <mergeCell ref="Y333:Y338"/>
    <mergeCell ref="A333:A338"/>
    <mergeCell ref="A339:Z339"/>
    <mergeCell ref="Z347:Z353"/>
    <mergeCell ref="A379:Z379"/>
    <mergeCell ref="A378:Z378"/>
    <mergeCell ref="A354:A360"/>
    <mergeCell ref="Z354:Z360"/>
    <mergeCell ref="Y354:Y360"/>
    <mergeCell ref="Y361:Y367"/>
    <mergeCell ref="Z361:Z367"/>
    <mergeCell ref="A361:A367"/>
    <mergeCell ref="A347:A353"/>
    <mergeCell ref="A103:A107"/>
    <mergeCell ref="Y103:Y107"/>
    <mergeCell ref="Z103:Z107"/>
    <mergeCell ref="A165:A169"/>
    <mergeCell ref="A130:A134"/>
    <mergeCell ref="A178:A182"/>
    <mergeCell ref="Z165:Z169"/>
    <mergeCell ref="Z178:Z182"/>
    <mergeCell ref="Y178:Y182"/>
    <mergeCell ref="Y108:Y112"/>
    <mergeCell ref="Z108:Z112"/>
    <mergeCell ref="A141:Z141"/>
    <mergeCell ref="A142:Z142"/>
    <mergeCell ref="A143:Z143"/>
    <mergeCell ref="A144:A150"/>
    <mergeCell ref="Z144:Z150"/>
    <mergeCell ref="Y144:Y150"/>
    <mergeCell ref="A113:Z113"/>
    <mergeCell ref="A114:Z114"/>
    <mergeCell ref="A115:Z115"/>
    <mergeCell ref="A116:A122"/>
    <mergeCell ref="A123:A129"/>
    <mergeCell ref="A135:A139"/>
    <mergeCell ref="A108:A112"/>
    <mergeCell ref="A388:A392"/>
    <mergeCell ref="Y388:Y392"/>
    <mergeCell ref="Z388:Z392"/>
    <mergeCell ref="A408:A412"/>
    <mergeCell ref="A471:A475"/>
    <mergeCell ref="Y471:Y475"/>
    <mergeCell ref="Z471:Z475"/>
    <mergeCell ref="A484:A488"/>
    <mergeCell ref="Y484:Y488"/>
    <mergeCell ref="Z484:Z488"/>
    <mergeCell ref="A476:Z476"/>
    <mergeCell ref="Z457:Z463"/>
    <mergeCell ref="A442:Z442"/>
    <mergeCell ref="Y413:Y417"/>
    <mergeCell ref="Y457:Y463"/>
    <mergeCell ref="A399:Z399"/>
    <mergeCell ref="A450:A456"/>
    <mergeCell ref="Z450:Z456"/>
    <mergeCell ref="Z443:Z449"/>
    <mergeCell ref="A441:Z441"/>
  </mergeCells>
  <pageMargins left="0.39370078740157483" right="0.39370078740157483" top="0.59055118110236227" bottom="0.39370078740157483" header="0.31496062992125984" footer="0.31496062992125984"/>
  <pageSetup paperSize="9" scale="38" fitToHeight="0" orientation="landscape" r:id="rId1"/>
  <rowBreaks count="11" manualBreakCount="11">
    <brk id="47" max="29" man="1"/>
    <brk id="95" max="29" man="1"/>
    <brk id="139" max="29" man="1"/>
    <brk id="182" max="29" man="1"/>
    <brk id="227" max="29" man="1"/>
    <brk id="281" max="29" man="1"/>
    <brk id="353" max="29" man="1"/>
    <brk id="407" max="29" man="1"/>
    <brk id="470" max="29" man="1"/>
    <brk id="510" max="29" man="1"/>
    <brk id="513" max="29" man="1"/>
  </rowBreaks>
  <colBreaks count="1" manualBreakCount="1">
    <brk id="26" max="509" man="1"/>
  </colBreaks>
  <ignoredErrors>
    <ignoredError sqref="R231 T233:W233 R235:R237 R347 R480 X479 R137:R139 R225:R227 R198 R284 R414:R417 R381:R382 R375:R377 R395 R308 R384 R397 R286" formulaRange="1"/>
    <ignoredError sqref="T285 W283 R282 R393 R489:R490 W285" formula="1"/>
    <ignoredError sqref="R491:R493" formula="1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50" zoomScaleNormal="50" workbookViewId="0">
      <selection activeCell="D26" sqref="D26:D28"/>
    </sheetView>
  </sheetViews>
  <sheetFormatPr defaultRowHeight="15" x14ac:dyDescent="0.25"/>
  <sheetData>
    <row r="1" spans="1:12" ht="124.5" customHeight="1" thickBot="1" x14ac:dyDescent="0.3">
      <c r="A1" s="187" t="s">
        <v>33</v>
      </c>
      <c r="B1" s="187" t="s">
        <v>34</v>
      </c>
      <c r="C1" s="187" t="s">
        <v>35</v>
      </c>
      <c r="D1" s="187" t="s">
        <v>36</v>
      </c>
      <c r="E1" s="184" t="s">
        <v>37</v>
      </c>
      <c r="F1" s="185"/>
      <c r="G1" s="185"/>
      <c r="H1" s="185"/>
      <c r="I1" s="185"/>
      <c r="J1" s="185"/>
      <c r="K1" s="186"/>
      <c r="L1" s="187" t="s">
        <v>38</v>
      </c>
    </row>
    <row r="2" spans="1:12" ht="78" customHeight="1" thickBot="1" x14ac:dyDescent="0.3">
      <c r="A2" s="191"/>
      <c r="B2" s="191"/>
      <c r="C2" s="191"/>
      <c r="D2" s="191"/>
      <c r="E2" s="187" t="s">
        <v>39</v>
      </c>
      <c r="F2" s="184" t="s">
        <v>40</v>
      </c>
      <c r="G2" s="185"/>
      <c r="H2" s="185"/>
      <c r="I2" s="186"/>
      <c r="J2" s="187" t="s">
        <v>41</v>
      </c>
      <c r="K2" s="1">
        <v>2017</v>
      </c>
      <c r="L2" s="191"/>
    </row>
    <row r="3" spans="1:12" ht="16.5" thickBot="1" x14ac:dyDescent="0.3">
      <c r="A3" s="188"/>
      <c r="B3" s="188"/>
      <c r="C3" s="188"/>
      <c r="D3" s="188"/>
      <c r="E3" s="188"/>
      <c r="F3" s="2" t="s">
        <v>6</v>
      </c>
      <c r="G3" s="2" t="s">
        <v>43</v>
      </c>
      <c r="H3" s="2" t="s">
        <v>44</v>
      </c>
      <c r="I3" s="2" t="s">
        <v>9</v>
      </c>
      <c r="J3" s="188"/>
      <c r="K3" s="2" t="s">
        <v>42</v>
      </c>
      <c r="L3" s="188"/>
    </row>
    <row r="4" spans="1:12" ht="16.5" thickBot="1" x14ac:dyDescent="0.3">
      <c r="A4" s="3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31.5" customHeight="1" thickBot="1" x14ac:dyDescent="0.3">
      <c r="A5" s="184" t="s">
        <v>45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6"/>
    </row>
    <row r="6" spans="1:12" x14ac:dyDescent="0.25">
      <c r="A6" s="192" t="s">
        <v>46</v>
      </c>
      <c r="B6" s="205" t="s">
        <v>47</v>
      </c>
      <c r="C6" s="187" t="s">
        <v>48</v>
      </c>
      <c r="D6" s="187">
        <v>0.1</v>
      </c>
      <c r="E6" s="187">
        <v>1920</v>
      </c>
      <c r="F6" s="187"/>
      <c r="G6" s="187"/>
      <c r="H6" s="192"/>
      <c r="I6" s="192"/>
      <c r="J6" s="187">
        <v>2173</v>
      </c>
      <c r="K6" s="187">
        <v>2412</v>
      </c>
      <c r="L6" s="196" t="s">
        <v>49</v>
      </c>
    </row>
    <row r="7" spans="1:12" x14ac:dyDescent="0.25">
      <c r="A7" s="193"/>
      <c r="B7" s="207"/>
      <c r="C7" s="191"/>
      <c r="D7" s="191"/>
      <c r="E7" s="191"/>
      <c r="F7" s="191"/>
      <c r="G7" s="191"/>
      <c r="H7" s="193"/>
      <c r="I7" s="193"/>
      <c r="J7" s="191"/>
      <c r="K7" s="191"/>
      <c r="L7" s="197"/>
    </row>
    <row r="8" spans="1:12" x14ac:dyDescent="0.25">
      <c r="A8" s="193"/>
      <c r="B8" s="207"/>
      <c r="C8" s="191"/>
      <c r="D8" s="191"/>
      <c r="E8" s="191"/>
      <c r="F8" s="191"/>
      <c r="G8" s="191"/>
      <c r="H8" s="193"/>
      <c r="I8" s="193"/>
      <c r="J8" s="191"/>
      <c r="K8" s="191"/>
      <c r="L8" s="197"/>
    </row>
    <row r="9" spans="1:12" x14ac:dyDescent="0.25">
      <c r="A9" s="193"/>
      <c r="B9" s="207"/>
      <c r="C9" s="191"/>
      <c r="D9" s="191"/>
      <c r="E9" s="191"/>
      <c r="F9" s="191"/>
      <c r="G9" s="191"/>
      <c r="H9" s="193"/>
      <c r="I9" s="193"/>
      <c r="J9" s="191"/>
      <c r="K9" s="191"/>
      <c r="L9" s="197"/>
    </row>
    <row r="10" spans="1:12" x14ac:dyDescent="0.25">
      <c r="A10" s="193"/>
      <c r="B10" s="207"/>
      <c r="C10" s="191"/>
      <c r="D10" s="191"/>
      <c r="E10" s="191"/>
      <c r="F10" s="191"/>
      <c r="G10" s="191"/>
      <c r="H10" s="193"/>
      <c r="I10" s="193"/>
      <c r="J10" s="191"/>
      <c r="K10" s="191"/>
      <c r="L10" s="197"/>
    </row>
    <row r="11" spans="1:12" x14ac:dyDescent="0.25">
      <c r="A11" s="193"/>
      <c r="B11" s="207"/>
      <c r="C11" s="191"/>
      <c r="D11" s="191"/>
      <c r="E11" s="191"/>
      <c r="F11" s="191"/>
      <c r="G11" s="191"/>
      <c r="H11" s="193"/>
      <c r="I11" s="193"/>
      <c r="J11" s="191"/>
      <c r="K11" s="191"/>
      <c r="L11" s="197"/>
    </row>
    <row r="12" spans="1:12" x14ac:dyDescent="0.25">
      <c r="A12" s="193"/>
      <c r="B12" s="207"/>
      <c r="C12" s="191"/>
      <c r="D12" s="191"/>
      <c r="E12" s="191"/>
      <c r="F12" s="191"/>
      <c r="G12" s="191"/>
      <c r="H12" s="193"/>
      <c r="I12" s="193"/>
      <c r="J12" s="191"/>
      <c r="K12" s="191"/>
      <c r="L12" s="197"/>
    </row>
    <row r="13" spans="1:12" x14ac:dyDescent="0.25">
      <c r="A13" s="193"/>
      <c r="B13" s="207"/>
      <c r="C13" s="191"/>
      <c r="D13" s="191"/>
      <c r="E13" s="191"/>
      <c r="F13" s="191"/>
      <c r="G13" s="191"/>
      <c r="H13" s="193"/>
      <c r="I13" s="193"/>
      <c r="J13" s="191"/>
      <c r="K13" s="191"/>
      <c r="L13" s="197"/>
    </row>
    <row r="14" spans="1:12" x14ac:dyDescent="0.25">
      <c r="A14" s="193"/>
      <c r="B14" s="207"/>
      <c r="C14" s="191"/>
      <c r="D14" s="191"/>
      <c r="E14" s="191"/>
      <c r="F14" s="191"/>
      <c r="G14" s="191"/>
      <c r="H14" s="193"/>
      <c r="I14" s="193"/>
      <c r="J14" s="191"/>
      <c r="K14" s="191"/>
      <c r="L14" s="197"/>
    </row>
    <row r="15" spans="1:12" x14ac:dyDescent="0.25">
      <c r="A15" s="193"/>
      <c r="B15" s="207"/>
      <c r="C15" s="191"/>
      <c r="D15" s="191"/>
      <c r="E15" s="191"/>
      <c r="F15" s="191"/>
      <c r="G15" s="191"/>
      <c r="H15" s="193"/>
      <c r="I15" s="193"/>
      <c r="J15" s="191"/>
      <c r="K15" s="191"/>
      <c r="L15" s="197"/>
    </row>
    <row r="16" spans="1:12" x14ac:dyDescent="0.25">
      <c r="A16" s="193"/>
      <c r="B16" s="207"/>
      <c r="C16" s="191"/>
      <c r="D16" s="191"/>
      <c r="E16" s="191"/>
      <c r="F16" s="191"/>
      <c r="G16" s="191"/>
      <c r="H16" s="193"/>
      <c r="I16" s="193"/>
      <c r="J16" s="191"/>
      <c r="K16" s="191"/>
      <c r="L16" s="197"/>
    </row>
    <row r="17" spans="1:12" x14ac:dyDescent="0.25">
      <c r="A17" s="193"/>
      <c r="B17" s="207"/>
      <c r="C17" s="191"/>
      <c r="D17" s="191"/>
      <c r="E17" s="191"/>
      <c r="F17" s="191"/>
      <c r="G17" s="191"/>
      <c r="H17" s="193"/>
      <c r="I17" s="193"/>
      <c r="J17" s="191"/>
      <c r="K17" s="191"/>
      <c r="L17" s="197"/>
    </row>
    <row r="18" spans="1:12" x14ac:dyDescent="0.25">
      <c r="A18" s="193"/>
      <c r="B18" s="207"/>
      <c r="C18" s="191"/>
      <c r="D18" s="191"/>
      <c r="E18" s="191"/>
      <c r="F18" s="191"/>
      <c r="G18" s="191"/>
      <c r="H18" s="193"/>
      <c r="I18" s="193"/>
      <c r="J18" s="191"/>
      <c r="K18" s="191"/>
      <c r="L18" s="197"/>
    </row>
    <row r="19" spans="1:12" x14ac:dyDescent="0.25">
      <c r="A19" s="193"/>
      <c r="B19" s="207"/>
      <c r="C19" s="191"/>
      <c r="D19" s="191"/>
      <c r="E19" s="191"/>
      <c r="F19" s="191"/>
      <c r="G19" s="191"/>
      <c r="H19" s="193"/>
      <c r="I19" s="193"/>
      <c r="J19" s="191"/>
      <c r="K19" s="191"/>
      <c r="L19" s="197"/>
    </row>
    <row r="20" spans="1:12" ht="15.75" thickBot="1" x14ac:dyDescent="0.3">
      <c r="A20" s="193"/>
      <c r="B20" s="206"/>
      <c r="C20" s="188"/>
      <c r="D20" s="188"/>
      <c r="E20" s="188"/>
      <c r="F20" s="188"/>
      <c r="G20" s="188"/>
      <c r="H20" s="194"/>
      <c r="I20" s="194"/>
      <c r="J20" s="188"/>
      <c r="K20" s="188"/>
      <c r="L20" s="198"/>
    </row>
    <row r="21" spans="1:12" ht="31.5" customHeight="1" x14ac:dyDescent="0.25">
      <c r="A21" s="193"/>
      <c r="B21" s="205" t="s">
        <v>50</v>
      </c>
      <c r="C21" s="187" t="s">
        <v>48</v>
      </c>
      <c r="D21" s="187">
        <v>0.05</v>
      </c>
      <c r="E21" s="187">
        <v>1152</v>
      </c>
      <c r="F21" s="187"/>
      <c r="G21" s="187"/>
      <c r="H21" s="192"/>
      <c r="I21" s="192"/>
      <c r="J21" s="187">
        <v>1303.8</v>
      </c>
      <c r="K21" s="187">
        <v>1447.2</v>
      </c>
      <c r="L21" s="196" t="s">
        <v>49</v>
      </c>
    </row>
    <row r="22" spans="1:12" ht="15.75" thickBot="1" x14ac:dyDescent="0.3">
      <c r="A22" s="193"/>
      <c r="B22" s="206"/>
      <c r="C22" s="188"/>
      <c r="D22" s="188"/>
      <c r="E22" s="188"/>
      <c r="F22" s="188"/>
      <c r="G22" s="188"/>
      <c r="H22" s="194"/>
      <c r="I22" s="194"/>
      <c r="J22" s="188"/>
      <c r="K22" s="188"/>
      <c r="L22" s="198"/>
    </row>
    <row r="23" spans="1:12" ht="48" thickBot="1" x14ac:dyDescent="0.3">
      <c r="A23" s="193"/>
      <c r="B23" s="4" t="s">
        <v>51</v>
      </c>
      <c r="C23" s="2" t="s">
        <v>48</v>
      </c>
      <c r="D23" s="2">
        <v>0.01</v>
      </c>
      <c r="E23" s="2">
        <v>825.6</v>
      </c>
      <c r="F23" s="2"/>
      <c r="G23" s="2"/>
      <c r="H23" s="5"/>
      <c r="I23" s="5"/>
      <c r="J23" s="2">
        <v>1199.5</v>
      </c>
      <c r="K23" s="2">
        <v>1374.8</v>
      </c>
      <c r="L23" s="6" t="s">
        <v>49</v>
      </c>
    </row>
    <row r="24" spans="1:12" ht="79.5" thickBot="1" x14ac:dyDescent="0.3">
      <c r="A24" s="193"/>
      <c r="B24" s="4" t="s">
        <v>52</v>
      </c>
      <c r="C24" s="2" t="s">
        <v>53</v>
      </c>
      <c r="D24" s="2">
        <v>0.1</v>
      </c>
      <c r="E24" s="2">
        <v>0.7</v>
      </c>
      <c r="F24" s="2"/>
      <c r="G24" s="2"/>
      <c r="H24" s="5"/>
      <c r="I24" s="5"/>
      <c r="J24" s="2">
        <v>0.78</v>
      </c>
      <c r="K24" s="2">
        <v>0.86</v>
      </c>
      <c r="L24" s="6" t="s">
        <v>49</v>
      </c>
    </row>
    <row r="25" spans="1:12" ht="284.25" thickBot="1" x14ac:dyDescent="0.3">
      <c r="A25" s="193"/>
      <c r="B25" s="7" t="s">
        <v>54</v>
      </c>
      <c r="C25" s="2" t="s">
        <v>55</v>
      </c>
      <c r="D25" s="2">
        <v>0.08</v>
      </c>
      <c r="E25" s="2">
        <v>3</v>
      </c>
      <c r="F25" s="2"/>
      <c r="G25" s="2"/>
      <c r="H25" s="5"/>
      <c r="I25" s="5"/>
      <c r="J25" s="2">
        <v>3.2</v>
      </c>
      <c r="K25" s="2">
        <v>3.6</v>
      </c>
      <c r="L25" s="6" t="s">
        <v>49</v>
      </c>
    </row>
    <row r="26" spans="1:12" ht="95.25" thickBot="1" x14ac:dyDescent="0.3">
      <c r="A26" s="193"/>
      <c r="B26" s="4" t="s">
        <v>56</v>
      </c>
      <c r="C26" s="2" t="s">
        <v>57</v>
      </c>
      <c r="D26" s="2">
        <v>0.1</v>
      </c>
      <c r="E26" s="2">
        <v>23.9</v>
      </c>
      <c r="F26" s="2"/>
      <c r="G26" s="2"/>
      <c r="H26" s="5"/>
      <c r="I26" s="5"/>
      <c r="J26" s="2">
        <v>24.5</v>
      </c>
      <c r="K26" s="2">
        <v>25.1</v>
      </c>
      <c r="L26" s="6" t="s">
        <v>49</v>
      </c>
    </row>
    <row r="27" spans="1:12" ht="126.75" thickBot="1" x14ac:dyDescent="0.3">
      <c r="A27" s="193"/>
      <c r="B27" s="4" t="s">
        <v>58</v>
      </c>
      <c r="C27" s="2" t="s">
        <v>59</v>
      </c>
      <c r="D27" s="2">
        <v>0.1</v>
      </c>
      <c r="E27" s="8">
        <v>3.1</v>
      </c>
      <c r="F27" s="8"/>
      <c r="G27" s="8"/>
      <c r="H27" s="5"/>
      <c r="I27" s="5"/>
      <c r="J27" s="8">
        <v>3</v>
      </c>
      <c r="K27" s="8">
        <v>2.7</v>
      </c>
      <c r="L27" s="6" t="s">
        <v>49</v>
      </c>
    </row>
    <row r="28" spans="1:12" ht="126.75" thickBot="1" x14ac:dyDescent="0.3">
      <c r="A28" s="193"/>
      <c r="B28" s="4" t="s">
        <v>60</v>
      </c>
      <c r="C28" s="2" t="s">
        <v>61</v>
      </c>
      <c r="D28" s="2">
        <v>0.1</v>
      </c>
      <c r="E28" s="2">
        <v>22.7</v>
      </c>
      <c r="F28" s="2"/>
      <c r="G28" s="2"/>
      <c r="H28" s="5"/>
      <c r="I28" s="5"/>
      <c r="J28" s="2">
        <v>23.7</v>
      </c>
      <c r="K28" s="2">
        <v>24.4</v>
      </c>
      <c r="L28" s="6" t="s">
        <v>49</v>
      </c>
    </row>
    <row r="29" spans="1:12" ht="409.6" thickBot="1" x14ac:dyDescent="0.3">
      <c r="A29" s="193"/>
      <c r="B29" s="4" t="s">
        <v>62</v>
      </c>
      <c r="C29" s="2" t="s">
        <v>55</v>
      </c>
      <c r="D29" s="2">
        <v>0.1</v>
      </c>
      <c r="E29" s="2">
        <v>25</v>
      </c>
      <c r="F29" s="2"/>
      <c r="G29" s="2"/>
      <c r="H29" s="5"/>
      <c r="I29" s="5"/>
      <c r="J29" s="2">
        <v>30</v>
      </c>
      <c r="K29" s="2">
        <v>40</v>
      </c>
      <c r="L29" s="6" t="s">
        <v>49</v>
      </c>
    </row>
    <row r="30" spans="1:12" ht="174" thickBot="1" x14ac:dyDescent="0.3">
      <c r="A30" s="194"/>
      <c r="B30" s="7" t="s">
        <v>63</v>
      </c>
      <c r="C30" s="2" t="s">
        <v>64</v>
      </c>
      <c r="D30" s="2">
        <v>0.1</v>
      </c>
      <c r="E30" s="2">
        <v>41</v>
      </c>
      <c r="F30" s="2"/>
      <c r="G30" s="2"/>
      <c r="H30" s="5"/>
      <c r="I30" s="5"/>
      <c r="J30" s="2">
        <v>38.5</v>
      </c>
      <c r="K30" s="2">
        <v>37</v>
      </c>
      <c r="L30" s="6" t="s">
        <v>49</v>
      </c>
    </row>
    <row r="31" spans="1:12" ht="31.5" customHeight="1" thickBot="1" x14ac:dyDescent="0.3">
      <c r="A31" s="184" t="s">
        <v>65</v>
      </c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6"/>
    </row>
    <row r="32" spans="1:12" ht="31.5" customHeight="1" thickBot="1" x14ac:dyDescent="0.3">
      <c r="A32" s="184" t="s">
        <v>66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6"/>
    </row>
    <row r="33" spans="1:12" ht="63" customHeight="1" thickBot="1" x14ac:dyDescent="0.3">
      <c r="A33" s="184" t="s">
        <v>67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6"/>
    </row>
    <row r="34" spans="1:12" ht="409.5" customHeight="1" x14ac:dyDescent="0.25">
      <c r="A34" s="189" t="s">
        <v>68</v>
      </c>
      <c r="B34" s="205" t="s">
        <v>69</v>
      </c>
      <c r="C34" s="187" t="s">
        <v>70</v>
      </c>
      <c r="D34" s="187">
        <v>0.01</v>
      </c>
      <c r="E34" s="187">
        <v>75</v>
      </c>
      <c r="F34" s="187"/>
      <c r="G34" s="187"/>
      <c r="H34" s="192"/>
      <c r="I34" s="192"/>
      <c r="J34" s="187">
        <v>75</v>
      </c>
      <c r="K34" s="187">
        <v>75</v>
      </c>
      <c r="L34" s="196" t="s">
        <v>49</v>
      </c>
    </row>
    <row r="35" spans="1:12" ht="15.75" thickBot="1" x14ac:dyDescent="0.3">
      <c r="A35" s="190"/>
      <c r="B35" s="206"/>
      <c r="C35" s="188"/>
      <c r="D35" s="188"/>
      <c r="E35" s="188"/>
      <c r="F35" s="188"/>
      <c r="G35" s="188"/>
      <c r="H35" s="194"/>
      <c r="I35" s="194"/>
      <c r="J35" s="188"/>
      <c r="K35" s="188"/>
      <c r="L35" s="198"/>
    </row>
    <row r="36" spans="1:12" ht="409.6" thickBot="1" x14ac:dyDescent="0.3">
      <c r="A36" s="189" t="s">
        <v>71</v>
      </c>
      <c r="B36" s="4" t="s">
        <v>72</v>
      </c>
      <c r="C36" s="2" t="s">
        <v>70</v>
      </c>
      <c r="D36" s="2">
        <v>0.01</v>
      </c>
      <c r="E36" s="2" t="s">
        <v>73</v>
      </c>
      <c r="F36" s="2" t="s">
        <v>73</v>
      </c>
      <c r="G36" s="2" t="s">
        <v>73</v>
      </c>
      <c r="H36" s="5" t="s">
        <v>73</v>
      </c>
      <c r="I36" s="5" t="s">
        <v>73</v>
      </c>
      <c r="J36" s="2">
        <v>1</v>
      </c>
      <c r="K36" s="2" t="s">
        <v>73</v>
      </c>
      <c r="L36" s="6" t="s">
        <v>49</v>
      </c>
    </row>
    <row r="37" spans="1:12" ht="409.6" thickBot="1" x14ac:dyDescent="0.3">
      <c r="A37" s="190"/>
      <c r="B37" s="4" t="s">
        <v>74</v>
      </c>
      <c r="C37" s="2" t="s">
        <v>70</v>
      </c>
      <c r="D37" s="2">
        <v>0.01</v>
      </c>
      <c r="E37" s="2">
        <v>80</v>
      </c>
      <c r="F37" s="2"/>
      <c r="G37" s="2"/>
      <c r="H37" s="5"/>
      <c r="I37" s="5"/>
      <c r="J37" s="2">
        <v>80</v>
      </c>
      <c r="K37" s="2">
        <v>80</v>
      </c>
      <c r="L37" s="6" t="s">
        <v>49</v>
      </c>
    </row>
    <row r="38" spans="1:12" ht="31.5" customHeight="1" thickBot="1" x14ac:dyDescent="0.3">
      <c r="A38" s="184" t="s">
        <v>75</v>
      </c>
      <c r="B38" s="185"/>
      <c r="C38" s="185"/>
      <c r="D38" s="185"/>
      <c r="E38" s="185"/>
      <c r="F38" s="185"/>
      <c r="G38" s="185"/>
      <c r="H38" s="185"/>
      <c r="I38" s="185"/>
      <c r="J38" s="185"/>
      <c r="K38" s="185"/>
      <c r="L38" s="186"/>
    </row>
    <row r="39" spans="1:12" ht="31.5" customHeight="1" thickBot="1" x14ac:dyDescent="0.3">
      <c r="A39" s="184" t="s">
        <v>76</v>
      </c>
      <c r="B39" s="185"/>
      <c r="C39" s="185"/>
      <c r="D39" s="185"/>
      <c r="E39" s="185"/>
      <c r="F39" s="185"/>
      <c r="G39" s="185"/>
      <c r="H39" s="185"/>
      <c r="I39" s="185"/>
      <c r="J39" s="185"/>
      <c r="K39" s="185"/>
      <c r="L39" s="186"/>
    </row>
    <row r="40" spans="1:12" ht="31.5" customHeight="1" thickBot="1" x14ac:dyDescent="0.3">
      <c r="A40" s="184" t="s">
        <v>77</v>
      </c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6"/>
    </row>
    <row r="41" spans="1:12" ht="205.5" thickBot="1" x14ac:dyDescent="0.3">
      <c r="A41" s="189" t="s">
        <v>78</v>
      </c>
      <c r="B41" s="7" t="s">
        <v>79</v>
      </c>
      <c r="C41" s="2" t="s">
        <v>80</v>
      </c>
      <c r="D41" s="2">
        <v>0.01</v>
      </c>
      <c r="E41" s="2">
        <v>140</v>
      </c>
      <c r="F41" s="2"/>
      <c r="G41" s="2"/>
      <c r="H41" s="5"/>
      <c r="I41" s="5"/>
      <c r="J41" s="2">
        <v>179</v>
      </c>
      <c r="K41" s="2">
        <v>100</v>
      </c>
      <c r="L41" s="6" t="s">
        <v>49</v>
      </c>
    </row>
    <row r="42" spans="1:12" ht="284.25" thickBot="1" x14ac:dyDescent="0.3">
      <c r="A42" s="195"/>
      <c r="B42" s="7" t="s">
        <v>81</v>
      </c>
      <c r="C42" s="5" t="s">
        <v>48</v>
      </c>
      <c r="D42" s="2">
        <v>0.01</v>
      </c>
      <c r="E42" s="2">
        <v>167.6</v>
      </c>
      <c r="F42" s="2"/>
      <c r="G42" s="2"/>
      <c r="H42" s="5"/>
      <c r="I42" s="5"/>
      <c r="J42" s="2">
        <v>215.3</v>
      </c>
      <c r="K42" s="2">
        <v>120</v>
      </c>
      <c r="L42" s="6" t="s">
        <v>49</v>
      </c>
    </row>
    <row r="43" spans="1:12" ht="366" thickBot="1" x14ac:dyDescent="0.3">
      <c r="A43" s="190"/>
      <c r="B43" s="7" t="s">
        <v>82</v>
      </c>
      <c r="C43" s="2" t="s">
        <v>83</v>
      </c>
      <c r="D43" s="2">
        <v>0.01</v>
      </c>
      <c r="E43" s="2">
        <v>98</v>
      </c>
      <c r="F43" s="2"/>
      <c r="G43" s="2"/>
      <c r="H43" s="5"/>
      <c r="I43" s="5"/>
      <c r="J43" s="2">
        <v>162</v>
      </c>
      <c r="K43" s="2">
        <v>214</v>
      </c>
      <c r="L43" s="6" t="s">
        <v>49</v>
      </c>
    </row>
    <row r="44" spans="1:12" ht="409.6" thickBot="1" x14ac:dyDescent="0.3">
      <c r="A44" s="10" t="s">
        <v>84</v>
      </c>
      <c r="B44" s="4" t="s">
        <v>85</v>
      </c>
      <c r="C44" s="2" t="s">
        <v>83</v>
      </c>
      <c r="D44" s="2">
        <v>0.01</v>
      </c>
      <c r="E44" s="2">
        <v>6</v>
      </c>
      <c r="F44" s="2"/>
      <c r="G44" s="2"/>
      <c r="H44" s="5"/>
      <c r="I44" s="5"/>
      <c r="J44" s="2">
        <v>6</v>
      </c>
      <c r="K44" s="2">
        <v>3</v>
      </c>
      <c r="L44" s="6" t="s">
        <v>49</v>
      </c>
    </row>
    <row r="45" spans="1:12" ht="31.5" customHeight="1" thickBot="1" x14ac:dyDescent="0.3">
      <c r="A45" s="184" t="s">
        <v>86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6"/>
    </row>
    <row r="46" spans="1:12" ht="31.5" customHeight="1" thickBot="1" x14ac:dyDescent="0.3">
      <c r="A46" s="184" t="s">
        <v>87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6"/>
    </row>
    <row r="47" spans="1:12" ht="31.5" customHeight="1" thickBot="1" x14ac:dyDescent="0.3">
      <c r="A47" s="184" t="s">
        <v>88</v>
      </c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6"/>
    </row>
    <row r="48" spans="1:12" ht="409.6" customHeight="1" x14ac:dyDescent="0.25">
      <c r="A48" s="189" t="s">
        <v>89</v>
      </c>
      <c r="B48" s="189" t="s">
        <v>90</v>
      </c>
      <c r="C48" s="187" t="s">
        <v>91</v>
      </c>
      <c r="D48" s="187">
        <v>0.01</v>
      </c>
      <c r="E48" s="187">
        <v>166</v>
      </c>
      <c r="F48" s="187"/>
      <c r="G48" s="187"/>
      <c r="H48" s="192"/>
      <c r="I48" s="192"/>
      <c r="J48" s="187">
        <v>133</v>
      </c>
      <c r="K48" s="187">
        <v>600</v>
      </c>
      <c r="L48" s="196" t="s">
        <v>49</v>
      </c>
    </row>
    <row r="49" spans="1:12" x14ac:dyDescent="0.25">
      <c r="A49" s="195"/>
      <c r="B49" s="195"/>
      <c r="C49" s="191"/>
      <c r="D49" s="191"/>
      <c r="E49" s="191"/>
      <c r="F49" s="191"/>
      <c r="G49" s="191"/>
      <c r="H49" s="193"/>
      <c r="I49" s="193"/>
      <c r="J49" s="191"/>
      <c r="K49" s="191"/>
      <c r="L49" s="197"/>
    </row>
    <row r="50" spans="1:12" ht="15.75" thickBot="1" x14ac:dyDescent="0.3">
      <c r="A50" s="195"/>
      <c r="B50" s="190"/>
      <c r="C50" s="188"/>
      <c r="D50" s="188"/>
      <c r="E50" s="188"/>
      <c r="F50" s="188"/>
      <c r="G50" s="188"/>
      <c r="H50" s="194"/>
      <c r="I50" s="194"/>
      <c r="J50" s="188"/>
      <c r="K50" s="188"/>
      <c r="L50" s="198"/>
    </row>
    <row r="51" spans="1:12" ht="221.25" thickBot="1" x14ac:dyDescent="0.3">
      <c r="A51" s="195"/>
      <c r="B51" s="7" t="s">
        <v>92</v>
      </c>
      <c r="C51" s="2" t="s">
        <v>91</v>
      </c>
      <c r="D51" s="2">
        <v>0.01</v>
      </c>
      <c r="E51" s="2">
        <v>1333</v>
      </c>
      <c r="F51" s="2"/>
      <c r="G51" s="2"/>
      <c r="H51" s="5"/>
      <c r="I51" s="5"/>
      <c r="J51" s="2">
        <v>1133</v>
      </c>
      <c r="K51" s="2">
        <v>2000</v>
      </c>
      <c r="L51" s="6" t="s">
        <v>49</v>
      </c>
    </row>
    <row r="52" spans="1:12" ht="284.25" thickBot="1" x14ac:dyDescent="0.3">
      <c r="A52" s="195"/>
      <c r="B52" s="7" t="s">
        <v>93</v>
      </c>
      <c r="C52" s="2" t="s">
        <v>91</v>
      </c>
      <c r="D52" s="2">
        <v>0.01</v>
      </c>
      <c r="E52" s="2">
        <v>50</v>
      </c>
      <c r="F52" s="2"/>
      <c r="G52" s="2"/>
      <c r="H52" s="5"/>
      <c r="I52" s="5"/>
      <c r="J52" s="2">
        <v>50</v>
      </c>
      <c r="K52" s="2">
        <v>50</v>
      </c>
      <c r="L52" s="6" t="s">
        <v>49</v>
      </c>
    </row>
    <row r="53" spans="1:12" ht="409.6" thickBot="1" x14ac:dyDescent="0.3">
      <c r="A53" s="195"/>
      <c r="B53" s="7" t="s">
        <v>94</v>
      </c>
      <c r="C53" s="2" t="s">
        <v>91</v>
      </c>
      <c r="D53" s="2">
        <v>0.01</v>
      </c>
      <c r="E53" s="2">
        <v>2000</v>
      </c>
      <c r="F53" s="2"/>
      <c r="G53" s="2"/>
      <c r="H53" s="5"/>
      <c r="I53" s="5"/>
      <c r="J53" s="2">
        <v>1500</v>
      </c>
      <c r="K53" s="2">
        <v>500</v>
      </c>
      <c r="L53" s="6" t="s">
        <v>49</v>
      </c>
    </row>
    <row r="54" spans="1:12" ht="409.6" thickBot="1" x14ac:dyDescent="0.3">
      <c r="A54" s="190"/>
      <c r="B54" s="7" t="s">
        <v>95</v>
      </c>
      <c r="C54" s="2" t="s">
        <v>91</v>
      </c>
      <c r="D54" s="2">
        <v>0.01</v>
      </c>
      <c r="E54" s="2">
        <v>8</v>
      </c>
      <c r="F54" s="2"/>
      <c r="G54" s="2"/>
      <c r="H54" s="5"/>
      <c r="I54" s="5"/>
      <c r="J54" s="2">
        <v>7</v>
      </c>
      <c r="K54" s="2">
        <v>10</v>
      </c>
      <c r="L54" s="6" t="s">
        <v>49</v>
      </c>
    </row>
    <row r="55" spans="1:12" ht="15.75" customHeight="1" x14ac:dyDescent="0.25">
      <c r="A55" s="199" t="s">
        <v>96</v>
      </c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1"/>
    </row>
    <row r="56" spans="1:12" ht="16.5" thickBot="1" x14ac:dyDescent="0.3">
      <c r="A56" s="202" t="s">
        <v>97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4"/>
    </row>
    <row r="57" spans="1:12" ht="16.5" thickBot="1" x14ac:dyDescent="0.3">
      <c r="A57" s="184" t="s">
        <v>98</v>
      </c>
      <c r="B57" s="185"/>
      <c r="C57" s="185"/>
      <c r="D57" s="185"/>
      <c r="E57" s="185"/>
      <c r="F57" s="185"/>
      <c r="G57" s="185"/>
      <c r="H57" s="185"/>
      <c r="I57" s="185"/>
      <c r="J57" s="185"/>
      <c r="K57" s="185"/>
      <c r="L57" s="186"/>
    </row>
    <row r="58" spans="1:12" ht="409.6" thickBot="1" x14ac:dyDescent="0.3">
      <c r="A58" s="10" t="s">
        <v>99</v>
      </c>
      <c r="B58" s="4" t="s">
        <v>100</v>
      </c>
      <c r="C58" s="2" t="s">
        <v>101</v>
      </c>
      <c r="D58" s="2">
        <v>0.01</v>
      </c>
      <c r="E58" s="2">
        <v>63</v>
      </c>
      <c r="F58" s="2"/>
      <c r="G58" s="2"/>
      <c r="H58" s="2"/>
      <c r="I58" s="2"/>
      <c r="J58" s="2">
        <v>63</v>
      </c>
      <c r="K58" s="2">
        <v>63</v>
      </c>
      <c r="L58" s="6" t="s">
        <v>49</v>
      </c>
    </row>
    <row r="59" spans="1:12" ht="47.25" customHeight="1" thickBot="1" x14ac:dyDescent="0.3">
      <c r="A59" s="184" t="s">
        <v>102</v>
      </c>
      <c r="B59" s="185"/>
      <c r="C59" s="185"/>
      <c r="D59" s="185"/>
      <c r="E59" s="185"/>
      <c r="F59" s="185"/>
      <c r="G59" s="185"/>
      <c r="H59" s="185"/>
      <c r="I59" s="185"/>
      <c r="J59" s="185"/>
      <c r="K59" s="185"/>
      <c r="L59" s="186"/>
    </row>
    <row r="60" spans="1:12" ht="31.5" customHeight="1" thickBot="1" x14ac:dyDescent="0.3">
      <c r="A60" s="184" t="s">
        <v>103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6"/>
    </row>
    <row r="61" spans="1:12" ht="219.75" customHeight="1" x14ac:dyDescent="0.25">
      <c r="A61" s="9" t="s">
        <v>104</v>
      </c>
      <c r="B61" s="189" t="s">
        <v>106</v>
      </c>
      <c r="C61" s="187" t="s">
        <v>107</v>
      </c>
      <c r="D61" s="187">
        <v>0.01</v>
      </c>
      <c r="E61" s="187" t="s">
        <v>73</v>
      </c>
      <c r="F61" s="187" t="s">
        <v>73</v>
      </c>
      <c r="G61" s="187" t="s">
        <v>73</v>
      </c>
      <c r="H61" s="187" t="s">
        <v>73</v>
      </c>
      <c r="I61" s="187" t="s">
        <v>73</v>
      </c>
      <c r="J61" s="187" t="s">
        <v>73</v>
      </c>
      <c r="K61" s="187">
        <v>375</v>
      </c>
      <c r="L61" s="187" t="s">
        <v>108</v>
      </c>
    </row>
    <row r="62" spans="1:12" ht="331.5" thickBot="1" x14ac:dyDescent="0.3">
      <c r="A62" s="10" t="s">
        <v>105</v>
      </c>
      <c r="B62" s="190"/>
      <c r="C62" s="188"/>
      <c r="D62" s="188"/>
      <c r="E62" s="188"/>
      <c r="F62" s="188"/>
      <c r="G62" s="188"/>
      <c r="H62" s="188"/>
      <c r="I62" s="188"/>
      <c r="J62" s="188"/>
      <c r="K62" s="188"/>
      <c r="L62" s="188"/>
    </row>
    <row r="63" spans="1:12" ht="31.5" customHeight="1" thickBot="1" x14ac:dyDescent="0.3">
      <c r="A63" s="184" t="s">
        <v>109</v>
      </c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6"/>
    </row>
    <row r="64" spans="1:12" ht="34.5" customHeight="1" thickBot="1" x14ac:dyDescent="0.3">
      <c r="A64" s="184" t="s">
        <v>110</v>
      </c>
      <c r="B64" s="185"/>
      <c r="C64" s="185"/>
      <c r="D64" s="185"/>
      <c r="E64" s="185"/>
      <c r="F64" s="185"/>
      <c r="G64" s="185"/>
      <c r="H64" s="185"/>
      <c r="I64" s="185"/>
      <c r="J64" s="185"/>
      <c r="K64" s="185"/>
      <c r="L64" s="186"/>
    </row>
    <row r="65" spans="1:12" ht="409.6" thickBot="1" x14ac:dyDescent="0.3">
      <c r="A65" s="10" t="s">
        <v>111</v>
      </c>
      <c r="B65" s="7" t="s">
        <v>112</v>
      </c>
      <c r="C65" s="2" t="s">
        <v>91</v>
      </c>
      <c r="D65" s="2">
        <v>0.01</v>
      </c>
      <c r="E65" s="2">
        <v>320</v>
      </c>
      <c r="F65" s="2"/>
      <c r="G65" s="2"/>
      <c r="H65" s="5"/>
      <c r="I65" s="5"/>
      <c r="J65" s="2">
        <v>320</v>
      </c>
      <c r="K65" s="2">
        <v>320</v>
      </c>
      <c r="L65" s="6" t="s">
        <v>49</v>
      </c>
    </row>
    <row r="66" spans="1:12" ht="16.5" thickBot="1" x14ac:dyDescent="0.3">
      <c r="A66" s="184" t="s">
        <v>113</v>
      </c>
      <c r="B66" s="185"/>
      <c r="C66" s="185"/>
      <c r="D66" s="185"/>
      <c r="E66" s="185"/>
      <c r="F66" s="185"/>
      <c r="G66" s="185"/>
      <c r="H66" s="185"/>
      <c r="I66" s="185"/>
      <c r="J66" s="185"/>
      <c r="K66" s="185"/>
      <c r="L66" s="186"/>
    </row>
    <row r="67" spans="1:12" ht="31.5" customHeight="1" thickBot="1" x14ac:dyDescent="0.3">
      <c r="A67" s="184" t="s">
        <v>114</v>
      </c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6"/>
    </row>
    <row r="68" spans="1:12" ht="409.6" thickBot="1" x14ac:dyDescent="0.3">
      <c r="A68" s="10" t="s">
        <v>115</v>
      </c>
      <c r="B68" s="4" t="s">
        <v>116</v>
      </c>
      <c r="C68" s="2" t="s">
        <v>91</v>
      </c>
      <c r="D68" s="2">
        <v>0.01</v>
      </c>
      <c r="E68" s="2">
        <v>430</v>
      </c>
      <c r="F68" s="2"/>
      <c r="G68" s="2"/>
      <c r="H68" s="5"/>
      <c r="I68" s="5"/>
      <c r="J68" s="2">
        <v>500</v>
      </c>
      <c r="K68" s="2">
        <v>500</v>
      </c>
      <c r="L68" s="6" t="s">
        <v>49</v>
      </c>
    </row>
    <row r="69" spans="1:12" ht="15.75" x14ac:dyDescent="0.25">
      <c r="D69" s="11">
        <f>D6+D24+D25+D26+D27+D28+D29+D30+D34+D36+D37+D41+D42+D43+D44+D48+D51+D52+D53+D54+D58+D61+D65+D68+D21+D23</f>
        <v>1</v>
      </c>
    </row>
  </sheetData>
  <mergeCells count="88">
    <mergeCell ref="L1:L3"/>
    <mergeCell ref="E2:E3"/>
    <mergeCell ref="F2:I2"/>
    <mergeCell ref="J2:J3"/>
    <mergeCell ref="A1:A3"/>
    <mergeCell ref="B1:B3"/>
    <mergeCell ref="C1:C3"/>
    <mergeCell ref="D1:D3"/>
    <mergeCell ref="E1:K1"/>
    <mergeCell ref="A5:L5"/>
    <mergeCell ref="A6:A30"/>
    <mergeCell ref="B6:B20"/>
    <mergeCell ref="C6:C20"/>
    <mergeCell ref="D6:D20"/>
    <mergeCell ref="E6:E20"/>
    <mergeCell ref="F6:F20"/>
    <mergeCell ref="G6:G20"/>
    <mergeCell ref="H6:H20"/>
    <mergeCell ref="I6:I20"/>
    <mergeCell ref="A32:L32"/>
    <mergeCell ref="J6:J20"/>
    <mergeCell ref="K6:K20"/>
    <mergeCell ref="L6:L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A31:L31"/>
    <mergeCell ref="A39:L39"/>
    <mergeCell ref="A33:L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A36:A37"/>
    <mergeCell ref="A38:L38"/>
    <mergeCell ref="A40:L40"/>
    <mergeCell ref="A41:A43"/>
    <mergeCell ref="A45:L45"/>
    <mergeCell ref="A46:L46"/>
    <mergeCell ref="A47:L47"/>
    <mergeCell ref="A60:L60"/>
    <mergeCell ref="F48:F50"/>
    <mergeCell ref="G48:G50"/>
    <mergeCell ref="H48:H50"/>
    <mergeCell ref="I48:I50"/>
    <mergeCell ref="J48:J50"/>
    <mergeCell ref="K48:K50"/>
    <mergeCell ref="A48:A54"/>
    <mergeCell ref="B48:B50"/>
    <mergeCell ref="C48:C50"/>
    <mergeCell ref="D48:D50"/>
    <mergeCell ref="E48:E50"/>
    <mergeCell ref="L48:L50"/>
    <mergeCell ref="A55:L55"/>
    <mergeCell ref="A56:L56"/>
    <mergeCell ref="A57:L57"/>
    <mergeCell ref="A59:L59"/>
    <mergeCell ref="A64:L64"/>
    <mergeCell ref="A66:L66"/>
    <mergeCell ref="A67:L67"/>
    <mergeCell ref="H61:H62"/>
    <mergeCell ref="I61:I62"/>
    <mergeCell ref="J61:J62"/>
    <mergeCell ref="K61:K62"/>
    <mergeCell ref="L61:L62"/>
    <mergeCell ref="A63:L63"/>
    <mergeCell ref="B61:B62"/>
    <mergeCell ref="C61:C62"/>
    <mergeCell ref="D61:D62"/>
    <mergeCell ref="E61:E62"/>
    <mergeCell ref="F61:F62"/>
    <mergeCell ref="G61:G6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2" workbookViewId="0">
      <selection activeCell="G6" sqref="G6"/>
    </sheetView>
  </sheetViews>
  <sheetFormatPr defaultRowHeight="15" x14ac:dyDescent="0.25"/>
  <cols>
    <col min="1" max="1" width="40.42578125" customWidth="1"/>
    <col min="2" max="3" width="13.140625" bestFit="1" customWidth="1"/>
    <col min="4" max="4" width="12.28515625" customWidth="1"/>
    <col min="5" max="5" width="11.42578125" customWidth="1"/>
    <col min="6" max="6" width="11.7109375" customWidth="1"/>
    <col min="7" max="7" width="11.85546875" customWidth="1"/>
    <col min="8" max="8" width="12.7109375" customWidth="1"/>
  </cols>
  <sheetData>
    <row r="1" spans="1:9" ht="63" customHeight="1" thickBot="1" x14ac:dyDescent="0.3">
      <c r="A1" s="187" t="s">
        <v>132</v>
      </c>
      <c r="B1" s="184" t="s">
        <v>133</v>
      </c>
      <c r="C1" s="185"/>
      <c r="D1" s="185"/>
      <c r="E1" s="185"/>
      <c r="F1" s="185"/>
      <c r="G1" s="185"/>
      <c r="H1" s="186"/>
      <c r="I1" s="187" t="s">
        <v>38</v>
      </c>
    </row>
    <row r="2" spans="1:9" ht="16.5" thickBot="1" x14ac:dyDescent="0.3">
      <c r="A2" s="191"/>
      <c r="B2" s="187" t="s">
        <v>134</v>
      </c>
      <c r="C2" s="184" t="s">
        <v>135</v>
      </c>
      <c r="D2" s="185"/>
      <c r="E2" s="185"/>
      <c r="F2" s="185"/>
      <c r="G2" s="185"/>
      <c r="H2" s="186"/>
      <c r="I2" s="191"/>
    </row>
    <row r="3" spans="1:9" ht="16.5" thickBot="1" x14ac:dyDescent="0.3">
      <c r="A3" s="188"/>
      <c r="B3" s="188"/>
      <c r="C3" s="13">
        <v>2015</v>
      </c>
      <c r="D3" s="13">
        <v>2016</v>
      </c>
      <c r="E3" s="13">
        <v>2017</v>
      </c>
      <c r="F3" s="13">
        <v>2018</v>
      </c>
      <c r="G3" s="13">
        <v>2019</v>
      </c>
      <c r="H3" s="13">
        <v>2020</v>
      </c>
      <c r="I3" s="188"/>
    </row>
    <row r="4" spans="1:9" ht="16.5" thickBot="1" x14ac:dyDescent="0.3">
      <c r="A4" s="12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</row>
    <row r="5" spans="1:9" ht="31.5" customHeight="1" x14ac:dyDescent="0.25">
      <c r="A5" s="199" t="s">
        <v>136</v>
      </c>
      <c r="B5" s="200"/>
      <c r="C5" s="200"/>
      <c r="D5" s="200"/>
      <c r="E5" s="200"/>
      <c r="F5" s="200"/>
      <c r="G5" s="200"/>
      <c r="H5" s="200"/>
      <c r="I5" s="201"/>
    </row>
    <row r="6" spans="1:9" s="26" customFormat="1" ht="31.5" x14ac:dyDescent="0.25">
      <c r="A6" s="23" t="s">
        <v>144</v>
      </c>
      <c r="B6" s="24" t="e">
        <f>SUM(C6:H6)</f>
        <v>#REF!</v>
      </c>
      <c r="C6" s="24" t="e">
        <f>Лист1!#REF!</f>
        <v>#REF!</v>
      </c>
      <c r="D6" s="24" t="e">
        <f>Лист1!#REF!</f>
        <v>#REF!</v>
      </c>
      <c r="E6" s="24" t="e">
        <f>Лист1!#REF!</f>
        <v>#REF!</v>
      </c>
      <c r="F6" s="24" t="e">
        <f>Лист1!#REF!</f>
        <v>#REF!</v>
      </c>
      <c r="G6" s="24" t="e">
        <f>Лист1!#REF!</f>
        <v>#REF!</v>
      </c>
      <c r="H6" s="24" t="e">
        <f>Лист1!#REF!</f>
        <v>#REF!</v>
      </c>
      <c r="I6" s="25"/>
    </row>
    <row r="7" spans="1:9" s="26" customFormat="1" ht="15.75" x14ac:dyDescent="0.25">
      <c r="A7" s="23" t="s">
        <v>137</v>
      </c>
      <c r="B7" s="24" t="e">
        <f t="shared" ref="B7:B15" si="0">SUM(C7:H7)</f>
        <v>#REF!</v>
      </c>
      <c r="C7" s="24" t="e">
        <f>Лист1!#REF!</f>
        <v>#REF!</v>
      </c>
      <c r="D7" s="24" t="e">
        <f>Лист1!#REF!</f>
        <v>#REF!</v>
      </c>
      <c r="E7" s="24" t="e">
        <f>Лист1!#REF!</f>
        <v>#REF!</v>
      </c>
      <c r="F7" s="24" t="e">
        <f>Лист1!#REF!</f>
        <v>#REF!</v>
      </c>
      <c r="G7" s="24" t="e">
        <f>Лист1!#REF!</f>
        <v>#REF!</v>
      </c>
      <c r="H7" s="24" t="e">
        <f>Лист1!#REF!</f>
        <v>#REF!</v>
      </c>
      <c r="I7" s="25"/>
    </row>
    <row r="8" spans="1:9" s="26" customFormat="1" ht="15.75" x14ac:dyDescent="0.25">
      <c r="A8" s="23" t="s">
        <v>138</v>
      </c>
      <c r="B8" s="24" t="e">
        <f t="shared" si="0"/>
        <v>#REF!</v>
      </c>
      <c r="C8" s="25" t="e">
        <f>Лист1!#REF!</f>
        <v>#REF!</v>
      </c>
      <c r="D8" s="25" t="e">
        <f>Лист1!#REF!</f>
        <v>#REF!</v>
      </c>
      <c r="E8" s="25" t="e">
        <f>Лист1!#REF!</f>
        <v>#REF!</v>
      </c>
      <c r="F8" s="25" t="e">
        <f>Лист1!#REF!</f>
        <v>#REF!</v>
      </c>
      <c r="G8" s="25" t="e">
        <f>Лист1!#REF!</f>
        <v>#REF!</v>
      </c>
      <c r="H8" s="25" t="e">
        <f>Лист1!#REF!</f>
        <v>#REF!</v>
      </c>
      <c r="I8" s="25"/>
    </row>
    <row r="9" spans="1:9" s="26" customFormat="1" ht="15.75" x14ac:dyDescent="0.25">
      <c r="A9" s="23" t="s">
        <v>139</v>
      </c>
      <c r="B9" s="24" t="e">
        <f t="shared" si="0"/>
        <v>#REF!</v>
      </c>
      <c r="C9" s="24" t="e">
        <f>Лист1!#REF!</f>
        <v>#REF!</v>
      </c>
      <c r="D9" s="24" t="e">
        <f>Лист1!#REF!</f>
        <v>#REF!</v>
      </c>
      <c r="E9" s="24" t="e">
        <f>Лист1!#REF!</f>
        <v>#REF!</v>
      </c>
      <c r="F9" s="24" t="e">
        <f>Лист1!#REF!</f>
        <v>#REF!</v>
      </c>
      <c r="G9" s="24" t="e">
        <f>Лист1!#REF!</f>
        <v>#REF!</v>
      </c>
      <c r="H9" s="24" t="e">
        <f>Лист1!#REF!</f>
        <v>#REF!</v>
      </c>
      <c r="I9" s="25"/>
    </row>
    <row r="10" spans="1:9" s="26" customFormat="1" ht="15.75" x14ac:dyDescent="0.25">
      <c r="A10" s="23" t="s">
        <v>140</v>
      </c>
      <c r="B10" s="24" t="e">
        <f t="shared" si="0"/>
        <v>#REF!</v>
      </c>
      <c r="C10" s="24" t="e">
        <f>Лист1!#REF!</f>
        <v>#REF!</v>
      </c>
      <c r="D10" s="24" t="e">
        <f>Лист1!#REF!</f>
        <v>#REF!</v>
      </c>
      <c r="E10" s="24">
        <v>0</v>
      </c>
      <c r="F10" s="24">
        <v>0</v>
      </c>
      <c r="G10" s="24">
        <v>0</v>
      </c>
      <c r="H10" s="24" t="e">
        <f>Лист1!#REF!</f>
        <v>#REF!</v>
      </c>
      <c r="I10" s="25"/>
    </row>
    <row r="11" spans="1:9" ht="26.25" customHeight="1" x14ac:dyDescent="0.25">
      <c r="A11" s="15" t="s">
        <v>145</v>
      </c>
      <c r="B11" s="16" t="e">
        <f t="shared" si="0"/>
        <v>#REF!</v>
      </c>
      <c r="C11" s="16" t="e">
        <f>Лист1!#REF!</f>
        <v>#REF!</v>
      </c>
      <c r="D11" s="16" t="e">
        <f>Лист1!#REF!</f>
        <v>#REF!</v>
      </c>
      <c r="E11" s="16" t="e">
        <f>Лист1!#REF!</f>
        <v>#REF!</v>
      </c>
      <c r="F11" s="16" t="e">
        <f>Лист1!#REF!</f>
        <v>#REF!</v>
      </c>
      <c r="G11" s="16" t="e">
        <f>Лист1!#REF!</f>
        <v>#REF!</v>
      </c>
      <c r="H11" s="16" t="e">
        <f>Лист1!#REF!</f>
        <v>#REF!</v>
      </c>
      <c r="I11" s="17"/>
    </row>
    <row r="12" spans="1:9" ht="15.75" x14ac:dyDescent="0.25">
      <c r="A12" s="15" t="s">
        <v>137</v>
      </c>
      <c r="B12" s="16" t="e">
        <f t="shared" si="0"/>
        <v>#REF!</v>
      </c>
      <c r="C12" s="16" t="e">
        <f>Лист1!#REF!</f>
        <v>#REF!</v>
      </c>
      <c r="D12" s="16" t="e">
        <f>Лист1!#REF!</f>
        <v>#REF!</v>
      </c>
      <c r="E12" s="16" t="e">
        <f>Лист1!#REF!</f>
        <v>#REF!</v>
      </c>
      <c r="F12" s="16" t="e">
        <f>Лист1!#REF!</f>
        <v>#REF!</v>
      </c>
      <c r="G12" s="16" t="e">
        <f>Лист1!#REF!</f>
        <v>#REF!</v>
      </c>
      <c r="H12" s="16" t="e">
        <f>Лист1!#REF!</f>
        <v>#REF!</v>
      </c>
      <c r="I12" s="17"/>
    </row>
    <row r="13" spans="1:9" ht="15.75" x14ac:dyDescent="0.25">
      <c r="A13" s="15" t="s">
        <v>138</v>
      </c>
      <c r="B13" s="16" t="e">
        <f t="shared" si="0"/>
        <v>#REF!</v>
      </c>
      <c r="C13" s="16" t="e">
        <f>Лист1!#REF!</f>
        <v>#REF!</v>
      </c>
      <c r="D13" s="16" t="e">
        <f>Лист1!#REF!</f>
        <v>#REF!</v>
      </c>
      <c r="E13" s="16" t="e">
        <f>Лист1!#REF!</f>
        <v>#REF!</v>
      </c>
      <c r="F13" s="16" t="e">
        <f>Лист1!#REF!</f>
        <v>#REF!</v>
      </c>
      <c r="G13" s="16" t="e">
        <f>Лист1!#REF!</f>
        <v>#REF!</v>
      </c>
      <c r="H13" s="16" t="e">
        <f>Лист1!#REF!</f>
        <v>#REF!</v>
      </c>
      <c r="I13" s="17"/>
    </row>
    <row r="14" spans="1:9" ht="15.75" x14ac:dyDescent="0.25">
      <c r="A14" s="15" t="s">
        <v>139</v>
      </c>
      <c r="B14" s="16" t="e">
        <f t="shared" si="0"/>
        <v>#REF!</v>
      </c>
      <c r="C14" s="16" t="e">
        <f>Лист1!#REF!</f>
        <v>#REF!</v>
      </c>
      <c r="D14" s="16" t="e">
        <f>Лист1!#REF!</f>
        <v>#REF!</v>
      </c>
      <c r="E14" s="16" t="e">
        <f>Лист1!#REF!</f>
        <v>#REF!</v>
      </c>
      <c r="F14" s="16" t="e">
        <f>Лист1!#REF!</f>
        <v>#REF!</v>
      </c>
      <c r="G14" s="16" t="e">
        <f>Лист1!#REF!</f>
        <v>#REF!</v>
      </c>
      <c r="H14" s="16" t="e">
        <f>Лист1!#REF!</f>
        <v>#REF!</v>
      </c>
      <c r="I14" s="17"/>
    </row>
    <row r="15" spans="1:9" ht="15.75" x14ac:dyDescent="0.25">
      <c r="A15" s="15" t="s">
        <v>140</v>
      </c>
      <c r="B15" s="16" t="e">
        <f t="shared" si="0"/>
        <v>#REF!</v>
      </c>
      <c r="C15" s="16" t="e">
        <f>Лист1!#REF!</f>
        <v>#REF!</v>
      </c>
      <c r="D15" s="16" t="e">
        <f>Лист1!#REF!</f>
        <v>#REF!</v>
      </c>
      <c r="E15" s="16" t="e">
        <f>Лист1!#REF!</f>
        <v>#REF!</v>
      </c>
      <c r="F15" s="16" t="e">
        <f>Лист1!#REF!</f>
        <v>#REF!</v>
      </c>
      <c r="G15" s="16" t="e">
        <f>Лист1!#REF!</f>
        <v>#REF!</v>
      </c>
      <c r="H15" s="16" t="e">
        <f>Лист1!#REF!</f>
        <v>#REF!</v>
      </c>
      <c r="I15" s="17"/>
    </row>
    <row r="16" spans="1:9" s="14" customFormat="1" ht="15.75" x14ac:dyDescent="0.25">
      <c r="A16" s="18" t="s">
        <v>146</v>
      </c>
      <c r="B16" s="19"/>
      <c r="C16" s="19"/>
      <c r="D16" s="19"/>
      <c r="E16" s="19"/>
      <c r="F16" s="19"/>
      <c r="G16" s="19"/>
      <c r="H16" s="19"/>
      <c r="I16" s="19"/>
    </row>
    <row r="17" spans="1:9" s="14" customFormat="1" ht="15.75" x14ac:dyDescent="0.25">
      <c r="A17" s="18" t="s">
        <v>137</v>
      </c>
      <c r="B17" s="19"/>
      <c r="C17" s="19"/>
      <c r="D17" s="19"/>
      <c r="E17" s="19"/>
      <c r="F17" s="19"/>
      <c r="G17" s="19"/>
      <c r="H17" s="19"/>
      <c r="I17" s="19"/>
    </row>
    <row r="18" spans="1:9" s="14" customFormat="1" ht="15.75" x14ac:dyDescent="0.25">
      <c r="A18" s="18" t="s">
        <v>138</v>
      </c>
      <c r="B18" s="19"/>
      <c r="C18" s="19"/>
      <c r="D18" s="19"/>
      <c r="E18" s="19"/>
      <c r="F18" s="19"/>
      <c r="G18" s="19"/>
      <c r="H18" s="19"/>
      <c r="I18" s="19"/>
    </row>
    <row r="19" spans="1:9" s="14" customFormat="1" ht="15.75" x14ac:dyDescent="0.25">
      <c r="A19" s="20" t="s">
        <v>139</v>
      </c>
      <c r="B19" s="19"/>
      <c r="C19" s="19"/>
      <c r="D19" s="19"/>
      <c r="E19" s="19"/>
      <c r="F19" s="19"/>
      <c r="G19" s="19"/>
      <c r="H19" s="19"/>
      <c r="I19" s="19"/>
    </row>
    <row r="20" spans="1:9" s="14" customFormat="1" ht="15.75" x14ac:dyDescent="0.25">
      <c r="A20" s="18" t="s">
        <v>140</v>
      </c>
      <c r="B20" s="19"/>
      <c r="C20" s="19"/>
      <c r="D20" s="19"/>
      <c r="E20" s="19"/>
      <c r="F20" s="19"/>
      <c r="G20" s="19"/>
      <c r="H20" s="19"/>
      <c r="I20" s="19"/>
    </row>
    <row r="21" spans="1:9" ht="15.75" x14ac:dyDescent="0.25">
      <c r="A21" s="15" t="s">
        <v>147</v>
      </c>
      <c r="B21" s="16" t="e">
        <f>SUM(C21:H21)</f>
        <v>#REF!</v>
      </c>
      <c r="C21" s="16" t="e">
        <f>Лист1!#REF!</f>
        <v>#REF!</v>
      </c>
      <c r="D21" s="16" t="e">
        <f>Лист1!#REF!</f>
        <v>#REF!</v>
      </c>
      <c r="E21" s="16" t="e">
        <f>Лист1!#REF!</f>
        <v>#REF!</v>
      </c>
      <c r="F21" s="16" t="e">
        <f>Лист1!#REF!</f>
        <v>#REF!</v>
      </c>
      <c r="G21" s="16" t="e">
        <f>Лист1!#REF!</f>
        <v>#REF!</v>
      </c>
      <c r="H21" s="16" t="e">
        <f>Лист1!#REF!</f>
        <v>#REF!</v>
      </c>
      <c r="I21" s="17"/>
    </row>
    <row r="22" spans="1:9" ht="15.75" x14ac:dyDescent="0.25">
      <c r="A22" s="21" t="s">
        <v>141</v>
      </c>
      <c r="B22" s="16" t="e">
        <f t="shared" ref="B22:B25" si="1">SUM(C22:H22)</f>
        <v>#REF!</v>
      </c>
      <c r="C22" s="16" t="e">
        <f>Лист1!#REF!</f>
        <v>#REF!</v>
      </c>
      <c r="D22" s="16" t="e">
        <f>Лист1!#REF!</f>
        <v>#REF!</v>
      </c>
      <c r="E22" s="16" t="e">
        <f>Лист1!#REF!</f>
        <v>#REF!</v>
      </c>
      <c r="F22" s="16" t="e">
        <f>Лист1!#REF!</f>
        <v>#REF!</v>
      </c>
      <c r="G22" s="16" t="e">
        <f>Лист1!#REF!</f>
        <v>#REF!</v>
      </c>
      <c r="H22" s="16" t="e">
        <f>Лист1!#REF!</f>
        <v>#REF!</v>
      </c>
      <c r="I22" s="17"/>
    </row>
    <row r="23" spans="1:9" ht="15.75" x14ac:dyDescent="0.25">
      <c r="A23" s="15" t="s">
        <v>138</v>
      </c>
      <c r="B23" s="16" t="e">
        <f t="shared" si="1"/>
        <v>#REF!</v>
      </c>
      <c r="C23" s="16" t="e">
        <f>Лист1!#REF!</f>
        <v>#REF!</v>
      </c>
      <c r="D23" s="16" t="e">
        <f>Лист1!#REF!</f>
        <v>#REF!</v>
      </c>
      <c r="E23" s="16" t="e">
        <f>Лист1!#REF!</f>
        <v>#REF!</v>
      </c>
      <c r="F23" s="16" t="e">
        <f>Лист1!#REF!</f>
        <v>#REF!</v>
      </c>
      <c r="G23" s="16" t="e">
        <f>Лист1!#REF!</f>
        <v>#REF!</v>
      </c>
      <c r="H23" s="16" t="e">
        <f>Лист1!#REF!</f>
        <v>#REF!</v>
      </c>
      <c r="I23" s="17"/>
    </row>
    <row r="24" spans="1:9" ht="15.75" x14ac:dyDescent="0.25">
      <c r="A24" s="15" t="s">
        <v>139</v>
      </c>
      <c r="B24" s="16" t="e">
        <f t="shared" si="1"/>
        <v>#REF!</v>
      </c>
      <c r="C24" s="16" t="e">
        <f>Лист1!#REF!</f>
        <v>#REF!</v>
      </c>
      <c r="D24" s="16" t="e">
        <f>Лист1!#REF!</f>
        <v>#REF!</v>
      </c>
      <c r="E24" s="16" t="e">
        <f>Лист1!#REF!</f>
        <v>#REF!</v>
      </c>
      <c r="F24" s="16" t="e">
        <f>Лист1!#REF!</f>
        <v>#REF!</v>
      </c>
      <c r="G24" s="16" t="e">
        <f>Лист1!#REF!</f>
        <v>#REF!</v>
      </c>
      <c r="H24" s="16" t="e">
        <f>Лист1!#REF!</f>
        <v>#REF!</v>
      </c>
      <c r="I24" s="17"/>
    </row>
    <row r="25" spans="1:9" ht="15.75" x14ac:dyDescent="0.25">
      <c r="A25" s="21" t="s">
        <v>142</v>
      </c>
      <c r="B25" s="16" t="e">
        <f t="shared" si="1"/>
        <v>#REF!</v>
      </c>
      <c r="C25" s="16" t="e">
        <f>Лист1!#REF!</f>
        <v>#REF!</v>
      </c>
      <c r="D25" s="16" t="e">
        <f>Лист1!#REF!</f>
        <v>#REF!</v>
      </c>
      <c r="E25" s="16" t="e">
        <f>Лист1!#REF!</f>
        <v>#REF!</v>
      </c>
      <c r="F25" s="16" t="e">
        <f>Лист1!#REF!</f>
        <v>#REF!</v>
      </c>
      <c r="G25" s="16" t="e">
        <f>Лист1!#REF!</f>
        <v>#REF!</v>
      </c>
      <c r="H25" s="16" t="e">
        <f>Лист1!#REF!</f>
        <v>#REF!</v>
      </c>
      <c r="I25" s="17"/>
    </row>
    <row r="26" spans="1:9" ht="15.75" x14ac:dyDescent="0.25">
      <c r="A26" s="15" t="s">
        <v>143</v>
      </c>
      <c r="B26" s="16" t="e">
        <f>B11+B21</f>
        <v>#REF!</v>
      </c>
      <c r="C26" s="16" t="e">
        <f t="shared" ref="C26:H26" si="2">C11+C21</f>
        <v>#REF!</v>
      </c>
      <c r="D26" s="16" t="e">
        <f>D11+D21</f>
        <v>#REF!</v>
      </c>
      <c r="E26" s="16" t="e">
        <f t="shared" si="2"/>
        <v>#REF!</v>
      </c>
      <c r="F26" s="16" t="e">
        <f t="shared" si="2"/>
        <v>#REF!</v>
      </c>
      <c r="G26" s="16" t="e">
        <f>G11+G21</f>
        <v>#REF!</v>
      </c>
      <c r="H26" s="16" t="e">
        <f t="shared" si="2"/>
        <v>#REF!</v>
      </c>
      <c r="I26" s="17"/>
    </row>
    <row r="28" spans="1:9" x14ac:dyDescent="0.25">
      <c r="B28" s="22" t="e">
        <f>B6-B26</f>
        <v>#REF!</v>
      </c>
      <c r="C28" s="22" t="e">
        <f t="shared" ref="C28:H28" si="3">C6-C26</f>
        <v>#REF!</v>
      </c>
      <c r="D28" s="22" t="e">
        <f>D6-D26</f>
        <v>#REF!</v>
      </c>
      <c r="E28" s="22" t="e">
        <f t="shared" si="3"/>
        <v>#REF!</v>
      </c>
      <c r="F28" s="22" t="e">
        <f t="shared" si="3"/>
        <v>#REF!</v>
      </c>
      <c r="G28" s="22" t="e">
        <f t="shared" si="3"/>
        <v>#REF!</v>
      </c>
      <c r="H28" s="22" t="e">
        <f t="shared" si="3"/>
        <v>#REF!</v>
      </c>
    </row>
  </sheetData>
  <mergeCells count="6">
    <mergeCell ref="A5:I5"/>
    <mergeCell ref="A1:A3"/>
    <mergeCell ref="B1:H1"/>
    <mergeCell ref="I1:I3"/>
    <mergeCell ref="B2:B3"/>
    <mergeCell ref="C2:H2"/>
  </mergeCells>
  <hyperlinks>
    <hyperlink ref="A19" r:id="rId1" location="Par572" display="C:\Users\tbss\AppData\Local\Microsoft\Windows\Temporary Internet Files\Content.Outlook\ZRF9GCH7\Приложение №2.docx - Par572"/>
    <hyperlink ref="A22" r:id="rId2" location="Par572" display="C:\Users\tbss\AppData\Local\Microsoft\Windows\Temporary Internet Files\Content.Outlook\ZRF9GCH7\Приложение №2.docx - Par572"/>
    <hyperlink ref="A25" r:id="rId3" location="Par572" display="C:\Users\tbss\AppData\Local\Microsoft\Windows\Temporary Internet Files\Content.Outlook\ZRF9GCH7\Приложение №2.docx - Par572"/>
  </hyperlinks>
  <pageMargins left="0.7" right="0.7" top="0.75" bottom="0.75" header="0.3" footer="0.3"/>
  <pageSetup paperSize="9" scale="96" fitToHeight="0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2018-11-29T07:10:14Z</dcterms:modified>
</cp:coreProperties>
</file>