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0" windowWidth="23256" windowHeight="11508"/>
  </bookViews>
  <sheets>
    <sheet name="Лист1" sheetId="1" r:id="rId1"/>
    <sheet name="Лист2" sheetId="2" r:id="rId2"/>
    <sheet name="Лист3" sheetId="3" r:id="rId3"/>
  </sheets>
  <definedNames>
    <definedName name="_xlnm.Print_Titles" localSheetId="0">Лист1!$6:$8</definedName>
    <definedName name="_xlnm.Print_Area" localSheetId="0">Лист1!$A$1:$O$294</definedName>
  </definedNames>
  <calcPr calcId="145621"/>
</workbook>
</file>

<file path=xl/calcChain.xml><?xml version="1.0" encoding="utf-8"?>
<calcChain xmlns="http://schemas.openxmlformats.org/spreadsheetml/2006/main">
  <c r="K293" i="1" l="1"/>
  <c r="L293" i="1"/>
  <c r="M293" i="1"/>
  <c r="J293" i="1"/>
  <c r="K292" i="1"/>
  <c r="L292" i="1"/>
  <c r="M292" i="1"/>
  <c r="J292" i="1"/>
  <c r="K291" i="1"/>
  <c r="L291" i="1"/>
  <c r="M291" i="1"/>
  <c r="J291" i="1"/>
  <c r="K290" i="1"/>
  <c r="L290" i="1"/>
  <c r="M290" i="1"/>
  <c r="J290" i="1"/>
  <c r="L289" i="1"/>
  <c r="J289" i="1"/>
  <c r="M219" i="1"/>
  <c r="L219" i="1"/>
  <c r="K219" i="1"/>
  <c r="J219" i="1"/>
  <c r="M214" i="1"/>
  <c r="L214" i="1"/>
  <c r="K214" i="1"/>
  <c r="J214" i="1"/>
  <c r="K37" i="1"/>
  <c r="M37" i="1"/>
  <c r="J37" i="1"/>
  <c r="K36" i="1"/>
  <c r="L36" i="1"/>
  <c r="M36" i="1"/>
  <c r="J36" i="1"/>
  <c r="K35" i="1"/>
  <c r="L35" i="1"/>
  <c r="M35" i="1"/>
  <c r="J35" i="1"/>
  <c r="M29" i="1" l="1"/>
  <c r="M34" i="1" s="1"/>
  <c r="K29" i="1"/>
  <c r="J29" i="1"/>
  <c r="J137" i="1" l="1"/>
  <c r="J135" i="1"/>
  <c r="J132" i="1"/>
  <c r="J130" i="1"/>
  <c r="J122" i="1"/>
  <c r="J120" i="1"/>
  <c r="J117" i="1"/>
  <c r="J115" i="1"/>
  <c r="J112" i="1"/>
  <c r="J110" i="1"/>
  <c r="J107" i="1"/>
  <c r="J105" i="1"/>
  <c r="J92" i="1"/>
  <c r="J90" i="1"/>
  <c r="J87" i="1"/>
  <c r="J85" i="1"/>
  <c r="J82" i="1"/>
  <c r="J80" i="1"/>
  <c r="K68" i="1" l="1"/>
  <c r="L68" i="1"/>
  <c r="M68" i="1"/>
  <c r="J68" i="1"/>
  <c r="K67" i="1"/>
  <c r="L67" i="1"/>
  <c r="M67" i="1"/>
  <c r="J67" i="1"/>
  <c r="K66" i="1"/>
  <c r="L66" i="1"/>
  <c r="M66" i="1"/>
  <c r="J66" i="1"/>
  <c r="K65" i="1"/>
  <c r="L65" i="1"/>
  <c r="M65" i="1"/>
  <c r="J65" i="1"/>
  <c r="M234" i="1"/>
  <c r="L234" i="1"/>
  <c r="K234" i="1"/>
  <c r="J234" i="1"/>
  <c r="M229" i="1"/>
  <c r="L229" i="1"/>
  <c r="K229" i="1"/>
  <c r="J229" i="1"/>
  <c r="J224" i="1" l="1"/>
  <c r="J45" i="1" l="1"/>
  <c r="K45" i="1"/>
  <c r="L45" i="1"/>
  <c r="M45" i="1"/>
  <c r="J46" i="1"/>
  <c r="K46" i="1"/>
  <c r="L46" i="1"/>
  <c r="M46" i="1"/>
  <c r="J47" i="1"/>
  <c r="K47" i="1"/>
  <c r="L47" i="1"/>
  <c r="M47" i="1"/>
  <c r="J48" i="1"/>
  <c r="K48" i="1"/>
  <c r="L48" i="1"/>
  <c r="M48" i="1"/>
  <c r="M39" i="1"/>
  <c r="M44" i="1" s="1"/>
  <c r="L39" i="1"/>
  <c r="L44" i="1" s="1"/>
  <c r="K39" i="1"/>
  <c r="K44" i="1" s="1"/>
  <c r="J39" i="1"/>
  <c r="J44" i="1" s="1"/>
  <c r="J75" i="1"/>
  <c r="K75" i="1"/>
  <c r="L75" i="1"/>
  <c r="M75" i="1"/>
  <c r="J76" i="1"/>
  <c r="K76" i="1"/>
  <c r="L76" i="1"/>
  <c r="M76" i="1"/>
  <c r="J77" i="1"/>
  <c r="K77" i="1"/>
  <c r="L77" i="1"/>
  <c r="M77" i="1"/>
  <c r="J78" i="1"/>
  <c r="K78" i="1"/>
  <c r="L78" i="1"/>
  <c r="M78" i="1"/>
  <c r="M69" i="1"/>
  <c r="M74" i="1" s="1"/>
  <c r="L69" i="1"/>
  <c r="L74" i="1" s="1"/>
  <c r="K69" i="1"/>
  <c r="K74" i="1" s="1"/>
  <c r="J69" i="1"/>
  <c r="J74" i="1" s="1"/>
  <c r="K300" i="1" l="1"/>
  <c r="K212" i="1"/>
  <c r="M274" i="1" l="1"/>
  <c r="J59" i="1"/>
  <c r="H54" i="1"/>
  <c r="L19" i="1" l="1"/>
  <c r="H19" i="1" l="1"/>
  <c r="H284" i="1" l="1"/>
  <c r="L279" i="1"/>
  <c r="M279" i="1"/>
  <c r="M269" i="1"/>
  <c r="M249" i="1"/>
  <c r="H264" i="1"/>
  <c r="M244" i="1"/>
  <c r="H174" i="1"/>
  <c r="H99" i="1" l="1"/>
  <c r="J94" i="1"/>
  <c r="H79" i="1"/>
  <c r="K19" i="1" l="1"/>
  <c r="J19" i="1"/>
  <c r="L239" i="1"/>
  <c r="K239" i="1"/>
  <c r="K289" i="1" s="1"/>
  <c r="J239" i="1"/>
  <c r="M284" i="1"/>
  <c r="J210" i="1"/>
  <c r="J298" i="1" s="1"/>
  <c r="K210" i="1"/>
  <c r="K298" i="1" s="1"/>
  <c r="L210" i="1"/>
  <c r="L298" i="1" s="1"/>
  <c r="M210" i="1"/>
  <c r="J211" i="1"/>
  <c r="J299" i="1" s="1"/>
  <c r="K211" i="1"/>
  <c r="K299" i="1" s="1"/>
  <c r="L211" i="1"/>
  <c r="L299" i="1" s="1"/>
  <c r="M211" i="1"/>
  <c r="J212" i="1"/>
  <c r="J300" i="1" s="1"/>
  <c r="L212" i="1"/>
  <c r="M212" i="1"/>
  <c r="J213" i="1"/>
  <c r="K213" i="1"/>
  <c r="L213" i="1"/>
  <c r="M213" i="1"/>
  <c r="M209" i="1"/>
  <c r="L79" i="1"/>
  <c r="K79" i="1"/>
  <c r="J79" i="1"/>
  <c r="M59" i="1"/>
  <c r="L59" i="1"/>
  <c r="K59" i="1"/>
  <c r="M54" i="1"/>
  <c r="L54" i="1"/>
  <c r="K54" i="1"/>
  <c r="J54" i="1"/>
  <c r="M239" i="1" l="1"/>
  <c r="M289" i="1" s="1"/>
  <c r="M49" i="1"/>
  <c r="M64" i="1" s="1"/>
  <c r="L49" i="1"/>
  <c r="L64" i="1" s="1"/>
  <c r="K49" i="1"/>
  <c r="K64" i="1" s="1"/>
  <c r="J49" i="1"/>
  <c r="J64" i="1" s="1"/>
  <c r="L24" i="1"/>
  <c r="K24" i="1"/>
  <c r="J24" i="1"/>
  <c r="L9" i="1"/>
  <c r="K9" i="1"/>
  <c r="J9" i="1"/>
  <c r="L284" i="1"/>
  <c r="K284" i="1"/>
  <c r="J284" i="1"/>
  <c r="K279" i="1"/>
  <c r="J279" i="1"/>
  <c r="L274" i="1"/>
  <c r="K274" i="1"/>
  <c r="J274" i="1"/>
  <c r="L269" i="1"/>
  <c r="K269" i="1"/>
  <c r="J269" i="1"/>
  <c r="M264" i="1"/>
  <c r="L264" i="1"/>
  <c r="K264" i="1"/>
  <c r="J264" i="1"/>
  <c r="L259" i="1"/>
  <c r="K259" i="1"/>
  <c r="J259" i="1"/>
  <c r="L254" i="1"/>
  <c r="K254" i="1"/>
  <c r="J254" i="1"/>
  <c r="L249" i="1"/>
  <c r="K249" i="1"/>
  <c r="J249" i="1"/>
  <c r="L244" i="1"/>
  <c r="K244" i="1"/>
  <c r="J244" i="1"/>
  <c r="L204" i="1"/>
  <c r="K204" i="1"/>
  <c r="J204" i="1"/>
  <c r="L199" i="1"/>
  <c r="K199" i="1"/>
  <c r="J199" i="1"/>
  <c r="L194" i="1"/>
  <c r="K194" i="1"/>
  <c r="J194" i="1"/>
  <c r="L189" i="1"/>
  <c r="K189" i="1"/>
  <c r="J189" i="1"/>
  <c r="L184" i="1"/>
  <c r="K184" i="1"/>
  <c r="J184" i="1"/>
  <c r="L179" i="1"/>
  <c r="K179" i="1"/>
  <c r="J179" i="1"/>
  <c r="L174" i="1"/>
  <c r="K174" i="1"/>
  <c r="J174" i="1"/>
  <c r="L169" i="1"/>
  <c r="K169" i="1"/>
  <c r="J169" i="1"/>
  <c r="L164" i="1"/>
  <c r="K164" i="1"/>
  <c r="J164" i="1"/>
  <c r="L159" i="1"/>
  <c r="K159" i="1"/>
  <c r="J159" i="1"/>
  <c r="L154" i="1"/>
  <c r="K154" i="1"/>
  <c r="J154" i="1"/>
  <c r="L149" i="1"/>
  <c r="K149" i="1"/>
  <c r="J149" i="1"/>
  <c r="L144" i="1"/>
  <c r="K144" i="1"/>
  <c r="J144" i="1"/>
  <c r="L139" i="1"/>
  <c r="K139" i="1"/>
  <c r="J139" i="1"/>
  <c r="K134" i="1"/>
  <c r="L134" i="1"/>
  <c r="J134" i="1"/>
  <c r="K129" i="1"/>
  <c r="L129" i="1"/>
  <c r="J129" i="1"/>
  <c r="L124" i="1"/>
  <c r="K124" i="1"/>
  <c r="J124" i="1"/>
  <c r="K119" i="1"/>
  <c r="L119" i="1"/>
  <c r="J119" i="1"/>
  <c r="K114" i="1"/>
  <c r="L114" i="1"/>
  <c r="J114" i="1"/>
  <c r="K109" i="1"/>
  <c r="L109" i="1"/>
  <c r="J109" i="1"/>
  <c r="K104" i="1"/>
  <c r="L104" i="1"/>
  <c r="J104" i="1"/>
  <c r="L99" i="1"/>
  <c r="K99" i="1"/>
  <c r="J99" i="1"/>
  <c r="K94" i="1"/>
  <c r="L94" i="1"/>
  <c r="K89" i="1"/>
  <c r="L89" i="1"/>
  <c r="J89" i="1"/>
  <c r="K84" i="1"/>
  <c r="L84" i="1"/>
  <c r="J84" i="1"/>
  <c r="J34" i="1" l="1"/>
  <c r="K34" i="1"/>
  <c r="J209" i="1"/>
  <c r="J297" i="1" s="1"/>
  <c r="L209" i="1"/>
  <c r="K209" i="1"/>
  <c r="K297" i="1" s="1"/>
  <c r="J38" i="1" l="1"/>
  <c r="K38" i="1"/>
  <c r="L38" i="1"/>
  <c r="M38" i="1"/>
  <c r="L37" i="1" l="1"/>
  <c r="L300" i="1" s="1"/>
  <c r="L29" i="1"/>
  <c r="L34" i="1" s="1"/>
  <c r="L297" i="1" s="1"/>
</calcChain>
</file>

<file path=xl/sharedStrings.xml><?xml version="1.0" encoding="utf-8"?>
<sst xmlns="http://schemas.openxmlformats.org/spreadsheetml/2006/main" count="560" uniqueCount="129">
  <si>
    <t>Наименование основного мероприятия</t>
  </si>
  <si>
    <t>Наименование объекта капитального строительства</t>
  </si>
  <si>
    <t>Годы проведения работ</t>
  </si>
  <si>
    <t>Наличие проектной документации</t>
  </si>
  <si>
    <t>Стоимость объекта капитального строительства в соответствии с проектной документацией (тыс. руб.)</t>
  </si>
  <si>
    <t>Параметры объекта в соответствии с проектной документацией</t>
  </si>
  <si>
    <t>Источники финансирования</t>
  </si>
  <si>
    <t>Объемы финансирования (тыс. руб.)</t>
  </si>
  <si>
    <t>на 2020 год</t>
  </si>
  <si>
    <t>Главные распорядители бюджетных средств, застройщик (заказчик-застройщик)</t>
  </si>
  <si>
    <t>Сумма затрат,
в том числе:</t>
  </si>
  <si>
    <t>областной бюджет</t>
  </si>
  <si>
    <t>федеральный бюджет</t>
  </si>
  <si>
    <t>местные бюджеты</t>
  </si>
  <si>
    <t>внебюджетные источники</t>
  </si>
  <si>
    <t>Минстрой НСО, 
ГКУ НСО "УКС"</t>
  </si>
  <si>
    <t>Школа по ул.Тюленина в Калининском районе</t>
  </si>
  <si>
    <t>1100 мест</t>
  </si>
  <si>
    <t>Минстрой НСО, Мэрия г.Новосибирска</t>
  </si>
  <si>
    <t xml:space="preserve">Пристройка модуля к общеобразовательной школе-интернату с углубленным изучением предметов спортивного профиля №149 г. Новосибирск </t>
  </si>
  <si>
    <t>Школа  в микрорайоне "Южный" г. Бердск</t>
  </si>
  <si>
    <t>Школа в р.п. Маслянино</t>
  </si>
  <si>
    <t>Школа в р.п. Краснообск</t>
  </si>
  <si>
    <t>Школа в п. Восход</t>
  </si>
  <si>
    <t xml:space="preserve">Школа в с.Верх-Тула </t>
  </si>
  <si>
    <t>275 мест</t>
  </si>
  <si>
    <t>546 мест</t>
  </si>
  <si>
    <t>600 мест</t>
  </si>
  <si>
    <t>2018-2020</t>
  </si>
  <si>
    <t>да
(2017)</t>
  </si>
  <si>
    <t>2018-2019</t>
  </si>
  <si>
    <t>220 мест</t>
  </si>
  <si>
    <t>Спортзал - 24 места,                                                                                                                                                                                                                                                                                                                                                                                                                                                                                                                                  Столовая -90 мест,                                                                                                                                                                                                                                                                                                                                                                                                                                                                                                                                     Учебные мастерские -17 мест,                                                                                                                                                                                                                                                                                                                                                                                                                                                                                                       Актовый зал  -130 мест</t>
  </si>
  <si>
    <t>2019-2021</t>
  </si>
  <si>
    <t>2020-2021</t>
  </si>
  <si>
    <t>да
(2014)</t>
  </si>
  <si>
    <t xml:space="preserve">ИТОГО по мероприятию </t>
  </si>
  <si>
    <t>Плановый период ввода объекта в эксплуатацию</t>
  </si>
  <si>
    <t>120 мест</t>
  </si>
  <si>
    <t>165 мест</t>
  </si>
  <si>
    <t>200 мест</t>
  </si>
  <si>
    <t>да
(2018)</t>
  </si>
  <si>
    <t>Детский сад по ул.Охотской в Заельцовском районе</t>
  </si>
  <si>
    <t>2019-2020</t>
  </si>
  <si>
    <t>525 мест</t>
  </si>
  <si>
    <t>на 2021 год</t>
  </si>
  <si>
    <t>Здание детского сада-яслей по ул.Авиастроителей, 5а в Дзержинском районе</t>
  </si>
  <si>
    <t>320 мест</t>
  </si>
  <si>
    <t>Здание детского сада-яслей по ул.Мира, 9а в Кировском районе</t>
  </si>
  <si>
    <t>Детский сад по ул. Спортивной в Ленинском районе</t>
  </si>
  <si>
    <t>Здание детского сада-яслей по ул.Воинской, 79а в Октябрьском районе</t>
  </si>
  <si>
    <t>190 мест</t>
  </si>
  <si>
    <t>Здание детского сада-яслей по ул. 9 Ноября, 49 в Октябрьском районе</t>
  </si>
  <si>
    <t>Здание детского сада-яслей по ул.Тельмана, 3б в Первомайском районе</t>
  </si>
  <si>
    <t>Здание детского сада-яслей по ул.Мира, 25а в Кировском районе</t>
  </si>
  <si>
    <t>265 мест</t>
  </si>
  <si>
    <t>Детский сад по ул.Заозерной в Ленинском районе</t>
  </si>
  <si>
    <t>Здание детского сада-яслей по ул. Виктора Шевелева,29 в Кировском районе</t>
  </si>
  <si>
    <t>Здание детского сада-яслей по ул. Виктора Уса,13/1 в Кировском районе</t>
  </si>
  <si>
    <t>350 мест</t>
  </si>
  <si>
    <t xml:space="preserve">Здание детского сада-яслей в г.Обь, ул. Военный городок </t>
  </si>
  <si>
    <t>Здание детского сада-яслей в с.  Марусино Новосибирского района</t>
  </si>
  <si>
    <t>Здание детского сада-яслей в г. Тогучин, ул. Бригадная, 22</t>
  </si>
  <si>
    <t>Здание детского сада-яслей  в с. Криводановка Новосибирского района</t>
  </si>
  <si>
    <t>Здание детского сада-яслей в р.п. Кольцово</t>
  </si>
  <si>
    <t>Здание детского сада-яслей в г. Чулым Чулымского района, ул. Энтузиастов,11</t>
  </si>
  <si>
    <t>Здание детского сада-яслей в г. Бердске, микрорайон Южный</t>
  </si>
  <si>
    <t>Здание детского сада-яслей  в с. Мамоново Маслянинского района, ул. Полевая</t>
  </si>
  <si>
    <t>Здание детского сада-яслей в р.п. Мошково Мошковского района, ул. Пионерская, 13</t>
  </si>
  <si>
    <t>Здание детского сада-яслей в с. Белоярка Мошковского района, ул. Школьная, 27</t>
  </si>
  <si>
    <t>Здание корпуса ясельных групп детского сада-яслей в р.п. Сузун Сузунского района, ул. Ленина, 2</t>
  </si>
  <si>
    <t>Здание детского сада-яслей в р.п. Чаны Чановского района</t>
  </si>
  <si>
    <t>230 мест</t>
  </si>
  <si>
    <t>110 мест</t>
  </si>
  <si>
    <t>175 мест</t>
  </si>
  <si>
    <t>60 мест</t>
  </si>
  <si>
    <t>40 мест</t>
  </si>
  <si>
    <t>100 мест</t>
  </si>
  <si>
    <t>да
(2019)</t>
  </si>
  <si>
    <t>да 
(2018)</t>
  </si>
  <si>
    <t>300 мест</t>
  </si>
  <si>
    <t>Минстрой НСО, Администрация Коченёвского района</t>
  </si>
  <si>
    <t>Школа  по ул. Большевистской в Октябрьском районе</t>
  </si>
  <si>
    <t xml:space="preserve">Здание школы Болотнинского района г. Болотное, ул. Ремесленная, 2  </t>
  </si>
  <si>
    <t>Здание школы-детского сада на 600 мест в р.п.Чаны Чановского района</t>
  </si>
  <si>
    <t>Корпус школы младших классов с бассейном и лабораториями для "Лицея №130 им.академика М.А.Лаврентьева"</t>
  </si>
  <si>
    <t>850 мест</t>
  </si>
  <si>
    <t>Пристройка к зданию МКОУ Чикская СОШ №7 в р.п. Чик Коченевского района Новосибирской области</t>
  </si>
  <si>
    <t>Здание детского сада-яслей по ул. Владимира Заровного, 30 в Октябрьском районе</t>
  </si>
  <si>
    <t>Здание детского сада-яслей по 
ул. Виталия Потылицына, 9/2 в Октябрьском районе</t>
  </si>
  <si>
    <t>Здание детского сада-яслей в г. Искитим, микрорайон Подгорный</t>
  </si>
  <si>
    <t>Здание детского сада-яслей в г. Обь, ул. Калинина</t>
  </si>
  <si>
    <t>1.2. Региональный проект "Содействие занятости женщин – создание условий дошкольного образования для детей в возрасте до трех лет"</t>
  </si>
  <si>
    <t>на 2022 год</t>
  </si>
  <si>
    <t>1.4. Модернизация инфраструктуры общего образования (проведение капитального ремонта, реконструкции, строительства зданий, пристроя к зданиям общеобразовательных организаций, возврат в систему общего образования зданий, используемых не по назначению, приобретение (выкуп), аренда зданий и помещений, в том числе оснащение новых мест в общеобразовательных организациях средствами обучения и воспитания, необходимыми для реализации образовательных программ начального общего, основного общего и среднего общего образования)</t>
  </si>
  <si>
    <t>«Таблица № 4</t>
  </si>
  <si>
    <t>».</t>
  </si>
  <si>
    <t>Детский сад на 160 мест по ул.Краузе в Калининском районе г.Новосибирска</t>
  </si>
  <si>
    <t>160 мест</t>
  </si>
  <si>
    <t>257 402, 18</t>
  </si>
  <si>
    <t xml:space="preserve">да
(2018)
</t>
  </si>
  <si>
    <t>Здание школы по ул.Михаила Немыткина в г.Новосибирске</t>
  </si>
  <si>
    <t>нет
(2020)</t>
  </si>
  <si>
    <t>2020-2022</t>
  </si>
  <si>
    <t>Остаток сметной стоимости объекта (тыс. руб.)</t>
  </si>
  <si>
    <t xml:space="preserve">Приложение № 2
к приказу министерства образования
Новосибирской области
от __________ № _______
</t>
  </si>
  <si>
    <t>на 2023 год</t>
  </si>
  <si>
    <t>Здание школы с бассейном по ул. Тургенева, 84 в Октябрьском районе</t>
  </si>
  <si>
    <t>2022-2023</t>
  </si>
  <si>
    <t>нет
(2022)</t>
  </si>
  <si>
    <t>Школа по проезду Детскому, 10 в Советском районе</t>
  </si>
  <si>
    <t>Школа в с.Вознесенка Баганского рйаона</t>
  </si>
  <si>
    <t>180 мест</t>
  </si>
  <si>
    <t>Здание школы по ул.Школьной в с.Шайдурово Сузунского района</t>
  </si>
  <si>
    <t>МБОУ Репьевская средняя школа на 200 мест, Тогучинского района с.Репьёво, ул.Центральная,5</t>
  </si>
  <si>
    <t>Здание МБОУ СОШ № 5 в г.Татарске</t>
  </si>
  <si>
    <t>Перечень объектов капитального строительства, включенных в государственную программу Новосибирской области "Развитие образования, создание условий для социализации детей и учащейся молодежи в Новосибирской области", 
на очередной 2020 год и плановый период 2021 и 2022 годов</t>
  </si>
  <si>
    <t>нет</t>
  </si>
  <si>
    <t>2021-2023</t>
  </si>
  <si>
    <t>нет
(2021)</t>
  </si>
  <si>
    <t>2021-2022</t>
  </si>
  <si>
    <t>825 мест</t>
  </si>
  <si>
    <t>Общепрограммное мероприятие 1. Региональный проект "Современная школа" (ОПМ 1.1. Строительство новых зданий, помещений, реконструкция существующих зданий, надстройка дополнительных помещений (этажей) в существующих зданиях, приобретение (выкуп) зданий, помещений объектов образования в Новосибирской области)</t>
  </si>
  <si>
    <t>1.1. Строительство, приобретение (выкуп), реконструкция и ремонт зданий образовательных организаций, реализующих программы дошкольного образования на территории Новосибирской области</t>
  </si>
  <si>
    <t>Реализация объекта в рамках общепрограммного мероприятия 1. Региональный проект "Современная школа"</t>
  </si>
  <si>
    <t>Общепрограммное мероприятие 5. Региональный проект "Жилье" (ОПМ 5.1. Строительство новых зданий, помещений, реконструкция существующих зданий, приобретение (выкуп) зданий, помещений для размещения детских садов)</t>
  </si>
  <si>
    <t>Общепрограммное мероприятие 5. Региональный проект "Жилье" (ОПМ 5.2. Строительство новых зданий, помещений, реконструкция существующих зданий,  надстройка дополнительных помещений (этажей) в существующих зданиях, приобретение (выкуп) зданий, помещений объектов образования в Новосибирской области)</t>
  </si>
  <si>
    <t>Школа по ул.Виктора Шевелева в Кировском районе</t>
  </si>
  <si>
    <t>В 2020 году реализация объекта в рамках общепрограммного мероприятия 5. Региональный проект "Жилье"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</si>
</sst>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₽_-;\-* #,##0.00\ _₽_-;_-* &quot;-&quot;??\ _₽_-;_-@_-"/>
    <numFmt numFmtId="164" formatCode="_-* #,##0.00_р_._-;\-* #,##0.00_р_._-;_-* &quot;-&quot;??_р_._-;_-@_-"/>
    <numFmt numFmtId="165" formatCode="#,##0.0"/>
    <numFmt numFmtId="166" formatCode="_-* #,##0.0\ _₽_-;\-* #,##0.0\ _₽_-;_-* &quot;-&quot;??\ _₽_-;_-@_-"/>
    <numFmt numFmtId="167" formatCode="_-* #,##0.0\ _₽_-;\-* #,##0.0\ _₽_-;_-* &quot;-&quot;?\ _₽_-;_-@_-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0" fontId="4" fillId="0" borderId="0"/>
    <xf numFmtId="0" fontId="3" fillId="0" borderId="0"/>
    <xf numFmtId="0" fontId="4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72">
    <xf numFmtId="0" fontId="0" fillId="0" borderId="0" xfId="0"/>
    <xf numFmtId="166" fontId="5" fillId="2" borderId="1" xfId="0" applyNumberFormat="1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7" fillId="2" borderId="0" xfId="0" applyFont="1" applyFill="1"/>
    <xf numFmtId="0" fontId="5" fillId="2" borderId="3" xfId="0" applyFont="1" applyFill="1" applyBorder="1" applyAlignment="1">
      <alignment horizontal="left" vertical="center" wrapText="1"/>
    </xf>
    <xf numFmtId="165" fontId="5" fillId="2" borderId="1" xfId="0" applyNumberFormat="1" applyFont="1" applyFill="1" applyBorder="1" applyAlignment="1">
      <alignment horizontal="center" vertical="center" wrapText="1"/>
    </xf>
    <xf numFmtId="167" fontId="9" fillId="2" borderId="0" xfId="0" applyNumberFormat="1" applyFont="1" applyFill="1" applyAlignment="1">
      <alignment horizontal="center" vertical="center" wrapText="1"/>
    </xf>
    <xf numFmtId="0" fontId="7" fillId="2" borderId="0" xfId="0" applyFont="1" applyFill="1" applyAlignment="1">
      <alignment horizontal="center" vertical="center"/>
    </xf>
    <xf numFmtId="0" fontId="5" fillId="2" borderId="1" xfId="0" applyFont="1" applyFill="1" applyBorder="1" applyAlignment="1">
      <alignment horizontal="left" vertical="center" wrapText="1"/>
    </xf>
    <xf numFmtId="0" fontId="8" fillId="2" borderId="0" xfId="0" applyFont="1" applyFill="1"/>
    <xf numFmtId="0" fontId="8" fillId="2" borderId="0" xfId="0" applyFont="1" applyFill="1" applyAlignment="1">
      <alignment horizontal="center" vertical="center"/>
    </xf>
    <xf numFmtId="0" fontId="8" fillId="2" borderId="0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horizontal="center" vertical="top"/>
    </xf>
    <xf numFmtId="166" fontId="5" fillId="2" borderId="1" xfId="0" applyNumberFormat="1" applyFont="1" applyFill="1" applyBorder="1" applyAlignment="1">
      <alignment horizontal="left" vertical="center" wrapText="1"/>
    </xf>
    <xf numFmtId="167" fontId="5" fillId="2" borderId="0" xfId="0" applyNumberFormat="1" applyFont="1" applyFill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166" fontId="5" fillId="0" borderId="1" xfId="0" applyNumberFormat="1" applyFont="1" applyFill="1" applyBorder="1" applyAlignment="1">
      <alignment horizontal="center" vertical="center" wrapText="1"/>
    </xf>
    <xf numFmtId="165" fontId="5" fillId="0" borderId="1" xfId="0" applyNumberFormat="1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left" vertical="top" wrapText="1"/>
    </xf>
    <xf numFmtId="0" fontId="5" fillId="2" borderId="4" xfId="0" applyFont="1" applyFill="1" applyBorder="1" applyAlignment="1">
      <alignment horizontal="left" vertical="top" wrapText="1"/>
    </xf>
    <xf numFmtId="0" fontId="5" fillId="2" borderId="3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43" fontId="5" fillId="0" borderId="1" xfId="1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4" fontId="5" fillId="2" borderId="2" xfId="0" applyNumberFormat="1" applyFont="1" applyFill="1" applyBorder="1" applyAlignment="1">
      <alignment horizontal="center" vertical="center" wrapText="1"/>
    </xf>
    <xf numFmtId="4" fontId="5" fillId="2" borderId="4" xfId="0" applyNumberFormat="1" applyFont="1" applyFill="1" applyBorder="1" applyAlignment="1">
      <alignment horizontal="center" vertical="center" wrapText="1"/>
    </xf>
    <xf numFmtId="4" fontId="5" fillId="2" borderId="3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43" fontId="5" fillId="2" borderId="1" xfId="1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top" wrapText="1"/>
    </xf>
    <xf numFmtId="0" fontId="5" fillId="2" borderId="4" xfId="0" applyFont="1" applyFill="1" applyBorder="1" applyAlignment="1">
      <alignment horizontal="center" vertical="top" wrapText="1"/>
    </xf>
    <xf numFmtId="0" fontId="8" fillId="2" borderId="0" xfId="0" applyFont="1" applyFill="1" applyAlignment="1">
      <alignment horizontal="center" vertical="top" wrapText="1"/>
    </xf>
    <xf numFmtId="0" fontId="8" fillId="2" borderId="0" xfId="0" applyFont="1" applyFill="1" applyAlignment="1">
      <alignment horizontal="center" vertical="top"/>
    </xf>
    <xf numFmtId="0" fontId="8" fillId="2" borderId="0" xfId="0" applyFont="1" applyFill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167" fontId="7" fillId="2" borderId="0" xfId="0" applyNumberFormat="1" applyFont="1" applyFill="1"/>
    <xf numFmtId="165" fontId="7" fillId="2" borderId="0" xfId="0" applyNumberFormat="1" applyFont="1" applyFill="1"/>
  </cellXfs>
  <cellStyles count="12">
    <cellStyle name="Excel Built-in Normal" xfId="1"/>
    <cellStyle name="Обычный" xfId="0" builtinId="0"/>
    <cellStyle name="Обычный 2" xfId="2"/>
    <cellStyle name="Обычный 2 2" xfId="3"/>
    <cellStyle name="Процентный 2" xfId="4"/>
    <cellStyle name="Процентный 3" xfId="5"/>
    <cellStyle name="Финансовый" xfId="11" builtinId="3"/>
    <cellStyle name="Финансовый 2" xfId="7"/>
    <cellStyle name="Финансовый 2 2" xfId="8"/>
    <cellStyle name="Финансовый 3" xfId="9"/>
    <cellStyle name="Финансовый 4" xfId="10"/>
    <cellStyle name="Финансовый 5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85"/>
  <sheetViews>
    <sheetView tabSelected="1" view="pageBreakPreview" topLeftCell="A283" zoomScale="60" zoomScaleNormal="70" workbookViewId="0">
      <selection activeCell="I209" sqref="A209:XFD209"/>
    </sheetView>
  </sheetViews>
  <sheetFormatPr defaultColWidth="8.88671875" defaultRowHeight="14.4" x14ac:dyDescent="0.3"/>
  <cols>
    <col min="1" max="1" width="19" style="3" customWidth="1"/>
    <col min="2" max="2" width="24.109375" style="3" customWidth="1"/>
    <col min="3" max="3" width="12.44140625" style="3" customWidth="1"/>
    <col min="4" max="4" width="13.5546875" style="3" customWidth="1"/>
    <col min="5" max="5" width="11.109375" style="3" customWidth="1"/>
    <col min="6" max="6" width="18.5546875" style="3" customWidth="1"/>
    <col min="7" max="7" width="16.44140625" style="3" customWidth="1"/>
    <col min="8" max="8" width="15.5546875" style="3" customWidth="1"/>
    <col min="9" max="9" width="16.33203125" style="3" customWidth="1"/>
    <col min="10" max="10" width="15.109375" style="7" customWidth="1"/>
    <col min="11" max="11" width="16.109375" style="7" customWidth="1"/>
    <col min="12" max="13" width="14.5546875" style="7" customWidth="1"/>
    <col min="14" max="14" width="17.88671875" style="3" customWidth="1"/>
    <col min="15" max="15" width="3.6640625" style="3" customWidth="1"/>
    <col min="16" max="17" width="14.33203125" style="3" bestFit="1" customWidth="1"/>
    <col min="18" max="18" width="11" style="3" bestFit="1" customWidth="1"/>
    <col min="19" max="16384" width="8.88671875" style="3"/>
  </cols>
  <sheetData>
    <row r="1" spans="1:15" ht="103.5" customHeight="1" x14ac:dyDescent="0.35">
      <c r="A1" s="9"/>
      <c r="B1" s="9"/>
      <c r="C1" s="9"/>
      <c r="D1" s="9"/>
      <c r="E1" s="9"/>
      <c r="F1" s="9"/>
      <c r="G1" s="9"/>
      <c r="H1" s="9"/>
      <c r="I1" s="9"/>
      <c r="J1" s="10"/>
      <c r="K1" s="65" t="s">
        <v>105</v>
      </c>
      <c r="L1" s="66"/>
      <c r="M1" s="66"/>
      <c r="N1" s="66"/>
      <c r="O1" s="16"/>
    </row>
    <row r="2" spans="1:15" ht="18" x14ac:dyDescent="0.35">
      <c r="A2" s="9"/>
      <c r="B2" s="9"/>
      <c r="C2" s="9"/>
      <c r="D2" s="9"/>
      <c r="E2" s="9"/>
      <c r="F2" s="9"/>
      <c r="G2" s="9"/>
      <c r="H2" s="9"/>
      <c r="I2" s="9"/>
      <c r="J2" s="10"/>
      <c r="K2" s="10"/>
      <c r="L2" s="10"/>
      <c r="M2" s="10"/>
      <c r="N2" s="9"/>
      <c r="O2" s="9"/>
    </row>
    <row r="3" spans="1:15" ht="18" x14ac:dyDescent="0.3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 t="s">
        <v>95</v>
      </c>
      <c r="O3" s="15"/>
    </row>
    <row r="4" spans="1:15" ht="63" customHeight="1" x14ac:dyDescent="0.3">
      <c r="A4" s="67" t="s">
        <v>116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15"/>
    </row>
    <row r="5" spans="1:15" ht="15.6" x14ac:dyDescent="0.3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1:15" ht="78.75" customHeight="1" x14ac:dyDescent="0.3">
      <c r="A6" s="33" t="s">
        <v>0</v>
      </c>
      <c r="B6" s="33" t="s">
        <v>1</v>
      </c>
      <c r="C6" s="33" t="s">
        <v>2</v>
      </c>
      <c r="D6" s="33" t="s">
        <v>37</v>
      </c>
      <c r="E6" s="33" t="s">
        <v>3</v>
      </c>
      <c r="F6" s="33" t="s">
        <v>4</v>
      </c>
      <c r="G6" s="35" t="s">
        <v>5</v>
      </c>
      <c r="H6" s="33" t="s">
        <v>104</v>
      </c>
      <c r="I6" s="33" t="s">
        <v>6</v>
      </c>
      <c r="J6" s="68" t="s">
        <v>7</v>
      </c>
      <c r="K6" s="69"/>
      <c r="L6" s="69"/>
      <c r="M6" s="69"/>
      <c r="N6" s="33" t="s">
        <v>9</v>
      </c>
      <c r="O6" s="14"/>
    </row>
    <row r="7" spans="1:15" ht="24" customHeight="1" x14ac:dyDescent="0.3">
      <c r="A7" s="33"/>
      <c r="B7" s="33"/>
      <c r="C7" s="33"/>
      <c r="D7" s="33"/>
      <c r="E7" s="33"/>
      <c r="F7" s="33"/>
      <c r="G7" s="37"/>
      <c r="H7" s="33"/>
      <c r="I7" s="33"/>
      <c r="J7" s="12" t="s">
        <v>8</v>
      </c>
      <c r="K7" s="12" t="s">
        <v>45</v>
      </c>
      <c r="L7" s="12" t="s">
        <v>93</v>
      </c>
      <c r="M7" s="12" t="s">
        <v>106</v>
      </c>
      <c r="N7" s="33"/>
      <c r="O7" s="14"/>
    </row>
    <row r="8" spans="1:15" x14ac:dyDescent="0.3">
      <c r="A8" s="12">
        <v>1</v>
      </c>
      <c r="B8" s="12">
        <v>2</v>
      </c>
      <c r="C8" s="12">
        <v>3</v>
      </c>
      <c r="D8" s="12">
        <v>4</v>
      </c>
      <c r="E8" s="12">
        <v>5</v>
      </c>
      <c r="F8" s="12">
        <v>6</v>
      </c>
      <c r="G8" s="12">
        <v>7</v>
      </c>
      <c r="H8" s="12">
        <v>8</v>
      </c>
      <c r="I8" s="12">
        <v>9</v>
      </c>
      <c r="J8" s="12">
        <v>10</v>
      </c>
      <c r="K8" s="12">
        <v>11</v>
      </c>
      <c r="L8" s="12">
        <v>12</v>
      </c>
      <c r="M8" s="12"/>
      <c r="N8" s="12">
        <v>13</v>
      </c>
      <c r="O8" s="14"/>
    </row>
    <row r="9" spans="1:15" ht="30" customHeight="1" x14ac:dyDescent="0.3">
      <c r="A9" s="27" t="s">
        <v>122</v>
      </c>
      <c r="B9" s="33" t="s">
        <v>85</v>
      </c>
      <c r="C9" s="33" t="s">
        <v>43</v>
      </c>
      <c r="D9" s="33">
        <v>2020</v>
      </c>
      <c r="E9" s="33" t="s">
        <v>78</v>
      </c>
      <c r="F9" s="34">
        <v>474399.3</v>
      </c>
      <c r="G9" s="33" t="s">
        <v>44</v>
      </c>
      <c r="H9" s="34">
        <v>592481.72736999998</v>
      </c>
      <c r="I9" s="8" t="s">
        <v>10</v>
      </c>
      <c r="J9" s="1">
        <f>J10+J11+J12</f>
        <v>277384.3</v>
      </c>
      <c r="K9" s="1">
        <f t="shared" ref="K9:L9" si="0">K10+K11+K12+K13</f>
        <v>0</v>
      </c>
      <c r="L9" s="1">
        <f t="shared" si="0"/>
        <v>0</v>
      </c>
      <c r="M9" s="1"/>
      <c r="N9" s="35" t="s">
        <v>18</v>
      </c>
      <c r="O9" s="20"/>
    </row>
    <row r="10" spans="1:15" ht="27.6" x14ac:dyDescent="0.3">
      <c r="A10" s="28"/>
      <c r="B10" s="33"/>
      <c r="C10" s="33"/>
      <c r="D10" s="33"/>
      <c r="E10" s="33"/>
      <c r="F10" s="33"/>
      <c r="G10" s="33"/>
      <c r="H10" s="33"/>
      <c r="I10" s="8" t="s">
        <v>11</v>
      </c>
      <c r="J10" s="1">
        <v>60408.6</v>
      </c>
      <c r="K10" s="1">
        <v>0</v>
      </c>
      <c r="L10" s="1">
        <v>0</v>
      </c>
      <c r="M10" s="1"/>
      <c r="N10" s="36"/>
      <c r="O10" s="20"/>
    </row>
    <row r="11" spans="1:15" ht="27.6" x14ac:dyDescent="0.3">
      <c r="A11" s="28"/>
      <c r="B11" s="33"/>
      <c r="C11" s="33"/>
      <c r="D11" s="33"/>
      <c r="E11" s="33"/>
      <c r="F11" s="33"/>
      <c r="G11" s="33"/>
      <c r="H11" s="33"/>
      <c r="I11" s="8" t="s">
        <v>12</v>
      </c>
      <c r="J11" s="1">
        <v>214175.7</v>
      </c>
      <c r="K11" s="1">
        <v>0</v>
      </c>
      <c r="L11" s="1">
        <v>0</v>
      </c>
      <c r="M11" s="1"/>
      <c r="N11" s="36"/>
      <c r="O11" s="20"/>
    </row>
    <row r="12" spans="1:15" ht="27.6" x14ac:dyDescent="0.3">
      <c r="A12" s="28"/>
      <c r="B12" s="33"/>
      <c r="C12" s="33"/>
      <c r="D12" s="33"/>
      <c r="E12" s="33"/>
      <c r="F12" s="33"/>
      <c r="G12" s="33"/>
      <c r="H12" s="33"/>
      <c r="I12" s="8" t="s">
        <v>13</v>
      </c>
      <c r="J12" s="1">
        <v>2800</v>
      </c>
      <c r="K12" s="1">
        <v>0</v>
      </c>
      <c r="L12" s="1">
        <v>0</v>
      </c>
      <c r="M12" s="1"/>
      <c r="N12" s="36"/>
      <c r="O12" s="20"/>
    </row>
    <row r="13" spans="1:15" ht="27.6" x14ac:dyDescent="0.3">
      <c r="A13" s="28"/>
      <c r="B13" s="33"/>
      <c r="C13" s="33"/>
      <c r="D13" s="33"/>
      <c r="E13" s="33"/>
      <c r="F13" s="33"/>
      <c r="G13" s="33"/>
      <c r="H13" s="33"/>
      <c r="I13" s="8" t="s">
        <v>14</v>
      </c>
      <c r="J13" s="1">
        <v>0</v>
      </c>
      <c r="K13" s="1">
        <v>0</v>
      </c>
      <c r="L13" s="1">
        <v>0</v>
      </c>
      <c r="M13" s="1"/>
      <c r="N13" s="37"/>
      <c r="O13" s="20"/>
    </row>
    <row r="14" spans="1:15" ht="27.6" x14ac:dyDescent="0.3">
      <c r="A14" s="28"/>
      <c r="B14" s="33" t="s">
        <v>127</v>
      </c>
      <c r="C14" s="33" t="s">
        <v>28</v>
      </c>
      <c r="D14" s="33">
        <v>2020</v>
      </c>
      <c r="E14" s="33" t="s">
        <v>29</v>
      </c>
      <c r="F14" s="34">
        <v>731900.71</v>
      </c>
      <c r="G14" s="33" t="s">
        <v>17</v>
      </c>
      <c r="H14" s="34">
        <v>714330</v>
      </c>
      <c r="I14" s="8" t="s">
        <v>10</v>
      </c>
      <c r="J14" s="1">
        <v>0</v>
      </c>
      <c r="K14" s="1">
        <v>0</v>
      </c>
      <c r="L14" s="1">
        <v>0</v>
      </c>
      <c r="M14" s="1">
        <v>0</v>
      </c>
      <c r="N14" s="33" t="s">
        <v>18</v>
      </c>
      <c r="O14" s="25"/>
    </row>
    <row r="15" spans="1:15" ht="27.6" x14ac:dyDescent="0.3">
      <c r="A15" s="28"/>
      <c r="B15" s="33"/>
      <c r="C15" s="33"/>
      <c r="D15" s="33"/>
      <c r="E15" s="33"/>
      <c r="F15" s="33"/>
      <c r="G15" s="33"/>
      <c r="H15" s="33"/>
      <c r="I15" s="8" t="s">
        <v>11</v>
      </c>
      <c r="J15" s="1">
        <v>0</v>
      </c>
      <c r="K15" s="1">
        <v>0</v>
      </c>
      <c r="L15" s="1">
        <v>0</v>
      </c>
      <c r="M15" s="1">
        <v>0</v>
      </c>
      <c r="N15" s="33"/>
      <c r="O15" s="25"/>
    </row>
    <row r="16" spans="1:15" ht="27.6" x14ac:dyDescent="0.3">
      <c r="A16" s="28"/>
      <c r="B16" s="33"/>
      <c r="C16" s="33"/>
      <c r="D16" s="33"/>
      <c r="E16" s="33"/>
      <c r="F16" s="33"/>
      <c r="G16" s="33"/>
      <c r="H16" s="33"/>
      <c r="I16" s="8" t="s">
        <v>12</v>
      </c>
      <c r="J16" s="1">
        <v>0</v>
      </c>
      <c r="K16" s="1">
        <v>0</v>
      </c>
      <c r="L16" s="1">
        <v>0</v>
      </c>
      <c r="M16" s="1">
        <v>0</v>
      </c>
      <c r="N16" s="33"/>
      <c r="O16" s="25"/>
    </row>
    <row r="17" spans="1:15" ht="27.6" x14ac:dyDescent="0.3">
      <c r="A17" s="28"/>
      <c r="B17" s="33"/>
      <c r="C17" s="33"/>
      <c r="D17" s="33"/>
      <c r="E17" s="33"/>
      <c r="F17" s="33"/>
      <c r="G17" s="33"/>
      <c r="H17" s="33"/>
      <c r="I17" s="8" t="s">
        <v>13</v>
      </c>
      <c r="J17" s="1">
        <v>0</v>
      </c>
      <c r="K17" s="1">
        <v>0</v>
      </c>
      <c r="L17" s="1">
        <v>0</v>
      </c>
      <c r="M17" s="1">
        <v>0</v>
      </c>
      <c r="N17" s="33"/>
      <c r="O17" s="25"/>
    </row>
    <row r="18" spans="1:15" ht="27.6" x14ac:dyDescent="0.3">
      <c r="A18" s="28"/>
      <c r="B18" s="33"/>
      <c r="C18" s="33"/>
      <c r="D18" s="33"/>
      <c r="E18" s="33"/>
      <c r="F18" s="33"/>
      <c r="G18" s="33"/>
      <c r="H18" s="33"/>
      <c r="I18" s="8" t="s">
        <v>14</v>
      </c>
      <c r="J18" s="1">
        <v>0</v>
      </c>
      <c r="K18" s="1">
        <v>0</v>
      </c>
      <c r="L18" s="1">
        <v>0</v>
      </c>
      <c r="M18" s="1">
        <v>0</v>
      </c>
      <c r="N18" s="33"/>
      <c r="O18" s="25"/>
    </row>
    <row r="19" spans="1:15" ht="27.6" x14ac:dyDescent="0.3">
      <c r="A19" s="28"/>
      <c r="B19" s="33" t="s">
        <v>110</v>
      </c>
      <c r="C19" s="33" t="s">
        <v>120</v>
      </c>
      <c r="D19" s="33">
        <v>2022</v>
      </c>
      <c r="E19" s="33" t="s">
        <v>78</v>
      </c>
      <c r="F19" s="34">
        <v>1031277.3</v>
      </c>
      <c r="G19" s="33" t="s">
        <v>17</v>
      </c>
      <c r="H19" s="34">
        <f>F19</f>
        <v>1031277.3</v>
      </c>
      <c r="I19" s="8" t="s">
        <v>10</v>
      </c>
      <c r="J19" s="1">
        <f>J20+J21+J22+J23</f>
        <v>0</v>
      </c>
      <c r="K19" s="1">
        <f t="shared" ref="K19:L19" si="1">K20+K21+K22+K23</f>
        <v>669525.9</v>
      </c>
      <c r="L19" s="1">
        <f t="shared" si="1"/>
        <v>365261.79999999993</v>
      </c>
      <c r="M19" s="1"/>
      <c r="N19" s="35" t="s">
        <v>18</v>
      </c>
      <c r="O19" s="20"/>
    </row>
    <row r="20" spans="1:15" ht="27.6" x14ac:dyDescent="0.3">
      <c r="A20" s="28"/>
      <c r="B20" s="33"/>
      <c r="C20" s="33"/>
      <c r="D20" s="33"/>
      <c r="E20" s="33"/>
      <c r="F20" s="33"/>
      <c r="G20" s="33"/>
      <c r="H20" s="33"/>
      <c r="I20" s="8" t="s">
        <v>11</v>
      </c>
      <c r="J20" s="1"/>
      <c r="K20" s="1">
        <v>379933.3</v>
      </c>
      <c r="L20" s="1">
        <v>79554.100000000006</v>
      </c>
      <c r="M20" s="1"/>
      <c r="N20" s="36"/>
      <c r="O20" s="20"/>
    </row>
    <row r="21" spans="1:15" ht="27.6" x14ac:dyDescent="0.3">
      <c r="A21" s="28"/>
      <c r="B21" s="33"/>
      <c r="C21" s="33"/>
      <c r="D21" s="33"/>
      <c r="E21" s="33"/>
      <c r="F21" s="33"/>
      <c r="G21" s="33"/>
      <c r="H21" s="33"/>
      <c r="I21" s="8" t="s">
        <v>12</v>
      </c>
      <c r="J21" s="1"/>
      <c r="K21" s="1">
        <v>282055.2</v>
      </c>
      <c r="L21" s="1">
        <v>282055.09999999998</v>
      </c>
      <c r="M21" s="1"/>
      <c r="N21" s="36"/>
      <c r="O21" s="20"/>
    </row>
    <row r="22" spans="1:15" ht="27.6" x14ac:dyDescent="0.3">
      <c r="A22" s="28"/>
      <c r="B22" s="33"/>
      <c r="C22" s="33"/>
      <c r="D22" s="33"/>
      <c r="E22" s="33"/>
      <c r="F22" s="33"/>
      <c r="G22" s="33"/>
      <c r="H22" s="33"/>
      <c r="I22" s="8" t="s">
        <v>13</v>
      </c>
      <c r="J22" s="1"/>
      <c r="K22" s="1">
        <v>7537.4</v>
      </c>
      <c r="L22" s="1">
        <v>3652.6</v>
      </c>
      <c r="M22" s="1"/>
      <c r="N22" s="36"/>
      <c r="O22" s="20"/>
    </row>
    <row r="23" spans="1:15" ht="27.6" x14ac:dyDescent="0.3">
      <c r="A23" s="28"/>
      <c r="B23" s="33"/>
      <c r="C23" s="33"/>
      <c r="D23" s="33"/>
      <c r="E23" s="33"/>
      <c r="F23" s="33"/>
      <c r="G23" s="33"/>
      <c r="H23" s="33"/>
      <c r="I23" s="8" t="s">
        <v>14</v>
      </c>
      <c r="J23" s="1">
        <v>0</v>
      </c>
      <c r="K23" s="1">
        <v>0</v>
      </c>
      <c r="L23" s="1">
        <v>0</v>
      </c>
      <c r="M23" s="1"/>
      <c r="N23" s="37"/>
      <c r="O23" s="20"/>
    </row>
    <row r="24" spans="1:15" ht="27.6" x14ac:dyDescent="0.3">
      <c r="A24" s="28"/>
      <c r="B24" s="33" t="s">
        <v>111</v>
      </c>
      <c r="C24" s="33" t="s">
        <v>108</v>
      </c>
      <c r="D24" s="33">
        <v>2023</v>
      </c>
      <c r="E24" s="33" t="s">
        <v>117</v>
      </c>
      <c r="F24" s="34">
        <v>111926</v>
      </c>
      <c r="G24" s="33" t="s">
        <v>112</v>
      </c>
      <c r="H24" s="34">
        <v>111926</v>
      </c>
      <c r="I24" s="8" t="s">
        <v>10</v>
      </c>
      <c r="J24" s="1">
        <f>J25+J26+J27+J28</f>
        <v>0</v>
      </c>
      <c r="K24" s="1">
        <f t="shared" ref="K24:L24" si="2">K25+K26+K27+K28</f>
        <v>0</v>
      </c>
      <c r="L24" s="1">
        <f t="shared" si="2"/>
        <v>111926</v>
      </c>
      <c r="M24" s="1"/>
      <c r="N24" s="33" t="s">
        <v>15</v>
      </c>
      <c r="O24" s="20"/>
    </row>
    <row r="25" spans="1:15" ht="27.6" x14ac:dyDescent="0.3">
      <c r="A25" s="28"/>
      <c r="B25" s="33"/>
      <c r="C25" s="33"/>
      <c r="D25" s="33"/>
      <c r="E25" s="33"/>
      <c r="F25" s="33"/>
      <c r="G25" s="33"/>
      <c r="H25" s="33"/>
      <c r="I25" s="8" t="s">
        <v>11</v>
      </c>
      <c r="J25" s="1"/>
      <c r="K25" s="1"/>
      <c r="L25" s="1">
        <v>4477</v>
      </c>
      <c r="M25" s="1"/>
      <c r="N25" s="33"/>
      <c r="O25" s="20"/>
    </row>
    <row r="26" spans="1:15" ht="27.6" x14ac:dyDescent="0.3">
      <c r="A26" s="28"/>
      <c r="B26" s="33"/>
      <c r="C26" s="33"/>
      <c r="D26" s="33"/>
      <c r="E26" s="33"/>
      <c r="F26" s="33"/>
      <c r="G26" s="33"/>
      <c r="H26" s="33"/>
      <c r="I26" s="8" t="s">
        <v>12</v>
      </c>
      <c r="J26" s="1"/>
      <c r="K26" s="1"/>
      <c r="L26" s="1">
        <v>107449</v>
      </c>
      <c r="M26" s="1"/>
      <c r="N26" s="33"/>
      <c r="O26" s="20"/>
    </row>
    <row r="27" spans="1:15" ht="27.6" x14ac:dyDescent="0.3">
      <c r="A27" s="28"/>
      <c r="B27" s="33"/>
      <c r="C27" s="33"/>
      <c r="D27" s="33"/>
      <c r="E27" s="33"/>
      <c r="F27" s="33"/>
      <c r="G27" s="33"/>
      <c r="H27" s="33"/>
      <c r="I27" s="8" t="s">
        <v>13</v>
      </c>
      <c r="J27" s="1"/>
      <c r="K27" s="1"/>
      <c r="L27" s="1">
        <v>0</v>
      </c>
      <c r="M27" s="1"/>
      <c r="N27" s="33"/>
      <c r="O27" s="20"/>
    </row>
    <row r="28" spans="1:15" ht="27.6" x14ac:dyDescent="0.3">
      <c r="A28" s="28"/>
      <c r="B28" s="33"/>
      <c r="C28" s="33"/>
      <c r="D28" s="33"/>
      <c r="E28" s="33"/>
      <c r="F28" s="33"/>
      <c r="G28" s="33"/>
      <c r="H28" s="33"/>
      <c r="I28" s="8" t="s">
        <v>14</v>
      </c>
      <c r="J28" s="1">
        <v>0</v>
      </c>
      <c r="K28" s="1">
        <v>0</v>
      </c>
      <c r="L28" s="1">
        <v>0</v>
      </c>
      <c r="M28" s="1"/>
      <c r="N28" s="33"/>
      <c r="O28" s="20"/>
    </row>
    <row r="29" spans="1:15" ht="30" customHeight="1" x14ac:dyDescent="0.3">
      <c r="A29" s="28"/>
      <c r="B29" s="33" t="s">
        <v>107</v>
      </c>
      <c r="C29" s="33" t="s">
        <v>108</v>
      </c>
      <c r="D29" s="33">
        <v>2023</v>
      </c>
      <c r="E29" s="33" t="s">
        <v>109</v>
      </c>
      <c r="F29" s="34">
        <v>900000</v>
      </c>
      <c r="G29" s="33" t="s">
        <v>86</v>
      </c>
      <c r="H29" s="34">
        <v>900000</v>
      </c>
      <c r="I29" s="8" t="s">
        <v>10</v>
      </c>
      <c r="J29" s="17">
        <f>J30+J31+J32+J33</f>
        <v>0</v>
      </c>
      <c r="K29" s="17">
        <f>K30+K31+K32+K33</f>
        <v>0</v>
      </c>
      <c r="L29" s="5">
        <f t="shared" ref="L29:M29" si="3">L30+L31+L32+L33</f>
        <v>286110.8</v>
      </c>
      <c r="M29" s="5">
        <f t="shared" si="3"/>
        <v>613889.20000000007</v>
      </c>
      <c r="N29" s="35" t="s">
        <v>18</v>
      </c>
      <c r="O29" s="26"/>
    </row>
    <row r="30" spans="1:15" ht="27.6" x14ac:dyDescent="0.3">
      <c r="A30" s="28"/>
      <c r="B30" s="33"/>
      <c r="C30" s="33"/>
      <c r="D30" s="33"/>
      <c r="E30" s="33"/>
      <c r="F30" s="33"/>
      <c r="G30" s="33"/>
      <c r="H30" s="33"/>
      <c r="I30" s="8" t="s">
        <v>11</v>
      </c>
      <c r="J30" s="5"/>
      <c r="K30" s="5"/>
      <c r="L30" s="5">
        <v>281565.5</v>
      </c>
      <c r="M30" s="5">
        <v>608592.4</v>
      </c>
      <c r="N30" s="36"/>
      <c r="O30" s="26"/>
    </row>
    <row r="31" spans="1:15" ht="27.6" x14ac:dyDescent="0.3">
      <c r="A31" s="28"/>
      <c r="B31" s="33"/>
      <c r="C31" s="33"/>
      <c r="D31" s="33"/>
      <c r="E31" s="33"/>
      <c r="F31" s="33"/>
      <c r="G31" s="33"/>
      <c r="H31" s="33"/>
      <c r="I31" s="8" t="s">
        <v>12</v>
      </c>
      <c r="J31" s="5"/>
      <c r="K31" s="5"/>
      <c r="L31" s="5"/>
      <c r="M31" s="5"/>
      <c r="N31" s="36"/>
      <c r="O31" s="26"/>
    </row>
    <row r="32" spans="1:15" ht="27.6" x14ac:dyDescent="0.3">
      <c r="A32" s="28"/>
      <c r="B32" s="33"/>
      <c r="C32" s="33"/>
      <c r="D32" s="33"/>
      <c r="E32" s="33"/>
      <c r="F32" s="33"/>
      <c r="G32" s="33"/>
      <c r="H32" s="33"/>
      <c r="I32" s="8" t="s">
        <v>13</v>
      </c>
      <c r="J32" s="5"/>
      <c r="K32" s="5"/>
      <c r="L32" s="5">
        <v>4545.3</v>
      </c>
      <c r="M32" s="5">
        <v>5296.7999999999993</v>
      </c>
      <c r="N32" s="36"/>
      <c r="O32" s="26"/>
    </row>
    <row r="33" spans="1:16" ht="27.6" x14ac:dyDescent="0.3">
      <c r="A33" s="29"/>
      <c r="B33" s="33"/>
      <c r="C33" s="33"/>
      <c r="D33" s="33"/>
      <c r="E33" s="33"/>
      <c r="F33" s="33"/>
      <c r="G33" s="33"/>
      <c r="H33" s="33"/>
      <c r="I33" s="8" t="s">
        <v>14</v>
      </c>
      <c r="J33" s="5"/>
      <c r="K33" s="5"/>
      <c r="L33" s="5"/>
      <c r="M33" s="5"/>
      <c r="N33" s="37"/>
      <c r="O33" s="26"/>
    </row>
    <row r="34" spans="1:16" ht="27.6" x14ac:dyDescent="0.3">
      <c r="A34" s="33" t="s">
        <v>36</v>
      </c>
      <c r="B34" s="33"/>
      <c r="C34" s="33"/>
      <c r="D34" s="33"/>
      <c r="E34" s="33"/>
      <c r="F34" s="33"/>
      <c r="G34" s="33"/>
      <c r="H34" s="33"/>
      <c r="I34" s="8" t="s">
        <v>10</v>
      </c>
      <c r="J34" s="1">
        <f>J9+J19+J24+J29</f>
        <v>277384.3</v>
      </c>
      <c r="K34" s="1">
        <f t="shared" ref="K34:M34" si="4">K9+K19+K24+K29</f>
        <v>669525.9</v>
      </c>
      <c r="L34" s="1">
        <f t="shared" si="4"/>
        <v>763298.59999999986</v>
      </c>
      <c r="M34" s="1">
        <f t="shared" si="4"/>
        <v>613889.20000000007</v>
      </c>
      <c r="N34" s="12"/>
      <c r="O34" s="20"/>
    </row>
    <row r="35" spans="1:16" ht="27.6" x14ac:dyDescent="0.3">
      <c r="A35" s="33"/>
      <c r="B35" s="33"/>
      <c r="C35" s="33"/>
      <c r="D35" s="33"/>
      <c r="E35" s="33"/>
      <c r="F35" s="33"/>
      <c r="G35" s="33"/>
      <c r="H35" s="33"/>
      <c r="I35" s="8" t="s">
        <v>11</v>
      </c>
      <c r="J35" s="1">
        <f>J10+J20+J25+J30</f>
        <v>60408.6</v>
      </c>
      <c r="K35" s="1">
        <f t="shared" ref="K35:M35" si="5">K10+K20+K25+K30</f>
        <v>379933.3</v>
      </c>
      <c r="L35" s="1">
        <f t="shared" si="5"/>
        <v>365596.6</v>
      </c>
      <c r="M35" s="1">
        <f t="shared" si="5"/>
        <v>608592.4</v>
      </c>
      <c r="N35" s="12"/>
      <c r="O35" s="20"/>
    </row>
    <row r="36" spans="1:16" ht="27.6" x14ac:dyDescent="0.3">
      <c r="A36" s="33"/>
      <c r="B36" s="33"/>
      <c r="C36" s="33"/>
      <c r="D36" s="33"/>
      <c r="E36" s="33"/>
      <c r="F36" s="33"/>
      <c r="G36" s="33"/>
      <c r="H36" s="33"/>
      <c r="I36" s="8" t="s">
        <v>12</v>
      </c>
      <c r="J36" s="1">
        <f>J11+J21+J26+J31</f>
        <v>214175.7</v>
      </c>
      <c r="K36" s="1">
        <f t="shared" ref="K36:M36" si="6">K11+K21+K26+K31</f>
        <v>282055.2</v>
      </c>
      <c r="L36" s="1">
        <f t="shared" si="6"/>
        <v>389504.1</v>
      </c>
      <c r="M36" s="1">
        <f t="shared" si="6"/>
        <v>0</v>
      </c>
      <c r="N36" s="12"/>
      <c r="O36" s="20"/>
    </row>
    <row r="37" spans="1:16" ht="27.6" x14ac:dyDescent="0.3">
      <c r="A37" s="33"/>
      <c r="B37" s="33"/>
      <c r="C37" s="33"/>
      <c r="D37" s="33"/>
      <c r="E37" s="33"/>
      <c r="F37" s="33"/>
      <c r="G37" s="33"/>
      <c r="H37" s="33"/>
      <c r="I37" s="8" t="s">
        <v>13</v>
      </c>
      <c r="J37" s="1">
        <f>J12+J22+J27+J32</f>
        <v>2800</v>
      </c>
      <c r="K37" s="1">
        <f t="shared" ref="K37:M37" si="7">K12+K22+K27+K32</f>
        <v>7537.4</v>
      </c>
      <c r="L37" s="1">
        <f t="shared" si="7"/>
        <v>8197.9</v>
      </c>
      <c r="M37" s="1">
        <f t="shared" si="7"/>
        <v>5296.7999999999993</v>
      </c>
      <c r="N37" s="12"/>
      <c r="O37" s="20"/>
      <c r="P37" s="70"/>
    </row>
    <row r="38" spans="1:16" ht="27.6" x14ac:dyDescent="0.3">
      <c r="A38" s="33"/>
      <c r="B38" s="33"/>
      <c r="C38" s="33"/>
      <c r="D38" s="33"/>
      <c r="E38" s="33"/>
      <c r="F38" s="33"/>
      <c r="G38" s="33"/>
      <c r="H38" s="33"/>
      <c r="I38" s="8" t="s">
        <v>14</v>
      </c>
      <c r="J38" s="1">
        <f t="shared" ref="J38:M38" si="8">J13+J28</f>
        <v>0</v>
      </c>
      <c r="K38" s="1">
        <f t="shared" si="8"/>
        <v>0</v>
      </c>
      <c r="L38" s="1">
        <f t="shared" si="8"/>
        <v>0</v>
      </c>
      <c r="M38" s="1">
        <f t="shared" si="8"/>
        <v>0</v>
      </c>
      <c r="N38" s="12"/>
      <c r="O38" s="20"/>
    </row>
    <row r="39" spans="1:16" ht="27.6" customHeight="1" x14ac:dyDescent="0.3">
      <c r="A39" s="27" t="s">
        <v>125</v>
      </c>
      <c r="B39" s="33" t="s">
        <v>97</v>
      </c>
      <c r="C39" s="33">
        <v>2020</v>
      </c>
      <c r="D39" s="33">
        <v>2020</v>
      </c>
      <c r="E39" s="33" t="s">
        <v>102</v>
      </c>
      <c r="F39" s="34">
        <v>194909.5</v>
      </c>
      <c r="G39" s="33" t="s">
        <v>98</v>
      </c>
      <c r="H39" s="34">
        <v>194854.40000000002</v>
      </c>
      <c r="I39" s="8" t="s">
        <v>10</v>
      </c>
      <c r="J39" s="1">
        <f>J40+J41+J42+J43</f>
        <v>194854.40000000002</v>
      </c>
      <c r="K39" s="1">
        <f>K40+K41+K42+K43</f>
        <v>0</v>
      </c>
      <c r="L39" s="1">
        <f t="shared" ref="L39:M39" si="9">L40+L41+L42+L43</f>
        <v>0</v>
      </c>
      <c r="M39" s="1">
        <f t="shared" si="9"/>
        <v>0</v>
      </c>
      <c r="N39" s="33" t="s">
        <v>15</v>
      </c>
      <c r="O39" s="20"/>
    </row>
    <row r="40" spans="1:16" ht="27.6" x14ac:dyDescent="0.3">
      <c r="A40" s="28"/>
      <c r="B40" s="33"/>
      <c r="C40" s="33"/>
      <c r="D40" s="33"/>
      <c r="E40" s="33"/>
      <c r="F40" s="33"/>
      <c r="G40" s="33"/>
      <c r="H40" s="33"/>
      <c r="I40" s="8" t="s">
        <v>11</v>
      </c>
      <c r="J40" s="1">
        <v>93456.3</v>
      </c>
      <c r="K40" s="1"/>
      <c r="L40" s="1">
        <v>0</v>
      </c>
      <c r="M40" s="1">
        <v>0</v>
      </c>
      <c r="N40" s="33"/>
      <c r="O40" s="20"/>
    </row>
    <row r="41" spans="1:16" ht="27.6" x14ac:dyDescent="0.3">
      <c r="A41" s="28"/>
      <c r="B41" s="33"/>
      <c r="C41" s="33"/>
      <c r="D41" s="33"/>
      <c r="E41" s="33"/>
      <c r="F41" s="33"/>
      <c r="G41" s="33"/>
      <c r="H41" s="33"/>
      <c r="I41" s="8" t="s">
        <v>12</v>
      </c>
      <c r="J41" s="1">
        <v>101398.1</v>
      </c>
      <c r="K41" s="1"/>
      <c r="L41" s="1">
        <v>0</v>
      </c>
      <c r="M41" s="1">
        <v>0</v>
      </c>
      <c r="N41" s="33"/>
      <c r="O41" s="20"/>
    </row>
    <row r="42" spans="1:16" ht="27.6" x14ac:dyDescent="0.3">
      <c r="A42" s="28"/>
      <c r="B42" s="33"/>
      <c r="C42" s="33"/>
      <c r="D42" s="33"/>
      <c r="E42" s="33"/>
      <c r="F42" s="33"/>
      <c r="G42" s="33"/>
      <c r="H42" s="33"/>
      <c r="I42" s="8" t="s">
        <v>13</v>
      </c>
      <c r="J42" s="1"/>
      <c r="K42" s="1"/>
      <c r="L42" s="1">
        <v>0</v>
      </c>
      <c r="M42" s="1">
        <v>0</v>
      </c>
      <c r="N42" s="33"/>
      <c r="O42" s="20"/>
    </row>
    <row r="43" spans="1:16" ht="127.5" customHeight="1" x14ac:dyDescent="0.3">
      <c r="A43" s="28"/>
      <c r="B43" s="33"/>
      <c r="C43" s="33"/>
      <c r="D43" s="33"/>
      <c r="E43" s="33"/>
      <c r="F43" s="33"/>
      <c r="G43" s="33"/>
      <c r="H43" s="33"/>
      <c r="I43" s="8" t="s">
        <v>14</v>
      </c>
      <c r="J43" s="1"/>
      <c r="K43" s="1"/>
      <c r="L43" s="1">
        <v>0</v>
      </c>
      <c r="M43" s="1">
        <v>0</v>
      </c>
      <c r="N43" s="33"/>
      <c r="O43" s="20"/>
    </row>
    <row r="44" spans="1:16" ht="27.6" x14ac:dyDescent="0.3">
      <c r="A44" s="41" t="s">
        <v>36</v>
      </c>
      <c r="B44" s="42"/>
      <c r="C44" s="42"/>
      <c r="D44" s="42"/>
      <c r="E44" s="42"/>
      <c r="F44" s="42"/>
      <c r="G44" s="42"/>
      <c r="H44" s="43"/>
      <c r="I44" s="4" t="s">
        <v>10</v>
      </c>
      <c r="J44" s="1">
        <f>SUM(J39)</f>
        <v>194854.40000000002</v>
      </c>
      <c r="K44" s="1">
        <f t="shared" ref="K44:M44" si="10">SUM(K39)</f>
        <v>0</v>
      </c>
      <c r="L44" s="1">
        <f t="shared" si="10"/>
        <v>0</v>
      </c>
      <c r="M44" s="1">
        <f t="shared" si="10"/>
        <v>0</v>
      </c>
      <c r="N44" s="13"/>
      <c r="O44" s="20"/>
    </row>
    <row r="45" spans="1:16" ht="27.6" x14ac:dyDescent="0.3">
      <c r="A45" s="44"/>
      <c r="B45" s="45"/>
      <c r="C45" s="45"/>
      <c r="D45" s="45"/>
      <c r="E45" s="45"/>
      <c r="F45" s="45"/>
      <c r="G45" s="45"/>
      <c r="H45" s="46"/>
      <c r="I45" s="8" t="s">
        <v>11</v>
      </c>
      <c r="J45" s="1">
        <f t="shared" ref="J45:M45" si="11">SUM(J40)</f>
        <v>93456.3</v>
      </c>
      <c r="K45" s="1">
        <f t="shared" si="11"/>
        <v>0</v>
      </c>
      <c r="L45" s="1">
        <f t="shared" si="11"/>
        <v>0</v>
      </c>
      <c r="M45" s="1">
        <f t="shared" si="11"/>
        <v>0</v>
      </c>
      <c r="N45" s="13"/>
      <c r="O45" s="20"/>
    </row>
    <row r="46" spans="1:16" ht="27.6" x14ac:dyDescent="0.3">
      <c r="A46" s="44"/>
      <c r="B46" s="45"/>
      <c r="C46" s="45"/>
      <c r="D46" s="45"/>
      <c r="E46" s="45"/>
      <c r="F46" s="45"/>
      <c r="G46" s="45"/>
      <c r="H46" s="46"/>
      <c r="I46" s="8" t="s">
        <v>12</v>
      </c>
      <c r="J46" s="1">
        <f t="shared" ref="J46:M46" si="12">SUM(J41)</f>
        <v>101398.1</v>
      </c>
      <c r="K46" s="1">
        <f t="shared" si="12"/>
        <v>0</v>
      </c>
      <c r="L46" s="1">
        <f t="shared" si="12"/>
        <v>0</v>
      </c>
      <c r="M46" s="1">
        <f t="shared" si="12"/>
        <v>0</v>
      </c>
      <c r="N46" s="13"/>
      <c r="O46" s="20"/>
    </row>
    <row r="47" spans="1:16" ht="27.6" x14ac:dyDescent="0.3">
      <c r="A47" s="44"/>
      <c r="B47" s="45"/>
      <c r="C47" s="45"/>
      <c r="D47" s="45"/>
      <c r="E47" s="45"/>
      <c r="F47" s="45"/>
      <c r="G47" s="45"/>
      <c r="H47" s="46"/>
      <c r="I47" s="8" t="s">
        <v>13</v>
      </c>
      <c r="J47" s="1">
        <f t="shared" ref="J47:M47" si="13">SUM(J42)</f>
        <v>0</v>
      </c>
      <c r="K47" s="1">
        <f t="shared" si="13"/>
        <v>0</v>
      </c>
      <c r="L47" s="1">
        <f t="shared" si="13"/>
        <v>0</v>
      </c>
      <c r="M47" s="1">
        <f t="shared" si="13"/>
        <v>0</v>
      </c>
      <c r="N47" s="13"/>
      <c r="O47" s="20"/>
    </row>
    <row r="48" spans="1:16" ht="27.6" x14ac:dyDescent="0.3">
      <c r="A48" s="47"/>
      <c r="B48" s="48"/>
      <c r="C48" s="48"/>
      <c r="D48" s="48"/>
      <c r="E48" s="48"/>
      <c r="F48" s="48"/>
      <c r="G48" s="48"/>
      <c r="H48" s="49"/>
      <c r="I48" s="8" t="s">
        <v>14</v>
      </c>
      <c r="J48" s="1">
        <f t="shared" ref="J48:M48" si="14">SUM(J43)</f>
        <v>0</v>
      </c>
      <c r="K48" s="1">
        <f t="shared" si="14"/>
        <v>0</v>
      </c>
      <c r="L48" s="1">
        <f t="shared" si="14"/>
        <v>0</v>
      </c>
      <c r="M48" s="1">
        <f t="shared" si="14"/>
        <v>0</v>
      </c>
      <c r="N48" s="13"/>
      <c r="O48" s="20"/>
    </row>
    <row r="49" spans="1:15" ht="27.6" x14ac:dyDescent="0.3">
      <c r="A49" s="27" t="s">
        <v>126</v>
      </c>
      <c r="B49" s="33" t="s">
        <v>16</v>
      </c>
      <c r="C49" s="33" t="s">
        <v>28</v>
      </c>
      <c r="D49" s="33">
        <v>2020</v>
      </c>
      <c r="E49" s="33" t="s">
        <v>41</v>
      </c>
      <c r="F49" s="34">
        <v>759065.64</v>
      </c>
      <c r="G49" s="33" t="s">
        <v>17</v>
      </c>
      <c r="H49" s="34">
        <v>253593.9</v>
      </c>
      <c r="I49" s="8" t="s">
        <v>10</v>
      </c>
      <c r="J49" s="1">
        <f>J50+J51+J52+J53</f>
        <v>200000</v>
      </c>
      <c r="K49" s="1">
        <f t="shared" ref="K49:M49" si="15">K50+K51+K52+K53</f>
        <v>0</v>
      </c>
      <c r="L49" s="1">
        <f>L50+L51+L52+L53</f>
        <v>0</v>
      </c>
      <c r="M49" s="1">
        <f t="shared" si="15"/>
        <v>0</v>
      </c>
      <c r="N49" s="33" t="s">
        <v>18</v>
      </c>
      <c r="O49" s="20"/>
    </row>
    <row r="50" spans="1:15" ht="27.6" x14ac:dyDescent="0.3">
      <c r="A50" s="28"/>
      <c r="B50" s="33"/>
      <c r="C50" s="33"/>
      <c r="D50" s="33"/>
      <c r="E50" s="33"/>
      <c r="F50" s="33"/>
      <c r="G50" s="33"/>
      <c r="H50" s="33"/>
      <c r="I50" s="8" t="s">
        <v>11</v>
      </c>
      <c r="J50" s="1">
        <v>30000</v>
      </c>
      <c r="K50" s="1"/>
      <c r="L50" s="1">
        <v>0</v>
      </c>
      <c r="M50" s="1">
        <v>0</v>
      </c>
      <c r="N50" s="33"/>
      <c r="O50" s="20"/>
    </row>
    <row r="51" spans="1:15" ht="27.6" x14ac:dyDescent="0.3">
      <c r="A51" s="28"/>
      <c r="B51" s="33"/>
      <c r="C51" s="33"/>
      <c r="D51" s="33"/>
      <c r="E51" s="33"/>
      <c r="F51" s="33"/>
      <c r="G51" s="33"/>
      <c r="H51" s="33"/>
      <c r="I51" s="8" t="s">
        <v>12</v>
      </c>
      <c r="J51" s="1">
        <v>140000</v>
      </c>
      <c r="K51" s="1"/>
      <c r="L51" s="1">
        <v>0</v>
      </c>
      <c r="M51" s="1">
        <v>0</v>
      </c>
      <c r="N51" s="33"/>
      <c r="O51" s="20"/>
    </row>
    <row r="52" spans="1:15" ht="27.6" x14ac:dyDescent="0.3">
      <c r="A52" s="28"/>
      <c r="B52" s="33"/>
      <c r="C52" s="33"/>
      <c r="D52" s="33"/>
      <c r="E52" s="33"/>
      <c r="F52" s="33"/>
      <c r="G52" s="33"/>
      <c r="H52" s="33"/>
      <c r="I52" s="8" t="s">
        <v>13</v>
      </c>
      <c r="J52" s="1">
        <v>30000</v>
      </c>
      <c r="K52" s="1"/>
      <c r="L52" s="1">
        <v>0</v>
      </c>
      <c r="M52" s="1">
        <v>0</v>
      </c>
      <c r="N52" s="33"/>
      <c r="O52" s="20"/>
    </row>
    <row r="53" spans="1:15" ht="27.6" x14ac:dyDescent="0.3">
      <c r="A53" s="28"/>
      <c r="B53" s="33"/>
      <c r="C53" s="33"/>
      <c r="D53" s="33"/>
      <c r="E53" s="33"/>
      <c r="F53" s="33"/>
      <c r="G53" s="33"/>
      <c r="H53" s="33"/>
      <c r="I53" s="8" t="s">
        <v>14</v>
      </c>
      <c r="J53" s="1"/>
      <c r="K53" s="1"/>
      <c r="L53" s="1">
        <v>0</v>
      </c>
      <c r="M53" s="1">
        <v>0</v>
      </c>
      <c r="N53" s="33"/>
      <c r="O53" s="20"/>
    </row>
    <row r="54" spans="1:15" ht="27.6" x14ac:dyDescent="0.3">
      <c r="A54" s="28"/>
      <c r="B54" s="33" t="s">
        <v>101</v>
      </c>
      <c r="C54" s="33" t="s">
        <v>34</v>
      </c>
      <c r="D54" s="33">
        <v>2021</v>
      </c>
      <c r="E54" s="33" t="s">
        <v>102</v>
      </c>
      <c r="F54" s="34">
        <v>1038025.06</v>
      </c>
      <c r="G54" s="33" t="s">
        <v>17</v>
      </c>
      <c r="H54" s="34">
        <f>F54</f>
        <v>1038025.06</v>
      </c>
      <c r="I54" s="8" t="s">
        <v>10</v>
      </c>
      <c r="J54" s="1">
        <f>J55+J56+J57+J58</f>
        <v>692857.1</v>
      </c>
      <c r="K54" s="1">
        <f t="shared" ref="K54" si="16">K55+K56+K57+K58</f>
        <v>0</v>
      </c>
      <c r="L54" s="1">
        <f>L55+L56+L57+L58</f>
        <v>0</v>
      </c>
      <c r="M54" s="1">
        <f t="shared" ref="M54" si="17">M55+M56+M57+M58</f>
        <v>0</v>
      </c>
      <c r="N54" s="33" t="s">
        <v>15</v>
      </c>
      <c r="O54" s="20"/>
    </row>
    <row r="55" spans="1:15" ht="27.6" x14ac:dyDescent="0.3">
      <c r="A55" s="28"/>
      <c r="B55" s="33"/>
      <c r="C55" s="33"/>
      <c r="D55" s="33"/>
      <c r="E55" s="33"/>
      <c r="F55" s="33"/>
      <c r="G55" s="33"/>
      <c r="H55" s="33"/>
      <c r="I55" s="8" t="s">
        <v>11</v>
      </c>
      <c r="J55" s="1">
        <v>242857.1</v>
      </c>
      <c r="K55" s="1"/>
      <c r="L55" s="1">
        <v>0</v>
      </c>
      <c r="M55" s="1">
        <v>0</v>
      </c>
      <c r="N55" s="33"/>
      <c r="O55" s="20"/>
    </row>
    <row r="56" spans="1:15" ht="27.6" x14ac:dyDescent="0.3">
      <c r="A56" s="28"/>
      <c r="B56" s="33"/>
      <c r="C56" s="33"/>
      <c r="D56" s="33"/>
      <c r="E56" s="33"/>
      <c r="F56" s="33"/>
      <c r="G56" s="33"/>
      <c r="H56" s="33"/>
      <c r="I56" s="8" t="s">
        <v>12</v>
      </c>
      <c r="J56" s="1">
        <v>450000</v>
      </c>
      <c r="K56" s="1"/>
      <c r="L56" s="1">
        <v>0</v>
      </c>
      <c r="M56" s="1">
        <v>0</v>
      </c>
      <c r="N56" s="33"/>
      <c r="O56" s="20"/>
    </row>
    <row r="57" spans="1:15" ht="27.6" x14ac:dyDescent="0.3">
      <c r="A57" s="28"/>
      <c r="B57" s="33"/>
      <c r="C57" s="33"/>
      <c r="D57" s="33"/>
      <c r="E57" s="33"/>
      <c r="F57" s="33"/>
      <c r="G57" s="33"/>
      <c r="H57" s="33"/>
      <c r="I57" s="8" t="s">
        <v>13</v>
      </c>
      <c r="J57" s="1"/>
      <c r="K57" s="1"/>
      <c r="L57" s="1">
        <v>0</v>
      </c>
      <c r="M57" s="1">
        <v>0</v>
      </c>
      <c r="N57" s="33"/>
      <c r="O57" s="20"/>
    </row>
    <row r="58" spans="1:15" ht="27.6" x14ac:dyDescent="0.3">
      <c r="A58" s="28"/>
      <c r="B58" s="33"/>
      <c r="C58" s="33"/>
      <c r="D58" s="33"/>
      <c r="E58" s="33"/>
      <c r="F58" s="33"/>
      <c r="G58" s="33"/>
      <c r="H58" s="33"/>
      <c r="I58" s="8" t="s">
        <v>14</v>
      </c>
      <c r="J58" s="1"/>
      <c r="K58" s="1"/>
      <c r="L58" s="1">
        <v>0</v>
      </c>
      <c r="M58" s="1">
        <v>0</v>
      </c>
      <c r="N58" s="33"/>
      <c r="O58" s="20"/>
    </row>
    <row r="59" spans="1:15" ht="27.6" x14ac:dyDescent="0.3">
      <c r="A59" s="28"/>
      <c r="B59" s="33" t="s">
        <v>82</v>
      </c>
      <c r="C59" s="33" t="s">
        <v>34</v>
      </c>
      <c r="D59" s="33">
        <v>2021</v>
      </c>
      <c r="E59" s="33" t="s">
        <v>102</v>
      </c>
      <c r="F59" s="34">
        <v>753069.1</v>
      </c>
      <c r="G59" s="33" t="s">
        <v>121</v>
      </c>
      <c r="H59" s="34">
        <v>749197</v>
      </c>
      <c r="I59" s="8" t="s">
        <v>10</v>
      </c>
      <c r="J59" s="1">
        <f>J60+J61+J62+J63</f>
        <v>250000</v>
      </c>
      <c r="K59" s="1">
        <f t="shared" ref="K59" si="18">K60+K61+K62+K63</f>
        <v>0</v>
      </c>
      <c r="L59" s="1">
        <f>L60+L61+L62+L63</f>
        <v>0</v>
      </c>
      <c r="M59" s="1">
        <f t="shared" ref="M59" si="19">M60+M61+M62+M63</f>
        <v>0</v>
      </c>
      <c r="N59" s="33" t="s">
        <v>18</v>
      </c>
      <c r="O59" s="20"/>
    </row>
    <row r="60" spans="1:15" ht="27.6" x14ac:dyDescent="0.3">
      <c r="A60" s="28"/>
      <c r="B60" s="33"/>
      <c r="C60" s="33"/>
      <c r="D60" s="33"/>
      <c r="E60" s="33"/>
      <c r="F60" s="33"/>
      <c r="G60" s="33"/>
      <c r="H60" s="33"/>
      <c r="I60" s="8" t="s">
        <v>11</v>
      </c>
      <c r="J60" s="1">
        <v>50000</v>
      </c>
      <c r="K60" s="1"/>
      <c r="L60" s="1">
        <v>0</v>
      </c>
      <c r="M60" s="1">
        <v>0</v>
      </c>
      <c r="N60" s="33"/>
      <c r="O60" s="20"/>
    </row>
    <row r="61" spans="1:15" ht="27.6" x14ac:dyDescent="0.3">
      <c r="A61" s="28"/>
      <c r="B61" s="33"/>
      <c r="C61" s="33"/>
      <c r="D61" s="33"/>
      <c r="E61" s="33"/>
      <c r="F61" s="33"/>
      <c r="G61" s="33"/>
      <c r="H61" s="33"/>
      <c r="I61" s="8" t="s">
        <v>12</v>
      </c>
      <c r="J61" s="1">
        <v>175000</v>
      </c>
      <c r="K61" s="1"/>
      <c r="L61" s="1">
        <v>0</v>
      </c>
      <c r="M61" s="1">
        <v>0</v>
      </c>
      <c r="N61" s="33"/>
      <c r="O61" s="20"/>
    </row>
    <row r="62" spans="1:15" ht="27.6" x14ac:dyDescent="0.3">
      <c r="A62" s="28"/>
      <c r="B62" s="33"/>
      <c r="C62" s="33"/>
      <c r="D62" s="33"/>
      <c r="E62" s="33"/>
      <c r="F62" s="33"/>
      <c r="G62" s="33"/>
      <c r="H62" s="33"/>
      <c r="I62" s="8" t="s">
        <v>13</v>
      </c>
      <c r="J62" s="1">
        <v>25000</v>
      </c>
      <c r="K62" s="1"/>
      <c r="L62" s="1">
        <v>0</v>
      </c>
      <c r="M62" s="1">
        <v>0</v>
      </c>
      <c r="N62" s="33"/>
      <c r="O62" s="20"/>
    </row>
    <row r="63" spans="1:15" ht="27.6" x14ac:dyDescent="0.3">
      <c r="A63" s="28"/>
      <c r="B63" s="33"/>
      <c r="C63" s="33"/>
      <c r="D63" s="33"/>
      <c r="E63" s="33"/>
      <c r="F63" s="33"/>
      <c r="G63" s="33"/>
      <c r="H63" s="33"/>
      <c r="I63" s="8" t="s">
        <v>14</v>
      </c>
      <c r="J63" s="1"/>
      <c r="K63" s="1"/>
      <c r="L63" s="1">
        <v>0</v>
      </c>
      <c r="M63" s="1">
        <v>0</v>
      </c>
      <c r="N63" s="33"/>
      <c r="O63" s="20"/>
    </row>
    <row r="64" spans="1:15" ht="27.6" x14ac:dyDescent="0.3">
      <c r="A64" s="33" t="s">
        <v>36</v>
      </c>
      <c r="B64" s="33"/>
      <c r="C64" s="33"/>
      <c r="D64" s="33"/>
      <c r="E64" s="33"/>
      <c r="F64" s="33"/>
      <c r="G64" s="33"/>
      <c r="H64" s="33"/>
      <c r="I64" s="4" t="s">
        <v>10</v>
      </c>
      <c r="J64" s="1">
        <f>SUM(J49+J54+J59)</f>
        <v>1142857.1000000001</v>
      </c>
      <c r="K64" s="1">
        <f t="shared" ref="K64:M64" si="20">SUM(K49+K54+K59)</f>
        <v>0</v>
      </c>
      <c r="L64" s="1">
        <f t="shared" si="20"/>
        <v>0</v>
      </c>
      <c r="M64" s="1">
        <f t="shared" si="20"/>
        <v>0</v>
      </c>
      <c r="N64" s="13"/>
      <c r="O64" s="20"/>
    </row>
    <row r="65" spans="1:15" ht="27.6" x14ac:dyDescent="0.3">
      <c r="A65" s="33"/>
      <c r="B65" s="33"/>
      <c r="C65" s="33"/>
      <c r="D65" s="33"/>
      <c r="E65" s="33"/>
      <c r="F65" s="33"/>
      <c r="G65" s="33"/>
      <c r="H65" s="33"/>
      <c r="I65" s="8" t="s">
        <v>11</v>
      </c>
      <c r="J65" s="1">
        <f>SUM(J50+J55+J60)</f>
        <v>322857.09999999998</v>
      </c>
      <c r="K65" s="1">
        <f t="shared" ref="K65:M65" si="21">SUM(K50+K55+K60)</f>
        <v>0</v>
      </c>
      <c r="L65" s="1">
        <f t="shared" si="21"/>
        <v>0</v>
      </c>
      <c r="M65" s="1">
        <f t="shared" si="21"/>
        <v>0</v>
      </c>
      <c r="N65" s="13"/>
      <c r="O65" s="20"/>
    </row>
    <row r="66" spans="1:15" ht="27.6" x14ac:dyDescent="0.3">
      <c r="A66" s="33"/>
      <c r="B66" s="33"/>
      <c r="C66" s="33"/>
      <c r="D66" s="33"/>
      <c r="E66" s="33"/>
      <c r="F66" s="33"/>
      <c r="G66" s="33"/>
      <c r="H66" s="33"/>
      <c r="I66" s="8" t="s">
        <v>12</v>
      </c>
      <c r="J66" s="1">
        <f>SUM(J51+J56+J61)</f>
        <v>765000</v>
      </c>
      <c r="K66" s="1">
        <f t="shared" ref="K66:M66" si="22">SUM(K51+K56+K61)</f>
        <v>0</v>
      </c>
      <c r="L66" s="1">
        <f t="shared" si="22"/>
        <v>0</v>
      </c>
      <c r="M66" s="1">
        <f t="shared" si="22"/>
        <v>0</v>
      </c>
      <c r="N66" s="13"/>
      <c r="O66" s="20"/>
    </row>
    <row r="67" spans="1:15" ht="27.6" x14ac:dyDescent="0.3">
      <c r="A67" s="33"/>
      <c r="B67" s="33"/>
      <c r="C67" s="33"/>
      <c r="D67" s="33"/>
      <c r="E67" s="33"/>
      <c r="F67" s="33"/>
      <c r="G67" s="33"/>
      <c r="H67" s="33"/>
      <c r="I67" s="8" t="s">
        <v>13</v>
      </c>
      <c r="J67" s="1">
        <f>SUM(J52+J57+J62)</f>
        <v>55000</v>
      </c>
      <c r="K67" s="1">
        <f t="shared" ref="K67:M67" si="23">SUM(K52+K57+K62)</f>
        <v>0</v>
      </c>
      <c r="L67" s="1">
        <f t="shared" si="23"/>
        <v>0</v>
      </c>
      <c r="M67" s="1">
        <f t="shared" si="23"/>
        <v>0</v>
      </c>
      <c r="N67" s="13"/>
      <c r="O67" s="20"/>
    </row>
    <row r="68" spans="1:15" ht="27.6" x14ac:dyDescent="0.3">
      <c r="A68" s="33"/>
      <c r="B68" s="33"/>
      <c r="C68" s="33"/>
      <c r="D68" s="33"/>
      <c r="E68" s="33"/>
      <c r="F68" s="33"/>
      <c r="G68" s="33"/>
      <c r="H68" s="33"/>
      <c r="I68" s="8" t="s">
        <v>14</v>
      </c>
      <c r="J68" s="1">
        <f>SUM(J53+J58+J63)</f>
        <v>0</v>
      </c>
      <c r="K68" s="1">
        <f t="shared" ref="K68:M68" si="24">SUM(K53+K58+K63)</f>
        <v>0</v>
      </c>
      <c r="L68" s="1">
        <f t="shared" si="24"/>
        <v>0</v>
      </c>
      <c r="M68" s="1">
        <f t="shared" si="24"/>
        <v>0</v>
      </c>
      <c r="N68" s="13"/>
      <c r="O68" s="20"/>
    </row>
    <row r="69" spans="1:15" ht="27.6" x14ac:dyDescent="0.3">
      <c r="A69" s="27" t="s">
        <v>123</v>
      </c>
      <c r="B69" s="33" t="s">
        <v>42</v>
      </c>
      <c r="C69" s="33" t="s">
        <v>30</v>
      </c>
      <c r="D69" s="33">
        <v>2019</v>
      </c>
      <c r="E69" s="33" t="s">
        <v>79</v>
      </c>
      <c r="F69" s="34">
        <v>206458.1</v>
      </c>
      <c r="G69" s="33" t="s">
        <v>40</v>
      </c>
      <c r="H69" s="34">
        <v>30000</v>
      </c>
      <c r="I69" s="8" t="s">
        <v>10</v>
      </c>
      <c r="J69" s="1">
        <f>J70+J71+J72+J73</f>
        <v>30000</v>
      </c>
      <c r="K69" s="1">
        <f>K70+K71+K72+K73</f>
        <v>0</v>
      </c>
      <c r="L69" s="1">
        <f t="shared" ref="L69:M69" si="25">L70+L71+L72+L73</f>
        <v>0</v>
      </c>
      <c r="M69" s="1">
        <f t="shared" si="25"/>
        <v>0</v>
      </c>
      <c r="N69" s="33" t="s">
        <v>15</v>
      </c>
      <c r="O69" s="20"/>
    </row>
    <row r="70" spans="1:15" ht="27.6" x14ac:dyDescent="0.3">
      <c r="A70" s="28"/>
      <c r="B70" s="33"/>
      <c r="C70" s="33"/>
      <c r="D70" s="33"/>
      <c r="E70" s="33"/>
      <c r="F70" s="33"/>
      <c r="G70" s="33"/>
      <c r="H70" s="33"/>
      <c r="I70" s="8" t="s">
        <v>11</v>
      </c>
      <c r="J70" s="1">
        <v>30000</v>
      </c>
      <c r="K70" s="1"/>
      <c r="L70" s="1">
        <v>0</v>
      </c>
      <c r="M70" s="1">
        <v>0</v>
      </c>
      <c r="N70" s="33"/>
      <c r="O70" s="20"/>
    </row>
    <row r="71" spans="1:15" ht="27.6" x14ac:dyDescent="0.3">
      <c r="A71" s="28"/>
      <c r="B71" s="33"/>
      <c r="C71" s="33"/>
      <c r="D71" s="33"/>
      <c r="E71" s="33"/>
      <c r="F71" s="33"/>
      <c r="G71" s="33"/>
      <c r="H71" s="33"/>
      <c r="I71" s="8" t="s">
        <v>12</v>
      </c>
      <c r="J71" s="1"/>
      <c r="K71" s="1"/>
      <c r="L71" s="1">
        <v>0</v>
      </c>
      <c r="M71" s="1">
        <v>0</v>
      </c>
      <c r="N71" s="33"/>
      <c r="O71" s="20"/>
    </row>
    <row r="72" spans="1:15" ht="27.6" x14ac:dyDescent="0.3">
      <c r="A72" s="28"/>
      <c r="B72" s="33"/>
      <c r="C72" s="33"/>
      <c r="D72" s="33"/>
      <c r="E72" s="33"/>
      <c r="F72" s="33"/>
      <c r="G72" s="33"/>
      <c r="H72" s="33"/>
      <c r="I72" s="8" t="s">
        <v>13</v>
      </c>
      <c r="J72" s="1"/>
      <c r="K72" s="1"/>
      <c r="L72" s="1">
        <v>0</v>
      </c>
      <c r="M72" s="1">
        <v>0</v>
      </c>
      <c r="N72" s="33"/>
      <c r="O72" s="20"/>
    </row>
    <row r="73" spans="1:15" ht="91.95" customHeight="1" x14ac:dyDescent="0.3">
      <c r="A73" s="28"/>
      <c r="B73" s="33"/>
      <c r="C73" s="33"/>
      <c r="D73" s="33"/>
      <c r="E73" s="33"/>
      <c r="F73" s="33"/>
      <c r="G73" s="33"/>
      <c r="H73" s="33"/>
      <c r="I73" s="8" t="s">
        <v>14</v>
      </c>
      <c r="J73" s="1"/>
      <c r="K73" s="1"/>
      <c r="L73" s="1">
        <v>0</v>
      </c>
      <c r="M73" s="1">
        <v>0</v>
      </c>
      <c r="N73" s="33"/>
      <c r="O73" s="20"/>
    </row>
    <row r="74" spans="1:15" ht="27.6" x14ac:dyDescent="0.3">
      <c r="A74" s="41" t="s">
        <v>36</v>
      </c>
      <c r="B74" s="42"/>
      <c r="C74" s="42"/>
      <c r="D74" s="42"/>
      <c r="E74" s="42"/>
      <c r="F74" s="42"/>
      <c r="G74" s="42"/>
      <c r="H74" s="43"/>
      <c r="I74" s="4" t="s">
        <v>10</v>
      </c>
      <c r="J74" s="1">
        <f>SUM(J69)</f>
        <v>30000</v>
      </c>
      <c r="K74" s="1">
        <f t="shared" ref="K74:M74" si="26">SUM(K69)</f>
        <v>0</v>
      </c>
      <c r="L74" s="1">
        <f t="shared" si="26"/>
        <v>0</v>
      </c>
      <c r="M74" s="1">
        <f t="shared" si="26"/>
        <v>0</v>
      </c>
      <c r="N74" s="19"/>
      <c r="O74" s="20"/>
    </row>
    <row r="75" spans="1:15" ht="27.6" x14ac:dyDescent="0.3">
      <c r="A75" s="44"/>
      <c r="B75" s="45"/>
      <c r="C75" s="45"/>
      <c r="D75" s="45"/>
      <c r="E75" s="45"/>
      <c r="F75" s="45"/>
      <c r="G75" s="45"/>
      <c r="H75" s="46"/>
      <c r="I75" s="8" t="s">
        <v>11</v>
      </c>
      <c r="J75" s="1">
        <f t="shared" ref="J75:M75" si="27">SUM(J70)</f>
        <v>30000</v>
      </c>
      <c r="K75" s="1">
        <f t="shared" si="27"/>
        <v>0</v>
      </c>
      <c r="L75" s="1">
        <f t="shared" si="27"/>
        <v>0</v>
      </c>
      <c r="M75" s="1">
        <f t="shared" si="27"/>
        <v>0</v>
      </c>
      <c r="N75" s="19"/>
      <c r="O75" s="20"/>
    </row>
    <row r="76" spans="1:15" ht="27.6" x14ac:dyDescent="0.3">
      <c r="A76" s="44"/>
      <c r="B76" s="45"/>
      <c r="C76" s="45"/>
      <c r="D76" s="45"/>
      <c r="E76" s="45"/>
      <c r="F76" s="45"/>
      <c r="G76" s="45"/>
      <c r="H76" s="46"/>
      <c r="I76" s="8" t="s">
        <v>12</v>
      </c>
      <c r="J76" s="1">
        <f t="shared" ref="J76:M76" si="28">SUM(J71)</f>
        <v>0</v>
      </c>
      <c r="K76" s="1">
        <f t="shared" si="28"/>
        <v>0</v>
      </c>
      <c r="L76" s="1">
        <f t="shared" si="28"/>
        <v>0</v>
      </c>
      <c r="M76" s="1">
        <f t="shared" si="28"/>
        <v>0</v>
      </c>
      <c r="N76" s="19"/>
      <c r="O76" s="20"/>
    </row>
    <row r="77" spans="1:15" ht="27.6" x14ac:dyDescent="0.3">
      <c r="A77" s="44"/>
      <c r="B77" s="45"/>
      <c r="C77" s="45"/>
      <c r="D77" s="45"/>
      <c r="E77" s="45"/>
      <c r="F77" s="45"/>
      <c r="G77" s="45"/>
      <c r="H77" s="46"/>
      <c r="I77" s="8" t="s">
        <v>13</v>
      </c>
      <c r="J77" s="1">
        <f t="shared" ref="J77:M77" si="29">SUM(J72)</f>
        <v>0</v>
      </c>
      <c r="K77" s="1">
        <f t="shared" si="29"/>
        <v>0</v>
      </c>
      <c r="L77" s="1">
        <f t="shared" si="29"/>
        <v>0</v>
      </c>
      <c r="M77" s="1">
        <f t="shared" si="29"/>
        <v>0</v>
      </c>
      <c r="N77" s="19"/>
      <c r="O77" s="20"/>
    </row>
    <row r="78" spans="1:15" ht="27.6" x14ac:dyDescent="0.3">
      <c r="A78" s="47"/>
      <c r="B78" s="48"/>
      <c r="C78" s="48"/>
      <c r="D78" s="48"/>
      <c r="E78" s="48"/>
      <c r="F78" s="48"/>
      <c r="G78" s="48"/>
      <c r="H78" s="49"/>
      <c r="I78" s="8" t="s">
        <v>14</v>
      </c>
      <c r="J78" s="1">
        <f t="shared" ref="J78:M78" si="30">SUM(J73)</f>
        <v>0</v>
      </c>
      <c r="K78" s="1">
        <f t="shared" si="30"/>
        <v>0</v>
      </c>
      <c r="L78" s="1">
        <f t="shared" si="30"/>
        <v>0</v>
      </c>
      <c r="M78" s="1">
        <f t="shared" si="30"/>
        <v>0</v>
      </c>
      <c r="N78" s="19"/>
      <c r="O78" s="20"/>
    </row>
    <row r="79" spans="1:15" ht="27.6" x14ac:dyDescent="0.3">
      <c r="A79" s="63" t="s">
        <v>92</v>
      </c>
      <c r="B79" s="35" t="s">
        <v>46</v>
      </c>
      <c r="C79" s="35">
        <v>2020</v>
      </c>
      <c r="D79" s="35">
        <v>2020</v>
      </c>
      <c r="E79" s="33" t="s">
        <v>78</v>
      </c>
      <c r="F79" s="38">
        <v>407028.32</v>
      </c>
      <c r="G79" s="35" t="s">
        <v>47</v>
      </c>
      <c r="H79" s="38">
        <f>F79</f>
        <v>407028.32</v>
      </c>
      <c r="I79" s="8" t="s">
        <v>10</v>
      </c>
      <c r="J79" s="1">
        <f>J80+J81+J82+J83</f>
        <v>389501.06999999995</v>
      </c>
      <c r="K79" s="1">
        <f t="shared" ref="K79:L79" si="31">K80+K81+K82+K83</f>
        <v>0</v>
      </c>
      <c r="L79" s="1">
        <f t="shared" si="31"/>
        <v>0</v>
      </c>
      <c r="M79" s="1"/>
      <c r="N79" s="35" t="s">
        <v>18</v>
      </c>
      <c r="O79" s="20"/>
    </row>
    <row r="80" spans="1:15" ht="27.6" x14ac:dyDescent="0.3">
      <c r="A80" s="64"/>
      <c r="B80" s="36"/>
      <c r="C80" s="36"/>
      <c r="D80" s="36"/>
      <c r="E80" s="33"/>
      <c r="F80" s="39"/>
      <c r="G80" s="36"/>
      <c r="H80" s="39"/>
      <c r="I80" s="8" t="s">
        <v>11</v>
      </c>
      <c r="J80" s="1">
        <f>154332.3+16700</f>
        <v>171032.3</v>
      </c>
      <c r="K80" s="1"/>
      <c r="L80" s="1"/>
      <c r="M80" s="1"/>
      <c r="N80" s="36"/>
      <c r="O80" s="20"/>
    </row>
    <row r="81" spans="1:15" ht="27.6" x14ac:dyDescent="0.3">
      <c r="A81" s="64"/>
      <c r="B81" s="36"/>
      <c r="C81" s="36"/>
      <c r="D81" s="36"/>
      <c r="E81" s="33"/>
      <c r="F81" s="39"/>
      <c r="G81" s="36"/>
      <c r="H81" s="39"/>
      <c r="I81" s="8" t="s">
        <v>12</v>
      </c>
      <c r="J81" s="1">
        <v>211189.3</v>
      </c>
      <c r="K81" s="1"/>
      <c r="L81" s="1"/>
      <c r="M81" s="1"/>
      <c r="N81" s="36"/>
      <c r="O81" s="20"/>
    </row>
    <row r="82" spans="1:15" ht="27.6" x14ac:dyDescent="0.3">
      <c r="A82" s="64"/>
      <c r="B82" s="36"/>
      <c r="C82" s="36"/>
      <c r="D82" s="36"/>
      <c r="E82" s="33"/>
      <c r="F82" s="39"/>
      <c r="G82" s="36"/>
      <c r="H82" s="39"/>
      <c r="I82" s="8" t="s">
        <v>13</v>
      </c>
      <c r="J82" s="1">
        <f>7110.78+168.69</f>
        <v>7279.4699999999993</v>
      </c>
      <c r="K82" s="1"/>
      <c r="L82" s="1"/>
      <c r="M82" s="1"/>
      <c r="N82" s="36"/>
      <c r="O82" s="20"/>
    </row>
    <row r="83" spans="1:15" ht="27.6" x14ac:dyDescent="0.3">
      <c r="A83" s="64"/>
      <c r="B83" s="37"/>
      <c r="C83" s="37"/>
      <c r="D83" s="37"/>
      <c r="E83" s="33"/>
      <c r="F83" s="40"/>
      <c r="G83" s="37"/>
      <c r="H83" s="40"/>
      <c r="I83" s="8" t="s">
        <v>14</v>
      </c>
      <c r="J83" s="1"/>
      <c r="K83" s="1"/>
      <c r="L83" s="1"/>
      <c r="M83" s="1"/>
      <c r="N83" s="37"/>
      <c r="O83" s="20"/>
    </row>
    <row r="84" spans="1:15" ht="27.6" x14ac:dyDescent="0.3">
      <c r="A84" s="64"/>
      <c r="B84" s="33" t="s">
        <v>48</v>
      </c>
      <c r="C84" s="33" t="s">
        <v>43</v>
      </c>
      <c r="D84" s="33">
        <v>2020</v>
      </c>
      <c r="E84" s="33" t="s">
        <v>78</v>
      </c>
      <c r="F84" s="34">
        <v>264472.5</v>
      </c>
      <c r="G84" s="33" t="s">
        <v>39</v>
      </c>
      <c r="H84" s="34">
        <v>155466.84938999999</v>
      </c>
      <c r="I84" s="8" t="s">
        <v>10</v>
      </c>
      <c r="J84" s="1">
        <f>J85+J86+J87+J88</f>
        <v>124414.98999999999</v>
      </c>
      <c r="K84" s="1">
        <f t="shared" ref="K84:L84" si="32">K85+K86+K87+K88</f>
        <v>0</v>
      </c>
      <c r="L84" s="1">
        <f t="shared" si="32"/>
        <v>0</v>
      </c>
      <c r="M84" s="1"/>
      <c r="N84" s="33" t="s">
        <v>18</v>
      </c>
      <c r="O84" s="20"/>
    </row>
    <row r="85" spans="1:15" ht="27.6" x14ac:dyDescent="0.3">
      <c r="A85" s="64"/>
      <c r="B85" s="33"/>
      <c r="C85" s="33"/>
      <c r="D85" s="33"/>
      <c r="E85" s="33"/>
      <c r="F85" s="33"/>
      <c r="G85" s="33"/>
      <c r="H85" s="33"/>
      <c r="I85" s="8" t="s">
        <v>11</v>
      </c>
      <c r="J85" s="1">
        <f>99493.4+8200</f>
        <v>107693.4</v>
      </c>
      <c r="K85" s="1"/>
      <c r="L85" s="1"/>
      <c r="M85" s="1"/>
      <c r="N85" s="33"/>
      <c r="O85" s="20"/>
    </row>
    <row r="86" spans="1:15" ht="27.6" x14ac:dyDescent="0.3">
      <c r="A86" s="64"/>
      <c r="B86" s="33"/>
      <c r="C86" s="33"/>
      <c r="D86" s="33"/>
      <c r="E86" s="33"/>
      <c r="F86" s="33"/>
      <c r="G86" s="33"/>
      <c r="H86" s="33"/>
      <c r="I86" s="8" t="s">
        <v>12</v>
      </c>
      <c r="J86" s="1">
        <v>15233.3</v>
      </c>
      <c r="K86" s="1"/>
      <c r="L86" s="1"/>
      <c r="M86" s="1"/>
      <c r="N86" s="33"/>
      <c r="O86" s="20"/>
    </row>
    <row r="87" spans="1:15" ht="27.6" x14ac:dyDescent="0.3">
      <c r="A87" s="64"/>
      <c r="B87" s="33"/>
      <c r="C87" s="33"/>
      <c r="D87" s="33"/>
      <c r="E87" s="33"/>
      <c r="F87" s="33"/>
      <c r="G87" s="33"/>
      <c r="H87" s="33"/>
      <c r="I87" s="8" t="s">
        <v>13</v>
      </c>
      <c r="J87" s="1">
        <f>1405.46+82.83</f>
        <v>1488.29</v>
      </c>
      <c r="K87" s="1"/>
      <c r="L87" s="1"/>
      <c r="M87" s="1"/>
      <c r="N87" s="33"/>
      <c r="O87" s="20"/>
    </row>
    <row r="88" spans="1:15" ht="27.6" x14ac:dyDescent="0.3">
      <c r="A88" s="64"/>
      <c r="B88" s="33"/>
      <c r="C88" s="33"/>
      <c r="D88" s="33"/>
      <c r="E88" s="33"/>
      <c r="F88" s="33"/>
      <c r="G88" s="33"/>
      <c r="H88" s="33"/>
      <c r="I88" s="8" t="s">
        <v>14</v>
      </c>
      <c r="J88" s="1"/>
      <c r="K88" s="1"/>
      <c r="L88" s="1"/>
      <c r="M88" s="1"/>
      <c r="N88" s="33"/>
      <c r="O88" s="20"/>
    </row>
    <row r="89" spans="1:15" ht="27.6" x14ac:dyDescent="0.3">
      <c r="A89" s="64"/>
      <c r="B89" s="33" t="s">
        <v>49</v>
      </c>
      <c r="C89" s="33" t="s">
        <v>43</v>
      </c>
      <c r="D89" s="33">
        <v>2020</v>
      </c>
      <c r="E89" s="33" t="s">
        <v>78</v>
      </c>
      <c r="F89" s="34">
        <v>272697.81</v>
      </c>
      <c r="G89" s="33" t="s">
        <v>51</v>
      </c>
      <c r="H89" s="34">
        <v>179244.14</v>
      </c>
      <c r="I89" s="8" t="s">
        <v>10</v>
      </c>
      <c r="J89" s="1">
        <f>J90+J91+J92+J93</f>
        <v>135589.81</v>
      </c>
      <c r="K89" s="1">
        <f t="shared" ref="K89:L89" si="33">K90+K91+K92+K93</f>
        <v>0</v>
      </c>
      <c r="L89" s="1">
        <f t="shared" si="33"/>
        <v>0</v>
      </c>
      <c r="M89" s="1"/>
      <c r="N89" s="33" t="s">
        <v>18</v>
      </c>
      <c r="O89" s="20"/>
    </row>
    <row r="90" spans="1:15" ht="27.6" x14ac:dyDescent="0.3">
      <c r="A90" s="64"/>
      <c r="B90" s="33"/>
      <c r="C90" s="33"/>
      <c r="D90" s="33"/>
      <c r="E90" s="33"/>
      <c r="F90" s="33"/>
      <c r="G90" s="33"/>
      <c r="H90" s="33"/>
      <c r="I90" s="8" t="s">
        <v>11</v>
      </c>
      <c r="J90" s="1">
        <f>98149-16100</f>
        <v>82049</v>
      </c>
      <c r="K90" s="1"/>
      <c r="L90" s="1"/>
      <c r="M90" s="1"/>
      <c r="N90" s="33"/>
      <c r="O90" s="20"/>
    </row>
    <row r="91" spans="1:15" ht="27.6" x14ac:dyDescent="0.3">
      <c r="A91" s="64"/>
      <c r="B91" s="33"/>
      <c r="C91" s="33"/>
      <c r="D91" s="33"/>
      <c r="E91" s="33"/>
      <c r="F91" s="33"/>
      <c r="G91" s="33"/>
      <c r="H91" s="33"/>
      <c r="I91" s="8" t="s">
        <v>12</v>
      </c>
      <c r="J91" s="1">
        <v>51361.8</v>
      </c>
      <c r="K91" s="1"/>
      <c r="L91" s="1"/>
      <c r="M91" s="1"/>
      <c r="N91" s="33"/>
      <c r="O91" s="20"/>
    </row>
    <row r="92" spans="1:15" ht="27.6" x14ac:dyDescent="0.3">
      <c r="A92" s="64"/>
      <c r="B92" s="33"/>
      <c r="C92" s="33"/>
      <c r="D92" s="33"/>
      <c r="E92" s="33"/>
      <c r="F92" s="33"/>
      <c r="G92" s="33"/>
      <c r="H92" s="33"/>
      <c r="I92" s="8" t="s">
        <v>13</v>
      </c>
      <c r="J92" s="1">
        <f>2341.64-162.63</f>
        <v>2179.0099999999998</v>
      </c>
      <c r="K92" s="1"/>
      <c r="L92" s="1"/>
      <c r="M92" s="1"/>
      <c r="N92" s="33"/>
      <c r="O92" s="20"/>
    </row>
    <row r="93" spans="1:15" ht="27.6" x14ac:dyDescent="0.3">
      <c r="A93" s="64"/>
      <c r="B93" s="33"/>
      <c r="C93" s="33"/>
      <c r="D93" s="33"/>
      <c r="E93" s="33"/>
      <c r="F93" s="33"/>
      <c r="G93" s="33"/>
      <c r="H93" s="33"/>
      <c r="I93" s="8" t="s">
        <v>14</v>
      </c>
      <c r="J93" s="1"/>
      <c r="K93" s="1"/>
      <c r="L93" s="1"/>
      <c r="M93" s="1"/>
      <c r="N93" s="33"/>
      <c r="O93" s="20"/>
    </row>
    <row r="94" spans="1:15" ht="27.6" x14ac:dyDescent="0.3">
      <c r="A94" s="64"/>
      <c r="B94" s="33" t="s">
        <v>50</v>
      </c>
      <c r="C94" s="33" t="s">
        <v>43</v>
      </c>
      <c r="D94" s="33">
        <v>2020</v>
      </c>
      <c r="E94" s="33" t="s">
        <v>78</v>
      </c>
      <c r="F94" s="34">
        <v>291721.31</v>
      </c>
      <c r="G94" s="33" t="s">
        <v>31</v>
      </c>
      <c r="H94" s="34">
        <v>148187.07999999999</v>
      </c>
      <c r="I94" s="8" t="s">
        <v>10</v>
      </c>
      <c r="J94" s="1">
        <f>J95+J96+J97+J98</f>
        <v>128801.21</v>
      </c>
      <c r="K94" s="1">
        <f t="shared" ref="K94:L94" si="34">K95+K96+K97+K98</f>
        <v>0</v>
      </c>
      <c r="L94" s="1">
        <f t="shared" si="34"/>
        <v>0</v>
      </c>
      <c r="M94" s="1"/>
      <c r="N94" s="33" t="s">
        <v>18</v>
      </c>
      <c r="O94" s="20"/>
    </row>
    <row r="95" spans="1:15" ht="27.6" x14ac:dyDescent="0.3">
      <c r="A95" s="64"/>
      <c r="B95" s="33"/>
      <c r="C95" s="33"/>
      <c r="D95" s="33"/>
      <c r="E95" s="33"/>
      <c r="F95" s="33"/>
      <c r="G95" s="33"/>
      <c r="H95" s="33"/>
      <c r="I95" s="8" t="s">
        <v>11</v>
      </c>
      <c r="J95" s="1">
        <v>106801.1</v>
      </c>
      <c r="K95" s="1"/>
      <c r="L95" s="1"/>
      <c r="M95" s="1"/>
      <c r="N95" s="33"/>
      <c r="O95" s="20"/>
    </row>
    <row r="96" spans="1:15" ht="27.6" x14ac:dyDescent="0.3">
      <c r="A96" s="64"/>
      <c r="B96" s="33"/>
      <c r="C96" s="33"/>
      <c r="D96" s="33"/>
      <c r="E96" s="33"/>
      <c r="F96" s="33"/>
      <c r="G96" s="33"/>
      <c r="H96" s="33"/>
      <c r="I96" s="8" t="s">
        <v>12</v>
      </c>
      <c r="J96" s="1">
        <v>20385.400000000001</v>
      </c>
      <c r="K96" s="1"/>
      <c r="L96" s="1"/>
      <c r="M96" s="1"/>
      <c r="N96" s="33"/>
      <c r="O96" s="20"/>
    </row>
    <row r="97" spans="1:15" ht="27.6" x14ac:dyDescent="0.3">
      <c r="A97" s="64"/>
      <c r="B97" s="33"/>
      <c r="C97" s="33"/>
      <c r="D97" s="33"/>
      <c r="E97" s="33"/>
      <c r="F97" s="33"/>
      <c r="G97" s="33"/>
      <c r="H97" s="33"/>
      <c r="I97" s="8" t="s">
        <v>13</v>
      </c>
      <c r="J97" s="1">
        <v>1614.71</v>
      </c>
      <c r="K97" s="1"/>
      <c r="L97" s="1"/>
      <c r="M97" s="1"/>
      <c r="N97" s="33"/>
      <c r="O97" s="20"/>
    </row>
    <row r="98" spans="1:15" ht="27.6" x14ac:dyDescent="0.3">
      <c r="A98" s="64"/>
      <c r="B98" s="33"/>
      <c r="C98" s="33"/>
      <c r="D98" s="33"/>
      <c r="E98" s="33"/>
      <c r="F98" s="33"/>
      <c r="G98" s="33"/>
      <c r="H98" s="33"/>
      <c r="I98" s="8" t="s">
        <v>14</v>
      </c>
      <c r="J98" s="1"/>
      <c r="K98" s="1"/>
      <c r="L98" s="1"/>
      <c r="M98" s="1"/>
      <c r="N98" s="33"/>
      <c r="O98" s="20"/>
    </row>
    <row r="99" spans="1:15" ht="27.6" x14ac:dyDescent="0.3">
      <c r="A99" s="64"/>
      <c r="B99" s="33" t="s">
        <v>52</v>
      </c>
      <c r="C99" s="33" t="s">
        <v>34</v>
      </c>
      <c r="D99" s="33">
        <v>2021</v>
      </c>
      <c r="E99" s="33" t="s">
        <v>102</v>
      </c>
      <c r="F99" s="34">
        <v>340000</v>
      </c>
      <c r="G99" s="33" t="s">
        <v>55</v>
      </c>
      <c r="H99" s="34">
        <f>F99</f>
        <v>340000</v>
      </c>
      <c r="I99" s="8" t="s">
        <v>10</v>
      </c>
      <c r="J99" s="1">
        <f>J100+J101+J102+J103</f>
        <v>81647.19</v>
      </c>
      <c r="K99" s="1">
        <f t="shared" ref="K99:L99" si="35">K100+K101+K102+K103</f>
        <v>218119.40000000002</v>
      </c>
      <c r="L99" s="1">
        <f t="shared" si="35"/>
        <v>0</v>
      </c>
      <c r="M99" s="1"/>
      <c r="N99" s="33" t="s">
        <v>18</v>
      </c>
      <c r="O99" s="20"/>
    </row>
    <row r="100" spans="1:15" ht="27.6" x14ac:dyDescent="0.3">
      <c r="A100" s="64"/>
      <c r="B100" s="33"/>
      <c r="C100" s="33"/>
      <c r="D100" s="33"/>
      <c r="E100" s="33"/>
      <c r="F100" s="33"/>
      <c r="G100" s="33"/>
      <c r="H100" s="33"/>
      <c r="I100" s="8" t="s">
        <v>11</v>
      </c>
      <c r="J100" s="1">
        <v>8083.3</v>
      </c>
      <c r="K100" s="1">
        <v>110091</v>
      </c>
      <c r="L100" s="1"/>
      <c r="M100" s="1"/>
      <c r="N100" s="33"/>
      <c r="O100" s="20"/>
    </row>
    <row r="101" spans="1:15" ht="27.6" x14ac:dyDescent="0.3">
      <c r="A101" s="64"/>
      <c r="B101" s="33"/>
      <c r="C101" s="33"/>
      <c r="D101" s="33"/>
      <c r="E101" s="33"/>
      <c r="F101" s="33"/>
      <c r="G101" s="33"/>
      <c r="H101" s="33"/>
      <c r="I101" s="8" t="s">
        <v>12</v>
      </c>
      <c r="J101" s="1">
        <v>71600</v>
      </c>
      <c r="K101" s="1">
        <v>105847.2</v>
      </c>
      <c r="L101" s="1"/>
      <c r="M101" s="1"/>
      <c r="N101" s="33"/>
      <c r="O101" s="20"/>
    </row>
    <row r="102" spans="1:15" ht="27.6" x14ac:dyDescent="0.3">
      <c r="A102" s="64"/>
      <c r="B102" s="33"/>
      <c r="C102" s="33"/>
      <c r="D102" s="33"/>
      <c r="E102" s="33"/>
      <c r="F102" s="33"/>
      <c r="G102" s="33"/>
      <c r="H102" s="33"/>
      <c r="I102" s="8" t="s">
        <v>13</v>
      </c>
      <c r="J102" s="1">
        <v>1963.8899999999999</v>
      </c>
      <c r="K102" s="1">
        <v>2181.1999999999998</v>
      </c>
      <c r="L102" s="1"/>
      <c r="M102" s="1"/>
      <c r="N102" s="33"/>
      <c r="O102" s="20"/>
    </row>
    <row r="103" spans="1:15" ht="27.6" x14ac:dyDescent="0.3">
      <c r="A103" s="64"/>
      <c r="B103" s="33"/>
      <c r="C103" s="33"/>
      <c r="D103" s="33"/>
      <c r="E103" s="33"/>
      <c r="F103" s="33"/>
      <c r="G103" s="33"/>
      <c r="H103" s="33"/>
      <c r="I103" s="8" t="s">
        <v>14</v>
      </c>
      <c r="J103" s="1"/>
      <c r="K103" s="1"/>
      <c r="L103" s="1"/>
      <c r="M103" s="1"/>
      <c r="N103" s="33"/>
      <c r="O103" s="20"/>
    </row>
    <row r="104" spans="1:15" ht="27.6" x14ac:dyDescent="0.3">
      <c r="A104" s="64"/>
      <c r="B104" s="33" t="s">
        <v>53</v>
      </c>
      <c r="C104" s="33" t="s">
        <v>43</v>
      </c>
      <c r="D104" s="33">
        <v>2020</v>
      </c>
      <c r="E104" s="33" t="s">
        <v>78</v>
      </c>
      <c r="F104" s="34">
        <v>304979.71999999997</v>
      </c>
      <c r="G104" s="33" t="s">
        <v>31</v>
      </c>
      <c r="H104" s="34">
        <v>158300.56831999996</v>
      </c>
      <c r="I104" s="8" t="s">
        <v>10</v>
      </c>
      <c r="J104" s="1">
        <f>J105+J106+J107+J108</f>
        <v>107868.89</v>
      </c>
      <c r="K104" s="1">
        <f t="shared" ref="K104:L104" si="36">K105+K106+K107+K108</f>
        <v>0</v>
      </c>
      <c r="L104" s="1">
        <f t="shared" si="36"/>
        <v>0</v>
      </c>
      <c r="M104" s="1"/>
      <c r="N104" s="33" t="s">
        <v>18</v>
      </c>
      <c r="O104" s="20"/>
    </row>
    <row r="105" spans="1:15" ht="27.6" x14ac:dyDescent="0.3">
      <c r="A105" s="64"/>
      <c r="B105" s="33"/>
      <c r="C105" s="33"/>
      <c r="D105" s="33"/>
      <c r="E105" s="33"/>
      <c r="F105" s="33"/>
      <c r="G105" s="33"/>
      <c r="H105" s="33"/>
      <c r="I105" s="8" t="s">
        <v>11</v>
      </c>
      <c r="J105" s="1">
        <f>108894.6-20800</f>
        <v>88094.6</v>
      </c>
      <c r="K105" s="1"/>
      <c r="L105" s="1"/>
      <c r="M105" s="1"/>
      <c r="N105" s="33"/>
      <c r="O105" s="20"/>
    </row>
    <row r="106" spans="1:15" ht="27.6" x14ac:dyDescent="0.3">
      <c r="A106" s="64"/>
      <c r="B106" s="33"/>
      <c r="C106" s="33"/>
      <c r="D106" s="33"/>
      <c r="E106" s="33"/>
      <c r="F106" s="33"/>
      <c r="G106" s="33"/>
      <c r="H106" s="33"/>
      <c r="I106" s="8" t="s">
        <v>12</v>
      </c>
      <c r="J106" s="1">
        <v>18400.7</v>
      </c>
      <c r="K106" s="1"/>
      <c r="L106" s="1"/>
      <c r="M106" s="1"/>
      <c r="N106" s="33"/>
      <c r="O106" s="20"/>
    </row>
    <row r="107" spans="1:15" ht="27.6" x14ac:dyDescent="0.3">
      <c r="A107" s="64"/>
      <c r="B107" s="33"/>
      <c r="C107" s="33"/>
      <c r="D107" s="33"/>
      <c r="E107" s="33"/>
      <c r="F107" s="33"/>
      <c r="G107" s="33"/>
      <c r="H107" s="33"/>
      <c r="I107" s="8" t="s">
        <v>13</v>
      </c>
      <c r="J107" s="1">
        <f>1583.69-210.1</f>
        <v>1373.5900000000001</v>
      </c>
      <c r="K107" s="1"/>
      <c r="L107" s="1"/>
      <c r="M107" s="1"/>
      <c r="N107" s="33"/>
      <c r="O107" s="20"/>
    </row>
    <row r="108" spans="1:15" ht="27.6" x14ac:dyDescent="0.3">
      <c r="A108" s="64"/>
      <c r="B108" s="33"/>
      <c r="C108" s="33"/>
      <c r="D108" s="33"/>
      <c r="E108" s="33"/>
      <c r="F108" s="33"/>
      <c r="G108" s="33"/>
      <c r="H108" s="33"/>
      <c r="I108" s="8" t="s">
        <v>14</v>
      </c>
      <c r="J108" s="1"/>
      <c r="K108" s="1"/>
      <c r="L108" s="1"/>
      <c r="M108" s="1"/>
      <c r="N108" s="33"/>
      <c r="O108" s="20"/>
    </row>
    <row r="109" spans="1:15" ht="27.6" x14ac:dyDescent="0.3">
      <c r="A109" s="64"/>
      <c r="B109" s="33" t="s">
        <v>54</v>
      </c>
      <c r="C109" s="33" t="s">
        <v>43</v>
      </c>
      <c r="D109" s="33">
        <v>2020</v>
      </c>
      <c r="E109" s="33" t="s">
        <v>78</v>
      </c>
      <c r="F109" s="34">
        <v>191662.25</v>
      </c>
      <c r="G109" s="33" t="s">
        <v>38</v>
      </c>
      <c r="H109" s="34">
        <v>109110.04</v>
      </c>
      <c r="I109" s="8" t="s">
        <v>10</v>
      </c>
      <c r="J109" s="1">
        <f>J110+J111+J112+J113</f>
        <v>91816.55</v>
      </c>
      <c r="K109" s="1">
        <f t="shared" ref="K109:L109" si="37">K110+K111+K112+K113</f>
        <v>0</v>
      </c>
      <c r="L109" s="1">
        <f t="shared" si="37"/>
        <v>0</v>
      </c>
      <c r="M109" s="1"/>
      <c r="N109" s="33" t="s">
        <v>18</v>
      </c>
      <c r="O109" s="20"/>
    </row>
    <row r="110" spans="1:15" ht="27.6" x14ac:dyDescent="0.3">
      <c r="A110" s="64"/>
      <c r="B110" s="33"/>
      <c r="C110" s="33"/>
      <c r="D110" s="33"/>
      <c r="E110" s="33"/>
      <c r="F110" s="33"/>
      <c r="G110" s="33"/>
      <c r="H110" s="33"/>
      <c r="I110" s="8" t="s">
        <v>11</v>
      </c>
      <c r="J110" s="1">
        <f>74136.3+7000</f>
        <v>81136.3</v>
      </c>
      <c r="K110" s="1"/>
      <c r="L110" s="1"/>
      <c r="M110" s="1"/>
      <c r="N110" s="33"/>
      <c r="O110" s="20"/>
    </row>
    <row r="111" spans="1:15" ht="27.6" x14ac:dyDescent="0.3">
      <c r="A111" s="64"/>
      <c r="B111" s="33"/>
      <c r="C111" s="33"/>
      <c r="D111" s="33"/>
      <c r="E111" s="33"/>
      <c r="F111" s="33"/>
      <c r="G111" s="33"/>
      <c r="H111" s="33"/>
      <c r="I111" s="8" t="s">
        <v>12</v>
      </c>
      <c r="J111" s="1">
        <v>9608.1</v>
      </c>
      <c r="K111" s="1"/>
      <c r="L111" s="1"/>
      <c r="M111" s="1"/>
      <c r="N111" s="33"/>
      <c r="O111" s="20"/>
    </row>
    <row r="112" spans="1:15" ht="27.6" x14ac:dyDescent="0.3">
      <c r="A112" s="64"/>
      <c r="B112" s="33"/>
      <c r="C112" s="33"/>
      <c r="D112" s="33"/>
      <c r="E112" s="33"/>
      <c r="F112" s="33"/>
      <c r="G112" s="33"/>
      <c r="H112" s="33"/>
      <c r="I112" s="8" t="s">
        <v>13</v>
      </c>
      <c r="J112" s="1">
        <f>1001.44+70.71</f>
        <v>1072.1500000000001</v>
      </c>
      <c r="K112" s="1"/>
      <c r="L112" s="1"/>
      <c r="M112" s="1"/>
      <c r="N112" s="33"/>
      <c r="O112" s="20"/>
    </row>
    <row r="113" spans="1:15" ht="27.6" x14ac:dyDescent="0.3">
      <c r="A113" s="64"/>
      <c r="B113" s="33"/>
      <c r="C113" s="33"/>
      <c r="D113" s="33"/>
      <c r="E113" s="33"/>
      <c r="F113" s="33"/>
      <c r="G113" s="33"/>
      <c r="H113" s="33"/>
      <c r="I113" s="8" t="s">
        <v>14</v>
      </c>
      <c r="J113" s="1"/>
      <c r="K113" s="1"/>
      <c r="L113" s="1"/>
      <c r="M113" s="1"/>
      <c r="N113" s="33"/>
      <c r="O113" s="20"/>
    </row>
    <row r="114" spans="1:15" ht="27.6" x14ac:dyDescent="0.3">
      <c r="A114" s="64"/>
      <c r="B114" s="33" t="s">
        <v>88</v>
      </c>
      <c r="C114" s="33" t="s">
        <v>43</v>
      </c>
      <c r="D114" s="33">
        <v>2020</v>
      </c>
      <c r="E114" s="33" t="s">
        <v>78</v>
      </c>
      <c r="F114" s="34">
        <v>250888.12</v>
      </c>
      <c r="G114" s="33" t="s">
        <v>31</v>
      </c>
      <c r="H114" s="34">
        <v>164539.23293</v>
      </c>
      <c r="I114" s="8" t="s">
        <v>10</v>
      </c>
      <c r="J114" s="1">
        <f>J115+J116+J117+J118</f>
        <v>139392.31</v>
      </c>
      <c r="K114" s="1">
        <f t="shared" ref="K114:L114" si="38">K115+K116+K117+K118</f>
        <v>0</v>
      </c>
      <c r="L114" s="1">
        <f t="shared" si="38"/>
        <v>0</v>
      </c>
      <c r="M114" s="1"/>
      <c r="N114" s="33" t="s">
        <v>18</v>
      </c>
      <c r="O114" s="20"/>
    </row>
    <row r="115" spans="1:15" ht="27.6" x14ac:dyDescent="0.3">
      <c r="A115" s="64"/>
      <c r="B115" s="33"/>
      <c r="C115" s="33"/>
      <c r="D115" s="33"/>
      <c r="E115" s="33"/>
      <c r="F115" s="33"/>
      <c r="G115" s="33"/>
      <c r="H115" s="33"/>
      <c r="I115" s="8" t="s">
        <v>11</v>
      </c>
      <c r="J115" s="1">
        <f>149136.3-20900</f>
        <v>128236.29999999999</v>
      </c>
      <c r="K115" s="1"/>
      <c r="L115" s="1"/>
      <c r="M115" s="1"/>
      <c r="N115" s="33"/>
      <c r="O115" s="20"/>
    </row>
    <row r="116" spans="1:15" ht="27.6" x14ac:dyDescent="0.3">
      <c r="A116" s="64"/>
      <c r="B116" s="33"/>
      <c r="C116" s="33"/>
      <c r="D116" s="33"/>
      <c r="E116" s="33"/>
      <c r="F116" s="33"/>
      <c r="G116" s="33"/>
      <c r="H116" s="33"/>
      <c r="I116" s="8" t="s">
        <v>12</v>
      </c>
      <c r="J116" s="1">
        <v>9608.1</v>
      </c>
      <c r="K116" s="1"/>
      <c r="L116" s="1"/>
      <c r="M116" s="1"/>
      <c r="N116" s="33"/>
      <c r="O116" s="20"/>
    </row>
    <row r="117" spans="1:15" ht="27.6" x14ac:dyDescent="0.3">
      <c r="A117" s="64"/>
      <c r="B117" s="33"/>
      <c r="C117" s="33"/>
      <c r="D117" s="33"/>
      <c r="E117" s="33"/>
      <c r="F117" s="33"/>
      <c r="G117" s="33"/>
      <c r="H117" s="33"/>
      <c r="I117" s="8" t="s">
        <v>13</v>
      </c>
      <c r="J117" s="1">
        <f>1759.02-211.11</f>
        <v>1547.9099999999999</v>
      </c>
      <c r="K117" s="1"/>
      <c r="L117" s="1"/>
      <c r="M117" s="1"/>
      <c r="N117" s="33"/>
      <c r="O117" s="20"/>
    </row>
    <row r="118" spans="1:15" ht="27.6" x14ac:dyDescent="0.3">
      <c r="A118" s="64"/>
      <c r="B118" s="33"/>
      <c r="C118" s="33"/>
      <c r="D118" s="33"/>
      <c r="E118" s="33"/>
      <c r="F118" s="33"/>
      <c r="G118" s="33"/>
      <c r="H118" s="33"/>
      <c r="I118" s="8" t="s">
        <v>14</v>
      </c>
      <c r="J118" s="1"/>
      <c r="K118" s="1"/>
      <c r="L118" s="1"/>
      <c r="M118" s="1"/>
      <c r="N118" s="33"/>
      <c r="O118" s="20"/>
    </row>
    <row r="119" spans="1:15" ht="27.6" x14ac:dyDescent="0.3">
      <c r="A119" s="64"/>
      <c r="B119" s="33" t="s">
        <v>56</v>
      </c>
      <c r="C119" s="33" t="s">
        <v>43</v>
      </c>
      <c r="D119" s="33">
        <v>2020</v>
      </c>
      <c r="E119" s="33" t="s">
        <v>78</v>
      </c>
      <c r="F119" s="34">
        <v>392410.72</v>
      </c>
      <c r="G119" s="33" t="s">
        <v>59</v>
      </c>
      <c r="H119" s="34">
        <v>283382.17839999998</v>
      </c>
      <c r="I119" s="8" t="s">
        <v>10</v>
      </c>
      <c r="J119" s="1">
        <f>J120+J121+J122+J123</f>
        <v>247642.62999999998</v>
      </c>
      <c r="K119" s="1">
        <f t="shared" ref="K119:L119" si="39">K120+K121+K122+K123</f>
        <v>0</v>
      </c>
      <c r="L119" s="1">
        <f t="shared" si="39"/>
        <v>0</v>
      </c>
      <c r="M119" s="1"/>
      <c r="N119" s="33" t="s">
        <v>18</v>
      </c>
      <c r="O119" s="20"/>
    </row>
    <row r="120" spans="1:15" ht="27.6" x14ac:dyDescent="0.3">
      <c r="A120" s="64"/>
      <c r="B120" s="33"/>
      <c r="C120" s="33"/>
      <c r="D120" s="33"/>
      <c r="E120" s="33"/>
      <c r="F120" s="33"/>
      <c r="G120" s="33"/>
      <c r="H120" s="33"/>
      <c r="I120" s="8" t="s">
        <v>11</v>
      </c>
      <c r="J120" s="1">
        <f>88550.9+15900</f>
        <v>104450.9</v>
      </c>
      <c r="K120" s="1"/>
      <c r="L120" s="1"/>
      <c r="M120" s="1"/>
      <c r="N120" s="33"/>
      <c r="O120" s="20"/>
    </row>
    <row r="121" spans="1:15" ht="27.6" x14ac:dyDescent="0.3">
      <c r="A121" s="64"/>
      <c r="B121" s="33"/>
      <c r="C121" s="33"/>
      <c r="D121" s="33"/>
      <c r="E121" s="33"/>
      <c r="F121" s="33"/>
      <c r="G121" s="33"/>
      <c r="H121" s="33"/>
      <c r="I121" s="8" t="s">
        <v>12</v>
      </c>
      <c r="J121" s="1">
        <v>138495.79999999999</v>
      </c>
      <c r="K121" s="1"/>
      <c r="L121" s="1"/>
      <c r="M121" s="1"/>
      <c r="N121" s="33"/>
      <c r="O121" s="20"/>
    </row>
    <row r="122" spans="1:15" ht="27.6" x14ac:dyDescent="0.3">
      <c r="A122" s="64"/>
      <c r="B122" s="33"/>
      <c r="C122" s="33"/>
      <c r="D122" s="33"/>
      <c r="E122" s="33"/>
      <c r="F122" s="33"/>
      <c r="G122" s="33"/>
      <c r="H122" s="33"/>
      <c r="I122" s="8" t="s">
        <v>13</v>
      </c>
      <c r="J122" s="1">
        <f>4535.32+160.61</f>
        <v>4695.9299999999994</v>
      </c>
      <c r="K122" s="1"/>
      <c r="L122" s="1"/>
      <c r="M122" s="1"/>
      <c r="N122" s="33"/>
      <c r="O122" s="20"/>
    </row>
    <row r="123" spans="1:15" ht="27.6" x14ac:dyDescent="0.3">
      <c r="A123" s="64"/>
      <c r="B123" s="33"/>
      <c r="C123" s="33"/>
      <c r="D123" s="33"/>
      <c r="E123" s="33"/>
      <c r="F123" s="33"/>
      <c r="G123" s="33"/>
      <c r="H123" s="33"/>
      <c r="I123" s="8" t="s">
        <v>14</v>
      </c>
      <c r="J123" s="1"/>
      <c r="K123" s="1"/>
      <c r="L123" s="1"/>
      <c r="M123" s="1"/>
      <c r="N123" s="33"/>
      <c r="O123" s="20"/>
    </row>
    <row r="124" spans="1:15" ht="27.6" x14ac:dyDescent="0.3">
      <c r="A124" s="64"/>
      <c r="B124" s="33" t="s">
        <v>57</v>
      </c>
      <c r="C124" s="33" t="s">
        <v>34</v>
      </c>
      <c r="D124" s="33">
        <v>2021</v>
      </c>
      <c r="E124" s="33" t="s">
        <v>102</v>
      </c>
      <c r="F124" s="34">
        <v>330000</v>
      </c>
      <c r="G124" s="33" t="s">
        <v>55</v>
      </c>
      <c r="H124" s="34">
        <v>328901.09999999998</v>
      </c>
      <c r="I124" s="8" t="s">
        <v>10</v>
      </c>
      <c r="J124" s="1">
        <f>J125+J126+J127+J128</f>
        <v>81041.7</v>
      </c>
      <c r="K124" s="1">
        <f t="shared" ref="K124:L124" si="40">K125+K126+K127+K128</f>
        <v>218671.7</v>
      </c>
      <c r="L124" s="1">
        <f t="shared" si="40"/>
        <v>0</v>
      </c>
      <c r="M124" s="1"/>
      <c r="N124" s="33" t="s">
        <v>18</v>
      </c>
      <c r="O124" s="20"/>
    </row>
    <row r="125" spans="1:15" ht="27.6" x14ac:dyDescent="0.3">
      <c r="A125" s="64"/>
      <c r="B125" s="33"/>
      <c r="C125" s="33"/>
      <c r="D125" s="33"/>
      <c r="E125" s="33"/>
      <c r="F125" s="33"/>
      <c r="G125" s="33"/>
      <c r="H125" s="33"/>
      <c r="I125" s="8" t="s">
        <v>11</v>
      </c>
      <c r="J125" s="1">
        <v>8059.7</v>
      </c>
      <c r="K125" s="1">
        <v>109274.2</v>
      </c>
      <c r="L125" s="1"/>
      <c r="M125" s="1"/>
      <c r="N125" s="33"/>
      <c r="O125" s="20"/>
    </row>
    <row r="126" spans="1:15" ht="27.6" x14ac:dyDescent="0.3">
      <c r="A126" s="64"/>
      <c r="B126" s="33"/>
      <c r="C126" s="33"/>
      <c r="D126" s="33"/>
      <c r="E126" s="33"/>
      <c r="F126" s="33"/>
      <c r="G126" s="33"/>
      <c r="H126" s="33"/>
      <c r="I126" s="8" t="s">
        <v>12</v>
      </c>
      <c r="J126" s="1">
        <v>71033.2</v>
      </c>
      <c r="K126" s="1">
        <v>107210.8</v>
      </c>
      <c r="L126" s="1"/>
      <c r="M126" s="1"/>
      <c r="N126" s="33"/>
      <c r="O126" s="20"/>
    </row>
    <row r="127" spans="1:15" ht="27.6" x14ac:dyDescent="0.3">
      <c r="A127" s="64"/>
      <c r="B127" s="33"/>
      <c r="C127" s="33"/>
      <c r="D127" s="33"/>
      <c r="E127" s="33"/>
      <c r="F127" s="33"/>
      <c r="G127" s="33"/>
      <c r="H127" s="33"/>
      <c r="I127" s="8" t="s">
        <v>13</v>
      </c>
      <c r="J127" s="1">
        <v>1948.8</v>
      </c>
      <c r="K127" s="1">
        <v>2186.6999999999998</v>
      </c>
      <c r="L127" s="1"/>
      <c r="M127" s="1"/>
      <c r="N127" s="33"/>
      <c r="O127" s="20"/>
    </row>
    <row r="128" spans="1:15" ht="27.6" x14ac:dyDescent="0.3">
      <c r="A128" s="64"/>
      <c r="B128" s="33"/>
      <c r="C128" s="33"/>
      <c r="D128" s="33"/>
      <c r="E128" s="33"/>
      <c r="F128" s="33"/>
      <c r="G128" s="33"/>
      <c r="H128" s="33"/>
      <c r="I128" s="8" t="s">
        <v>14</v>
      </c>
      <c r="J128" s="1"/>
      <c r="K128" s="1"/>
      <c r="L128" s="1"/>
      <c r="M128" s="1"/>
      <c r="N128" s="33"/>
      <c r="O128" s="20"/>
    </row>
    <row r="129" spans="1:15" ht="27.6" x14ac:dyDescent="0.3">
      <c r="A129" s="64"/>
      <c r="B129" s="33" t="s">
        <v>58</v>
      </c>
      <c r="C129" s="33" t="s">
        <v>43</v>
      </c>
      <c r="D129" s="33">
        <v>2020</v>
      </c>
      <c r="E129" s="33" t="s">
        <v>78</v>
      </c>
      <c r="F129" s="34">
        <v>233051.19</v>
      </c>
      <c r="G129" s="33" t="s">
        <v>39</v>
      </c>
      <c r="H129" s="34">
        <v>107319.91554</v>
      </c>
      <c r="I129" s="8" t="s">
        <v>10</v>
      </c>
      <c r="J129" s="1">
        <f>J130+J131+J132+J133</f>
        <v>94438.36</v>
      </c>
      <c r="K129" s="1">
        <f t="shared" ref="K129:L129" si="41">K130+K131+K132+K133</f>
        <v>0</v>
      </c>
      <c r="L129" s="1">
        <f t="shared" si="41"/>
        <v>0</v>
      </c>
      <c r="M129" s="1"/>
      <c r="N129" s="33" t="s">
        <v>18</v>
      </c>
      <c r="O129" s="20"/>
    </row>
    <row r="130" spans="1:15" ht="27.6" x14ac:dyDescent="0.3">
      <c r="A130" s="64"/>
      <c r="B130" s="33"/>
      <c r="C130" s="33"/>
      <c r="D130" s="33"/>
      <c r="E130" s="33"/>
      <c r="F130" s="33"/>
      <c r="G130" s="33"/>
      <c r="H130" s="33"/>
      <c r="I130" s="8" t="s">
        <v>11</v>
      </c>
      <c r="J130" s="1">
        <f>70776.8+17400</f>
        <v>88176.8</v>
      </c>
      <c r="K130" s="1"/>
      <c r="L130" s="1"/>
      <c r="M130" s="1"/>
      <c r="N130" s="33"/>
      <c r="O130" s="20"/>
    </row>
    <row r="131" spans="1:15" ht="27.6" x14ac:dyDescent="0.3">
      <c r="A131" s="64"/>
      <c r="B131" s="33"/>
      <c r="C131" s="33"/>
      <c r="D131" s="33"/>
      <c r="E131" s="33"/>
      <c r="F131" s="33"/>
      <c r="G131" s="33"/>
      <c r="H131" s="33"/>
      <c r="I131" s="8" t="s">
        <v>12</v>
      </c>
      <c r="J131" s="1">
        <v>5233.3</v>
      </c>
      <c r="K131" s="1"/>
      <c r="L131" s="1"/>
      <c r="M131" s="1"/>
      <c r="N131" s="33"/>
      <c r="O131" s="20"/>
    </row>
    <row r="132" spans="1:15" ht="27.6" x14ac:dyDescent="0.3">
      <c r="A132" s="64"/>
      <c r="B132" s="33"/>
      <c r="C132" s="33"/>
      <c r="D132" s="33"/>
      <c r="E132" s="33"/>
      <c r="F132" s="33"/>
      <c r="G132" s="33"/>
      <c r="H132" s="33"/>
      <c r="I132" s="8" t="s">
        <v>13</v>
      </c>
      <c r="J132" s="1">
        <f>852.5+175.76</f>
        <v>1028.26</v>
      </c>
      <c r="K132" s="1"/>
      <c r="L132" s="1"/>
      <c r="M132" s="1"/>
      <c r="N132" s="33"/>
      <c r="O132" s="20"/>
    </row>
    <row r="133" spans="1:15" ht="27.6" x14ac:dyDescent="0.3">
      <c r="A133" s="64"/>
      <c r="B133" s="33"/>
      <c r="C133" s="33"/>
      <c r="D133" s="33"/>
      <c r="E133" s="33"/>
      <c r="F133" s="33"/>
      <c r="G133" s="33"/>
      <c r="H133" s="33"/>
      <c r="I133" s="8" t="s">
        <v>14</v>
      </c>
      <c r="J133" s="1"/>
      <c r="K133" s="1"/>
      <c r="L133" s="1"/>
      <c r="M133" s="1"/>
      <c r="N133" s="33"/>
      <c r="O133" s="20"/>
    </row>
    <row r="134" spans="1:15" ht="27.6" x14ac:dyDescent="0.3">
      <c r="A134" s="64"/>
      <c r="B134" s="33" t="s">
        <v>89</v>
      </c>
      <c r="C134" s="33" t="s">
        <v>43</v>
      </c>
      <c r="D134" s="33">
        <v>2020</v>
      </c>
      <c r="E134" s="33" t="s">
        <v>78</v>
      </c>
      <c r="F134" s="34">
        <v>225734.97</v>
      </c>
      <c r="G134" s="33" t="s">
        <v>39</v>
      </c>
      <c r="H134" s="34">
        <v>104405.235</v>
      </c>
      <c r="I134" s="8" t="s">
        <v>10</v>
      </c>
      <c r="J134" s="1">
        <f>J135+J136+J137+J138</f>
        <v>87872.700000000012</v>
      </c>
      <c r="K134" s="1">
        <f t="shared" ref="K134:L134" si="42">K135+K136+K137+K138</f>
        <v>0</v>
      </c>
      <c r="L134" s="1">
        <f t="shared" si="42"/>
        <v>0</v>
      </c>
      <c r="M134" s="1"/>
      <c r="N134" s="33" t="s">
        <v>18</v>
      </c>
      <c r="O134" s="20"/>
    </row>
    <row r="135" spans="1:15" ht="27.6" x14ac:dyDescent="0.3">
      <c r="A135" s="64"/>
      <c r="B135" s="33"/>
      <c r="C135" s="33"/>
      <c r="D135" s="33"/>
      <c r="E135" s="33"/>
      <c r="F135" s="33"/>
      <c r="G135" s="33"/>
      <c r="H135" s="33"/>
      <c r="I135" s="8" t="s">
        <v>11</v>
      </c>
      <c r="J135" s="1">
        <f>89076.8-7400</f>
        <v>81676.800000000003</v>
      </c>
      <c r="K135" s="1"/>
      <c r="L135" s="1"/>
      <c r="M135" s="1"/>
      <c r="N135" s="33"/>
      <c r="O135" s="20"/>
    </row>
    <row r="136" spans="1:15" ht="27.6" x14ac:dyDescent="0.3">
      <c r="A136" s="64"/>
      <c r="B136" s="33"/>
      <c r="C136" s="33"/>
      <c r="D136" s="33"/>
      <c r="E136" s="33"/>
      <c r="F136" s="33"/>
      <c r="G136" s="33"/>
      <c r="H136" s="33"/>
      <c r="I136" s="8" t="s">
        <v>12</v>
      </c>
      <c r="J136" s="1">
        <v>5233.3</v>
      </c>
      <c r="K136" s="1"/>
      <c r="L136" s="1"/>
      <c r="M136" s="1"/>
      <c r="N136" s="33"/>
      <c r="O136" s="20"/>
    </row>
    <row r="137" spans="1:15" ht="27.6" x14ac:dyDescent="0.3">
      <c r="A137" s="64"/>
      <c r="B137" s="33"/>
      <c r="C137" s="33"/>
      <c r="D137" s="33"/>
      <c r="E137" s="33"/>
      <c r="F137" s="33"/>
      <c r="G137" s="33"/>
      <c r="H137" s="33"/>
      <c r="I137" s="8" t="s">
        <v>13</v>
      </c>
      <c r="J137" s="1">
        <f>1037.35-74.75</f>
        <v>962.59999999999991</v>
      </c>
      <c r="K137" s="1"/>
      <c r="L137" s="1"/>
      <c r="M137" s="1"/>
      <c r="N137" s="33"/>
      <c r="O137" s="20"/>
    </row>
    <row r="138" spans="1:15" ht="27.6" x14ac:dyDescent="0.3">
      <c r="A138" s="64"/>
      <c r="B138" s="33"/>
      <c r="C138" s="33"/>
      <c r="D138" s="33"/>
      <c r="E138" s="33"/>
      <c r="F138" s="33"/>
      <c r="G138" s="33"/>
      <c r="H138" s="33"/>
      <c r="I138" s="8" t="s">
        <v>14</v>
      </c>
      <c r="J138" s="1"/>
      <c r="K138" s="1"/>
      <c r="L138" s="1"/>
      <c r="M138" s="1"/>
      <c r="N138" s="33"/>
      <c r="O138" s="20"/>
    </row>
    <row r="139" spans="1:15" ht="27.6" x14ac:dyDescent="0.3">
      <c r="A139" s="64"/>
      <c r="B139" s="33" t="s">
        <v>60</v>
      </c>
      <c r="C139" s="33" t="s">
        <v>43</v>
      </c>
      <c r="D139" s="33">
        <v>2020</v>
      </c>
      <c r="E139" s="33" t="s">
        <v>78</v>
      </c>
      <c r="F139" s="34">
        <v>257788.24</v>
      </c>
      <c r="G139" s="33" t="s">
        <v>40</v>
      </c>
      <c r="H139" s="34">
        <v>113803.90396</v>
      </c>
      <c r="I139" s="8" t="s">
        <v>10</v>
      </c>
      <c r="J139" s="1">
        <f>J140+J141+J142+J143</f>
        <v>113803.9</v>
      </c>
      <c r="K139" s="1">
        <f t="shared" ref="K139:L139" si="43">K140+K141+K142+K143</f>
        <v>0</v>
      </c>
      <c r="L139" s="1">
        <f t="shared" si="43"/>
        <v>0</v>
      </c>
      <c r="M139" s="1"/>
      <c r="N139" s="33" t="s">
        <v>15</v>
      </c>
      <c r="O139" s="20"/>
    </row>
    <row r="140" spans="1:15" ht="27.6" x14ac:dyDescent="0.3">
      <c r="A140" s="64"/>
      <c r="B140" s="33"/>
      <c r="C140" s="33"/>
      <c r="D140" s="33"/>
      <c r="E140" s="33"/>
      <c r="F140" s="33"/>
      <c r="G140" s="33"/>
      <c r="H140" s="33"/>
      <c r="I140" s="8" t="s">
        <v>11</v>
      </c>
      <c r="J140" s="1">
        <v>93142.399999999994</v>
      </c>
      <c r="K140" s="1"/>
      <c r="L140" s="1"/>
      <c r="M140" s="1"/>
      <c r="N140" s="33"/>
      <c r="O140" s="20"/>
    </row>
    <row r="141" spans="1:15" ht="27.6" x14ac:dyDescent="0.3">
      <c r="A141" s="64"/>
      <c r="B141" s="33"/>
      <c r="C141" s="33"/>
      <c r="D141" s="33"/>
      <c r="E141" s="33"/>
      <c r="F141" s="33"/>
      <c r="G141" s="33"/>
      <c r="H141" s="33"/>
      <c r="I141" s="8" t="s">
        <v>12</v>
      </c>
      <c r="J141" s="1">
        <v>20661.5</v>
      </c>
      <c r="K141" s="1"/>
      <c r="L141" s="1"/>
      <c r="M141" s="1"/>
      <c r="N141" s="33"/>
      <c r="O141" s="20"/>
    </row>
    <row r="142" spans="1:15" ht="27.6" x14ac:dyDescent="0.3">
      <c r="A142" s="64"/>
      <c r="B142" s="33"/>
      <c r="C142" s="33"/>
      <c r="D142" s="33"/>
      <c r="E142" s="33"/>
      <c r="F142" s="33"/>
      <c r="G142" s="33"/>
      <c r="H142" s="33"/>
      <c r="I142" s="8" t="s">
        <v>13</v>
      </c>
      <c r="J142" s="1"/>
      <c r="K142" s="1"/>
      <c r="L142" s="1"/>
      <c r="M142" s="1"/>
      <c r="N142" s="33"/>
      <c r="O142" s="20"/>
    </row>
    <row r="143" spans="1:15" ht="27.6" x14ac:dyDescent="0.3">
      <c r="A143" s="64"/>
      <c r="B143" s="33"/>
      <c r="C143" s="33"/>
      <c r="D143" s="33"/>
      <c r="E143" s="33"/>
      <c r="F143" s="33"/>
      <c r="G143" s="33"/>
      <c r="H143" s="33"/>
      <c r="I143" s="8" t="s">
        <v>14</v>
      </c>
      <c r="J143" s="1"/>
      <c r="K143" s="1"/>
      <c r="L143" s="1"/>
      <c r="M143" s="1"/>
      <c r="N143" s="33"/>
      <c r="O143" s="20"/>
    </row>
    <row r="144" spans="1:15" ht="27.6" x14ac:dyDescent="0.3">
      <c r="A144" s="64"/>
      <c r="B144" s="33" t="s">
        <v>90</v>
      </c>
      <c r="C144" s="33" t="s">
        <v>33</v>
      </c>
      <c r="D144" s="33">
        <v>2021</v>
      </c>
      <c r="E144" s="33" t="s">
        <v>102</v>
      </c>
      <c r="F144" s="34">
        <v>421160.3</v>
      </c>
      <c r="G144" s="33" t="s">
        <v>47</v>
      </c>
      <c r="H144" s="34">
        <v>419766.37495999999</v>
      </c>
      <c r="I144" s="8" t="s">
        <v>10</v>
      </c>
      <c r="J144" s="1">
        <f>J145+J146+J147+J148</f>
        <v>150000</v>
      </c>
      <c r="K144" s="1">
        <f t="shared" ref="K144:L144" si="44">K145+K146+K147+K148</f>
        <v>257079.3</v>
      </c>
      <c r="L144" s="1">
        <f t="shared" si="44"/>
        <v>0</v>
      </c>
      <c r="M144" s="1"/>
      <c r="N144" s="33" t="s">
        <v>15</v>
      </c>
      <c r="O144" s="20"/>
    </row>
    <row r="145" spans="1:15" ht="27.6" x14ac:dyDescent="0.3">
      <c r="A145" s="64"/>
      <c r="B145" s="33"/>
      <c r="C145" s="33"/>
      <c r="D145" s="33"/>
      <c r="E145" s="33"/>
      <c r="F145" s="33"/>
      <c r="G145" s="33"/>
      <c r="H145" s="33"/>
      <c r="I145" s="8" t="s">
        <v>11</v>
      </c>
      <c r="J145" s="1">
        <v>128800</v>
      </c>
      <c r="K145" s="1">
        <v>64115.199999999997</v>
      </c>
      <c r="L145" s="1"/>
      <c r="M145" s="1"/>
      <c r="N145" s="33"/>
      <c r="O145" s="20"/>
    </row>
    <row r="146" spans="1:15" ht="27.6" x14ac:dyDescent="0.3">
      <c r="A146" s="64"/>
      <c r="B146" s="33"/>
      <c r="C146" s="33"/>
      <c r="D146" s="33"/>
      <c r="E146" s="33"/>
      <c r="F146" s="33"/>
      <c r="G146" s="33"/>
      <c r="H146" s="33"/>
      <c r="I146" s="8" t="s">
        <v>12</v>
      </c>
      <c r="J146" s="1">
        <v>21200</v>
      </c>
      <c r="K146" s="1">
        <v>192964.1</v>
      </c>
      <c r="L146" s="1"/>
      <c r="M146" s="1"/>
      <c r="N146" s="33"/>
      <c r="O146" s="20"/>
    </row>
    <row r="147" spans="1:15" ht="27.6" x14ac:dyDescent="0.3">
      <c r="A147" s="64"/>
      <c r="B147" s="33"/>
      <c r="C147" s="33"/>
      <c r="D147" s="33"/>
      <c r="E147" s="33"/>
      <c r="F147" s="33"/>
      <c r="G147" s="33"/>
      <c r="H147" s="33"/>
      <c r="I147" s="8" t="s">
        <v>13</v>
      </c>
      <c r="J147" s="1"/>
      <c r="K147" s="1"/>
      <c r="L147" s="1"/>
      <c r="M147" s="1"/>
      <c r="N147" s="33"/>
      <c r="O147" s="20"/>
    </row>
    <row r="148" spans="1:15" ht="27.6" x14ac:dyDescent="0.3">
      <c r="A148" s="64"/>
      <c r="B148" s="33"/>
      <c r="C148" s="33"/>
      <c r="D148" s="33"/>
      <c r="E148" s="33"/>
      <c r="F148" s="33"/>
      <c r="G148" s="33"/>
      <c r="H148" s="33"/>
      <c r="I148" s="8" t="s">
        <v>14</v>
      </c>
      <c r="J148" s="1"/>
      <c r="K148" s="1"/>
      <c r="L148" s="1"/>
      <c r="M148" s="1"/>
      <c r="N148" s="33"/>
      <c r="O148" s="20"/>
    </row>
    <row r="149" spans="1:15" ht="27.6" x14ac:dyDescent="0.3">
      <c r="A149" s="64"/>
      <c r="B149" s="33" t="s">
        <v>61</v>
      </c>
      <c r="C149" s="33" t="s">
        <v>43</v>
      </c>
      <c r="D149" s="33">
        <v>2020</v>
      </c>
      <c r="E149" s="33" t="s">
        <v>78</v>
      </c>
      <c r="F149" s="34">
        <v>190794.61</v>
      </c>
      <c r="G149" s="33" t="s">
        <v>38</v>
      </c>
      <c r="H149" s="34">
        <v>86504.896369999988</v>
      </c>
      <c r="I149" s="8" t="s">
        <v>10</v>
      </c>
      <c r="J149" s="1">
        <f>J150+J151+J152+J153</f>
        <v>86504.900000000009</v>
      </c>
      <c r="K149" s="1">
        <f t="shared" ref="K149:L149" si="45">K150+K151+K152+K153</f>
        <v>0</v>
      </c>
      <c r="L149" s="1">
        <f t="shared" si="45"/>
        <v>0</v>
      </c>
      <c r="M149" s="1"/>
      <c r="N149" s="33" t="s">
        <v>15</v>
      </c>
      <c r="O149" s="20"/>
    </row>
    <row r="150" spans="1:15" ht="27.6" x14ac:dyDescent="0.3">
      <c r="A150" s="64"/>
      <c r="B150" s="33"/>
      <c r="C150" s="33"/>
      <c r="D150" s="33"/>
      <c r="E150" s="33"/>
      <c r="F150" s="33"/>
      <c r="G150" s="33"/>
      <c r="H150" s="33"/>
      <c r="I150" s="8" t="s">
        <v>11</v>
      </c>
      <c r="J150" s="1">
        <v>73290.8</v>
      </c>
      <c r="K150" s="1"/>
      <c r="L150" s="1"/>
      <c r="M150" s="1"/>
      <c r="N150" s="33"/>
      <c r="O150" s="20"/>
    </row>
    <row r="151" spans="1:15" ht="27.6" x14ac:dyDescent="0.3">
      <c r="A151" s="64"/>
      <c r="B151" s="33"/>
      <c r="C151" s="33"/>
      <c r="D151" s="33"/>
      <c r="E151" s="33"/>
      <c r="F151" s="33"/>
      <c r="G151" s="33"/>
      <c r="H151" s="33"/>
      <c r="I151" s="8" t="s">
        <v>12</v>
      </c>
      <c r="J151" s="1">
        <v>13214.1</v>
      </c>
      <c r="K151" s="1"/>
      <c r="L151" s="1"/>
      <c r="M151" s="1"/>
      <c r="N151" s="33"/>
      <c r="O151" s="20"/>
    </row>
    <row r="152" spans="1:15" ht="27.6" x14ac:dyDescent="0.3">
      <c r="A152" s="64"/>
      <c r="B152" s="33"/>
      <c r="C152" s="33"/>
      <c r="D152" s="33"/>
      <c r="E152" s="33"/>
      <c r="F152" s="33"/>
      <c r="G152" s="33"/>
      <c r="H152" s="33"/>
      <c r="I152" s="8" t="s">
        <v>13</v>
      </c>
      <c r="J152" s="1"/>
      <c r="K152" s="1"/>
      <c r="L152" s="1"/>
      <c r="M152" s="1"/>
      <c r="N152" s="33"/>
      <c r="O152" s="20"/>
    </row>
    <row r="153" spans="1:15" ht="27.6" x14ac:dyDescent="0.3">
      <c r="A153" s="64"/>
      <c r="B153" s="33"/>
      <c r="C153" s="33"/>
      <c r="D153" s="33"/>
      <c r="E153" s="33"/>
      <c r="F153" s="33"/>
      <c r="G153" s="33"/>
      <c r="H153" s="33"/>
      <c r="I153" s="8" t="s">
        <v>14</v>
      </c>
      <c r="J153" s="1"/>
      <c r="K153" s="1"/>
      <c r="L153" s="1"/>
      <c r="M153" s="1"/>
      <c r="N153" s="33"/>
      <c r="O153" s="20"/>
    </row>
    <row r="154" spans="1:15" ht="27.6" x14ac:dyDescent="0.3">
      <c r="A154" s="64"/>
      <c r="B154" s="33" t="s">
        <v>62</v>
      </c>
      <c r="C154" s="33" t="s">
        <v>33</v>
      </c>
      <c r="D154" s="33">
        <v>2021</v>
      </c>
      <c r="E154" s="33" t="s">
        <v>102</v>
      </c>
      <c r="F154" s="34">
        <v>313932.21000000002</v>
      </c>
      <c r="G154" s="33" t="s">
        <v>72</v>
      </c>
      <c r="H154" s="34">
        <v>309318.30547000002</v>
      </c>
      <c r="I154" s="8" t="s">
        <v>10</v>
      </c>
      <c r="J154" s="1">
        <f>J155+J156+J157+J158</f>
        <v>100450.8</v>
      </c>
      <c r="K154" s="1">
        <f t="shared" ref="K154:L154" si="46">K155+K156+K157+K158</f>
        <v>208867.5</v>
      </c>
      <c r="L154" s="1">
        <f t="shared" si="46"/>
        <v>0</v>
      </c>
      <c r="M154" s="1"/>
      <c r="N154" s="33" t="s">
        <v>15</v>
      </c>
      <c r="O154" s="20"/>
    </row>
    <row r="155" spans="1:15" ht="27.6" x14ac:dyDescent="0.3">
      <c r="A155" s="64"/>
      <c r="B155" s="33"/>
      <c r="C155" s="33"/>
      <c r="D155" s="33"/>
      <c r="E155" s="33"/>
      <c r="F155" s="33"/>
      <c r="G155" s="33"/>
      <c r="H155" s="33"/>
      <c r="I155" s="8" t="s">
        <v>11</v>
      </c>
      <c r="J155" s="1">
        <v>79250.8</v>
      </c>
      <c r="K155" s="1">
        <v>64970.2</v>
      </c>
      <c r="L155" s="1"/>
      <c r="M155" s="1"/>
      <c r="N155" s="33"/>
      <c r="O155" s="20"/>
    </row>
    <row r="156" spans="1:15" ht="27.6" x14ac:dyDescent="0.3">
      <c r="A156" s="64"/>
      <c r="B156" s="33"/>
      <c r="C156" s="33"/>
      <c r="D156" s="33"/>
      <c r="E156" s="33"/>
      <c r="F156" s="33"/>
      <c r="G156" s="33"/>
      <c r="H156" s="33"/>
      <c r="I156" s="8" t="s">
        <v>12</v>
      </c>
      <c r="J156" s="1">
        <v>21200</v>
      </c>
      <c r="K156" s="1">
        <v>143897.29999999999</v>
      </c>
      <c r="L156" s="1"/>
      <c r="M156" s="1"/>
      <c r="N156" s="33"/>
      <c r="O156" s="20"/>
    </row>
    <row r="157" spans="1:15" ht="27.6" x14ac:dyDescent="0.3">
      <c r="A157" s="64"/>
      <c r="B157" s="33"/>
      <c r="C157" s="33"/>
      <c r="D157" s="33"/>
      <c r="E157" s="33"/>
      <c r="F157" s="33"/>
      <c r="G157" s="33"/>
      <c r="H157" s="33"/>
      <c r="I157" s="8" t="s">
        <v>13</v>
      </c>
      <c r="J157" s="1"/>
      <c r="K157" s="1"/>
      <c r="L157" s="1"/>
      <c r="M157" s="1"/>
      <c r="N157" s="33"/>
      <c r="O157" s="20"/>
    </row>
    <row r="158" spans="1:15" ht="27.6" x14ac:dyDescent="0.3">
      <c r="A158" s="64"/>
      <c r="B158" s="33"/>
      <c r="C158" s="33"/>
      <c r="D158" s="33"/>
      <c r="E158" s="33"/>
      <c r="F158" s="33"/>
      <c r="G158" s="33"/>
      <c r="H158" s="33"/>
      <c r="I158" s="8" t="s">
        <v>14</v>
      </c>
      <c r="J158" s="1"/>
      <c r="K158" s="1"/>
      <c r="L158" s="1"/>
      <c r="M158" s="1"/>
      <c r="N158" s="33"/>
      <c r="O158" s="20"/>
    </row>
    <row r="159" spans="1:15" ht="27.6" x14ac:dyDescent="0.3">
      <c r="A159" s="64"/>
      <c r="B159" s="33" t="s">
        <v>63</v>
      </c>
      <c r="C159" s="33" t="s">
        <v>43</v>
      </c>
      <c r="D159" s="33">
        <v>2020</v>
      </c>
      <c r="E159" s="33" t="s">
        <v>78</v>
      </c>
      <c r="F159" s="34">
        <v>262548</v>
      </c>
      <c r="G159" s="33" t="s">
        <v>31</v>
      </c>
      <c r="H159" s="34">
        <v>128146.59925</v>
      </c>
      <c r="I159" s="8" t="s">
        <v>10</v>
      </c>
      <c r="J159" s="1">
        <f>J160+J161+J162+J163</f>
        <v>128146.59999999999</v>
      </c>
      <c r="K159" s="1">
        <f t="shared" ref="K159:L159" si="47">K160+K161+K162+K163</f>
        <v>0</v>
      </c>
      <c r="L159" s="1">
        <f t="shared" si="47"/>
        <v>0</v>
      </c>
      <c r="M159" s="1"/>
      <c r="N159" s="33" t="s">
        <v>15</v>
      </c>
      <c r="O159" s="20"/>
    </row>
    <row r="160" spans="1:15" ht="27.6" x14ac:dyDescent="0.3">
      <c r="A160" s="64"/>
      <c r="B160" s="33"/>
      <c r="C160" s="33"/>
      <c r="D160" s="33"/>
      <c r="E160" s="33"/>
      <c r="F160" s="33"/>
      <c r="G160" s="33"/>
      <c r="H160" s="33"/>
      <c r="I160" s="8" t="s">
        <v>11</v>
      </c>
      <c r="J160" s="1">
        <v>105588.79999999999</v>
      </c>
      <c r="K160" s="1"/>
      <c r="L160" s="1"/>
      <c r="M160" s="1"/>
      <c r="N160" s="33"/>
      <c r="O160" s="20"/>
    </row>
    <row r="161" spans="1:15" ht="27.6" x14ac:dyDescent="0.3">
      <c r="A161" s="64"/>
      <c r="B161" s="33"/>
      <c r="C161" s="33"/>
      <c r="D161" s="33"/>
      <c r="E161" s="33"/>
      <c r="F161" s="33"/>
      <c r="G161" s="33"/>
      <c r="H161" s="33"/>
      <c r="I161" s="8" t="s">
        <v>12</v>
      </c>
      <c r="J161" s="1">
        <v>22557.8</v>
      </c>
      <c r="K161" s="1"/>
      <c r="L161" s="1"/>
      <c r="M161" s="1"/>
      <c r="N161" s="33"/>
      <c r="O161" s="20"/>
    </row>
    <row r="162" spans="1:15" ht="27.6" x14ac:dyDescent="0.3">
      <c r="A162" s="64"/>
      <c r="B162" s="33"/>
      <c r="C162" s="33"/>
      <c r="D162" s="33"/>
      <c r="E162" s="33"/>
      <c r="F162" s="33"/>
      <c r="G162" s="33"/>
      <c r="H162" s="33"/>
      <c r="I162" s="8" t="s">
        <v>13</v>
      </c>
      <c r="J162" s="1"/>
      <c r="K162" s="1"/>
      <c r="L162" s="1"/>
      <c r="M162" s="1"/>
      <c r="N162" s="33"/>
      <c r="O162" s="20"/>
    </row>
    <row r="163" spans="1:15" ht="27.6" x14ac:dyDescent="0.3">
      <c r="A163" s="64"/>
      <c r="B163" s="33"/>
      <c r="C163" s="33"/>
      <c r="D163" s="33"/>
      <c r="E163" s="33"/>
      <c r="F163" s="33"/>
      <c r="G163" s="33"/>
      <c r="H163" s="33"/>
      <c r="I163" s="8" t="s">
        <v>14</v>
      </c>
      <c r="J163" s="1"/>
      <c r="K163" s="1"/>
      <c r="L163" s="1"/>
      <c r="M163" s="1"/>
      <c r="N163" s="33"/>
      <c r="O163" s="20"/>
    </row>
    <row r="164" spans="1:15" ht="27.6" x14ac:dyDescent="0.3">
      <c r="A164" s="64"/>
      <c r="B164" s="33" t="s">
        <v>64</v>
      </c>
      <c r="C164" s="33" t="s">
        <v>43</v>
      </c>
      <c r="D164" s="33">
        <v>2020</v>
      </c>
      <c r="E164" s="33" t="s">
        <v>78</v>
      </c>
      <c r="F164" s="34">
        <v>262548</v>
      </c>
      <c r="G164" s="33" t="s">
        <v>31</v>
      </c>
      <c r="H164" s="34">
        <v>126031.8014600001</v>
      </c>
      <c r="I164" s="8" t="s">
        <v>10</v>
      </c>
      <c r="J164" s="1">
        <f>J165+J166+J167+J168</f>
        <v>126031.8</v>
      </c>
      <c r="K164" s="1">
        <f t="shared" ref="K164:L164" si="48">K165+K166+K167+K168</f>
        <v>0</v>
      </c>
      <c r="L164" s="1">
        <f t="shared" si="48"/>
        <v>0</v>
      </c>
      <c r="M164" s="1"/>
      <c r="N164" s="33" t="s">
        <v>15</v>
      </c>
      <c r="O164" s="20"/>
    </row>
    <row r="165" spans="1:15" ht="27.6" x14ac:dyDescent="0.3">
      <c r="A165" s="64"/>
      <c r="B165" s="33"/>
      <c r="C165" s="33"/>
      <c r="D165" s="33"/>
      <c r="E165" s="33"/>
      <c r="F165" s="33"/>
      <c r="G165" s="33"/>
      <c r="H165" s="33"/>
      <c r="I165" s="8" t="s">
        <v>11</v>
      </c>
      <c r="J165" s="1">
        <v>103474</v>
      </c>
      <c r="K165" s="1"/>
      <c r="L165" s="1"/>
      <c r="M165" s="1"/>
      <c r="N165" s="33"/>
      <c r="O165" s="20"/>
    </row>
    <row r="166" spans="1:15" ht="27.6" x14ac:dyDescent="0.3">
      <c r="A166" s="64"/>
      <c r="B166" s="33"/>
      <c r="C166" s="33"/>
      <c r="D166" s="33"/>
      <c r="E166" s="33"/>
      <c r="F166" s="33"/>
      <c r="G166" s="33"/>
      <c r="H166" s="33"/>
      <c r="I166" s="8" t="s">
        <v>12</v>
      </c>
      <c r="J166" s="1">
        <v>22557.8</v>
      </c>
      <c r="K166" s="1"/>
      <c r="L166" s="1"/>
      <c r="M166" s="1"/>
      <c r="N166" s="33"/>
      <c r="O166" s="20"/>
    </row>
    <row r="167" spans="1:15" ht="27.6" x14ac:dyDescent="0.3">
      <c r="A167" s="64"/>
      <c r="B167" s="33"/>
      <c r="C167" s="33"/>
      <c r="D167" s="33"/>
      <c r="E167" s="33"/>
      <c r="F167" s="33"/>
      <c r="G167" s="33"/>
      <c r="H167" s="33"/>
      <c r="I167" s="8" t="s">
        <v>13</v>
      </c>
      <c r="J167" s="1"/>
      <c r="K167" s="1"/>
      <c r="L167" s="1"/>
      <c r="M167" s="1"/>
      <c r="N167" s="33"/>
      <c r="O167" s="20"/>
    </row>
    <row r="168" spans="1:15" ht="27.6" x14ac:dyDescent="0.3">
      <c r="A168" s="64"/>
      <c r="B168" s="33"/>
      <c r="C168" s="33"/>
      <c r="D168" s="33"/>
      <c r="E168" s="33"/>
      <c r="F168" s="33"/>
      <c r="G168" s="33"/>
      <c r="H168" s="33"/>
      <c r="I168" s="8" t="s">
        <v>14</v>
      </c>
      <c r="J168" s="1"/>
      <c r="K168" s="1"/>
      <c r="L168" s="1"/>
      <c r="M168" s="1"/>
      <c r="N168" s="33"/>
      <c r="O168" s="20"/>
    </row>
    <row r="169" spans="1:15" ht="27.6" x14ac:dyDescent="0.3">
      <c r="A169" s="64"/>
      <c r="B169" s="33" t="s">
        <v>65</v>
      </c>
      <c r="C169" s="33" t="s">
        <v>43</v>
      </c>
      <c r="D169" s="33">
        <v>2020</v>
      </c>
      <c r="E169" s="33" t="s">
        <v>78</v>
      </c>
      <c r="F169" s="34">
        <v>253000.8</v>
      </c>
      <c r="G169" s="33" t="s">
        <v>40</v>
      </c>
      <c r="H169" s="34">
        <v>123393.80668000001</v>
      </c>
      <c r="I169" s="8" t="s">
        <v>10</v>
      </c>
      <c r="J169" s="1">
        <f>J170+J171+J172+J173</f>
        <v>123393.8</v>
      </c>
      <c r="K169" s="1">
        <f t="shared" ref="K169:L169" si="49">K170+K171+K172+K173</f>
        <v>0</v>
      </c>
      <c r="L169" s="1">
        <f t="shared" si="49"/>
        <v>0</v>
      </c>
      <c r="M169" s="1"/>
      <c r="N169" s="33" t="s">
        <v>15</v>
      </c>
      <c r="O169" s="20"/>
    </row>
    <row r="170" spans="1:15" ht="27.6" x14ac:dyDescent="0.3">
      <c r="A170" s="64"/>
      <c r="B170" s="33"/>
      <c r="C170" s="33"/>
      <c r="D170" s="33"/>
      <c r="E170" s="33"/>
      <c r="F170" s="33"/>
      <c r="G170" s="33"/>
      <c r="H170" s="33"/>
      <c r="I170" s="8" t="s">
        <v>11</v>
      </c>
      <c r="J170" s="1">
        <v>101620.1</v>
      </c>
      <c r="K170" s="1"/>
      <c r="L170" s="1"/>
      <c r="M170" s="1"/>
      <c r="N170" s="33"/>
      <c r="O170" s="20"/>
    </row>
    <row r="171" spans="1:15" ht="27.6" x14ac:dyDescent="0.3">
      <c r="A171" s="64"/>
      <c r="B171" s="33"/>
      <c r="C171" s="33"/>
      <c r="D171" s="33"/>
      <c r="E171" s="33"/>
      <c r="F171" s="33"/>
      <c r="G171" s="33"/>
      <c r="H171" s="33"/>
      <c r="I171" s="8" t="s">
        <v>12</v>
      </c>
      <c r="J171" s="1">
        <v>21773.7</v>
      </c>
      <c r="K171" s="1"/>
      <c r="L171" s="1"/>
      <c r="M171" s="1"/>
      <c r="N171" s="33"/>
      <c r="O171" s="20"/>
    </row>
    <row r="172" spans="1:15" ht="27.6" x14ac:dyDescent="0.3">
      <c r="A172" s="64"/>
      <c r="B172" s="33"/>
      <c r="C172" s="33"/>
      <c r="D172" s="33"/>
      <c r="E172" s="33"/>
      <c r="F172" s="33"/>
      <c r="G172" s="33"/>
      <c r="H172" s="33"/>
      <c r="I172" s="8" t="s">
        <v>13</v>
      </c>
      <c r="J172" s="1"/>
      <c r="K172" s="1"/>
      <c r="L172" s="1"/>
      <c r="M172" s="1"/>
      <c r="N172" s="33"/>
      <c r="O172" s="20"/>
    </row>
    <row r="173" spans="1:15" ht="27.6" x14ac:dyDescent="0.3">
      <c r="A173" s="64"/>
      <c r="B173" s="33"/>
      <c r="C173" s="33"/>
      <c r="D173" s="33"/>
      <c r="E173" s="33"/>
      <c r="F173" s="33"/>
      <c r="G173" s="33"/>
      <c r="H173" s="33"/>
      <c r="I173" s="8" t="s">
        <v>14</v>
      </c>
      <c r="J173" s="1"/>
      <c r="K173" s="1"/>
      <c r="L173" s="1"/>
      <c r="M173" s="1"/>
      <c r="N173" s="33"/>
      <c r="O173" s="20"/>
    </row>
    <row r="174" spans="1:15" ht="27.6" x14ac:dyDescent="0.3">
      <c r="A174" s="64"/>
      <c r="B174" s="33" t="s">
        <v>66</v>
      </c>
      <c r="C174" s="33" t="s">
        <v>33</v>
      </c>
      <c r="D174" s="33">
        <v>2021</v>
      </c>
      <c r="E174" s="33" t="s">
        <v>102</v>
      </c>
      <c r="F174" s="34">
        <v>152878.5</v>
      </c>
      <c r="G174" s="33" t="s">
        <v>73</v>
      </c>
      <c r="H174" s="34">
        <f>F174</f>
        <v>152878.5</v>
      </c>
      <c r="I174" s="8" t="s">
        <v>10</v>
      </c>
      <c r="J174" s="1">
        <f>J175+J176+J177+J178</f>
        <v>55363.8</v>
      </c>
      <c r="K174" s="1">
        <f t="shared" ref="K174:L174" si="50">K175+K176+K177+K178</f>
        <v>97514.700000000012</v>
      </c>
      <c r="L174" s="1">
        <f t="shared" si="50"/>
        <v>0</v>
      </c>
      <c r="M174" s="1"/>
      <c r="N174" s="33" t="s">
        <v>15</v>
      </c>
      <c r="O174" s="20"/>
    </row>
    <row r="175" spans="1:15" ht="27.6" x14ac:dyDescent="0.3">
      <c r="A175" s="64"/>
      <c r="B175" s="33"/>
      <c r="C175" s="33"/>
      <c r="D175" s="33"/>
      <c r="E175" s="33"/>
      <c r="F175" s="33"/>
      <c r="G175" s="33"/>
      <c r="H175" s="33"/>
      <c r="I175" s="8" t="s">
        <v>11</v>
      </c>
      <c r="J175" s="1">
        <v>31014.5</v>
      </c>
      <c r="K175" s="1">
        <v>43481.599999999999</v>
      </c>
      <c r="L175" s="1"/>
      <c r="M175" s="1"/>
      <c r="N175" s="33"/>
      <c r="O175" s="20"/>
    </row>
    <row r="176" spans="1:15" ht="27.6" x14ac:dyDescent="0.3">
      <c r="A176" s="64"/>
      <c r="B176" s="33"/>
      <c r="C176" s="33"/>
      <c r="D176" s="33"/>
      <c r="E176" s="33"/>
      <c r="F176" s="33"/>
      <c r="G176" s="33"/>
      <c r="H176" s="33"/>
      <c r="I176" s="8" t="s">
        <v>12</v>
      </c>
      <c r="J176" s="1">
        <v>24349.3</v>
      </c>
      <c r="K176" s="1">
        <v>54033.100000000006</v>
      </c>
      <c r="L176" s="1"/>
      <c r="M176" s="1"/>
      <c r="N176" s="33"/>
      <c r="O176" s="20"/>
    </row>
    <row r="177" spans="1:15" ht="27.6" x14ac:dyDescent="0.3">
      <c r="A177" s="64"/>
      <c r="B177" s="33"/>
      <c r="C177" s="33"/>
      <c r="D177" s="33"/>
      <c r="E177" s="33"/>
      <c r="F177" s="33"/>
      <c r="G177" s="33"/>
      <c r="H177" s="33"/>
      <c r="I177" s="8" t="s">
        <v>13</v>
      </c>
      <c r="J177" s="1"/>
      <c r="K177" s="1"/>
      <c r="L177" s="1"/>
      <c r="M177" s="1"/>
      <c r="N177" s="33"/>
      <c r="O177" s="20"/>
    </row>
    <row r="178" spans="1:15" ht="27.6" x14ac:dyDescent="0.3">
      <c r="A178" s="64"/>
      <c r="B178" s="33"/>
      <c r="C178" s="33"/>
      <c r="D178" s="33"/>
      <c r="E178" s="33"/>
      <c r="F178" s="33"/>
      <c r="G178" s="33"/>
      <c r="H178" s="33"/>
      <c r="I178" s="8" t="s">
        <v>14</v>
      </c>
      <c r="J178" s="1"/>
      <c r="K178" s="1"/>
      <c r="L178" s="1"/>
      <c r="M178" s="1"/>
      <c r="N178" s="33"/>
      <c r="O178" s="20"/>
    </row>
    <row r="179" spans="1:15" ht="27.6" x14ac:dyDescent="0.3">
      <c r="A179" s="64"/>
      <c r="B179" s="33" t="s">
        <v>91</v>
      </c>
      <c r="C179" s="33" t="s">
        <v>43</v>
      </c>
      <c r="D179" s="33">
        <v>2020</v>
      </c>
      <c r="E179" s="33" t="s">
        <v>78</v>
      </c>
      <c r="F179" s="62" t="s">
        <v>99</v>
      </c>
      <c r="G179" s="33" t="s">
        <v>40</v>
      </c>
      <c r="H179" s="34">
        <v>126011.60659</v>
      </c>
      <c r="I179" s="8" t="s">
        <v>10</v>
      </c>
      <c r="J179" s="1">
        <f>J180+J181+J182+J183</f>
        <v>126011.59999999999</v>
      </c>
      <c r="K179" s="1">
        <f t="shared" ref="K179:L179" si="51">K180+K181+K182+K183</f>
        <v>0</v>
      </c>
      <c r="L179" s="1">
        <f t="shared" si="51"/>
        <v>0</v>
      </c>
      <c r="M179" s="1"/>
      <c r="N179" s="33" t="s">
        <v>15</v>
      </c>
      <c r="O179" s="20"/>
    </row>
    <row r="180" spans="1:15" ht="27.6" x14ac:dyDescent="0.3">
      <c r="A180" s="64"/>
      <c r="B180" s="33"/>
      <c r="C180" s="33"/>
      <c r="D180" s="33"/>
      <c r="E180" s="33"/>
      <c r="F180" s="62"/>
      <c r="G180" s="33"/>
      <c r="H180" s="33"/>
      <c r="I180" s="8" t="s">
        <v>11</v>
      </c>
      <c r="J180" s="1">
        <v>99679.9</v>
      </c>
      <c r="K180" s="1"/>
      <c r="L180" s="1"/>
      <c r="M180" s="1"/>
      <c r="N180" s="33"/>
      <c r="O180" s="20"/>
    </row>
    <row r="181" spans="1:15" ht="27.6" x14ac:dyDescent="0.3">
      <c r="A181" s="64"/>
      <c r="B181" s="33"/>
      <c r="C181" s="33"/>
      <c r="D181" s="33"/>
      <c r="E181" s="33"/>
      <c r="F181" s="62"/>
      <c r="G181" s="33"/>
      <c r="H181" s="33"/>
      <c r="I181" s="8" t="s">
        <v>12</v>
      </c>
      <c r="J181" s="1">
        <v>26331.7</v>
      </c>
      <c r="K181" s="1"/>
      <c r="L181" s="1"/>
      <c r="M181" s="1"/>
      <c r="N181" s="33"/>
      <c r="O181" s="20"/>
    </row>
    <row r="182" spans="1:15" ht="27.6" x14ac:dyDescent="0.3">
      <c r="A182" s="64"/>
      <c r="B182" s="33"/>
      <c r="C182" s="33"/>
      <c r="D182" s="33"/>
      <c r="E182" s="33"/>
      <c r="F182" s="62"/>
      <c r="G182" s="33"/>
      <c r="H182" s="33"/>
      <c r="I182" s="8" t="s">
        <v>13</v>
      </c>
      <c r="J182" s="1"/>
      <c r="K182" s="1"/>
      <c r="L182" s="1"/>
      <c r="M182" s="1"/>
      <c r="N182" s="33"/>
      <c r="O182" s="20"/>
    </row>
    <row r="183" spans="1:15" ht="27.6" x14ac:dyDescent="0.3">
      <c r="A183" s="64"/>
      <c r="B183" s="33"/>
      <c r="C183" s="33"/>
      <c r="D183" s="33"/>
      <c r="E183" s="33"/>
      <c r="F183" s="62"/>
      <c r="G183" s="33"/>
      <c r="H183" s="33"/>
      <c r="I183" s="8" t="s">
        <v>14</v>
      </c>
      <c r="J183" s="1"/>
      <c r="K183" s="1"/>
      <c r="L183" s="1"/>
      <c r="M183" s="1"/>
      <c r="N183" s="33"/>
      <c r="O183" s="20"/>
    </row>
    <row r="184" spans="1:15" ht="27.6" x14ac:dyDescent="0.3">
      <c r="A184" s="64"/>
      <c r="B184" s="33" t="s">
        <v>67</v>
      </c>
      <c r="C184" s="33" t="s">
        <v>43</v>
      </c>
      <c r="D184" s="33">
        <v>2020</v>
      </c>
      <c r="E184" s="33" t="s">
        <v>78</v>
      </c>
      <c r="F184" s="34">
        <v>230132.4</v>
      </c>
      <c r="G184" s="33" t="s">
        <v>74</v>
      </c>
      <c r="H184" s="34">
        <v>225076.30408</v>
      </c>
      <c r="I184" s="8" t="s">
        <v>10</v>
      </c>
      <c r="J184" s="1">
        <f>J185+J186+J187+J188</f>
        <v>225076.3</v>
      </c>
      <c r="K184" s="1">
        <f t="shared" ref="K184:L184" si="52">K185+K186+K187+K188</f>
        <v>0</v>
      </c>
      <c r="L184" s="1">
        <f t="shared" si="52"/>
        <v>0</v>
      </c>
      <c r="M184" s="1"/>
      <c r="N184" s="33" t="s">
        <v>15</v>
      </c>
      <c r="O184" s="20"/>
    </row>
    <row r="185" spans="1:15" ht="27.6" x14ac:dyDescent="0.3">
      <c r="A185" s="64"/>
      <c r="B185" s="33"/>
      <c r="C185" s="33"/>
      <c r="D185" s="33"/>
      <c r="E185" s="33"/>
      <c r="F185" s="33"/>
      <c r="G185" s="33"/>
      <c r="H185" s="33"/>
      <c r="I185" s="8" t="s">
        <v>11</v>
      </c>
      <c r="J185" s="1">
        <v>96825.600000000006</v>
      </c>
      <c r="K185" s="1"/>
      <c r="L185" s="1"/>
      <c r="M185" s="1"/>
      <c r="N185" s="33"/>
      <c r="O185" s="20"/>
    </row>
    <row r="186" spans="1:15" ht="27.6" x14ac:dyDescent="0.3">
      <c r="A186" s="64"/>
      <c r="B186" s="33"/>
      <c r="C186" s="33"/>
      <c r="D186" s="33"/>
      <c r="E186" s="33"/>
      <c r="F186" s="33"/>
      <c r="G186" s="33"/>
      <c r="H186" s="33"/>
      <c r="I186" s="8" t="s">
        <v>12</v>
      </c>
      <c r="J186" s="1">
        <v>128250.7</v>
      </c>
      <c r="K186" s="1"/>
      <c r="L186" s="1"/>
      <c r="M186" s="1"/>
      <c r="N186" s="33"/>
      <c r="O186" s="20"/>
    </row>
    <row r="187" spans="1:15" ht="27.6" x14ac:dyDescent="0.3">
      <c r="A187" s="64"/>
      <c r="B187" s="33"/>
      <c r="C187" s="33"/>
      <c r="D187" s="33"/>
      <c r="E187" s="33"/>
      <c r="F187" s="33"/>
      <c r="G187" s="33"/>
      <c r="H187" s="33"/>
      <c r="I187" s="8" t="s">
        <v>13</v>
      </c>
      <c r="J187" s="1"/>
      <c r="K187" s="1"/>
      <c r="L187" s="1"/>
      <c r="M187" s="1"/>
      <c r="N187" s="33"/>
      <c r="O187" s="20"/>
    </row>
    <row r="188" spans="1:15" ht="27.6" x14ac:dyDescent="0.3">
      <c r="A188" s="64"/>
      <c r="B188" s="33"/>
      <c r="C188" s="33"/>
      <c r="D188" s="33"/>
      <c r="E188" s="33"/>
      <c r="F188" s="33"/>
      <c r="G188" s="33"/>
      <c r="H188" s="33"/>
      <c r="I188" s="8" t="s">
        <v>14</v>
      </c>
      <c r="J188" s="1"/>
      <c r="K188" s="1"/>
      <c r="L188" s="1"/>
      <c r="M188" s="1"/>
      <c r="N188" s="33"/>
      <c r="O188" s="20"/>
    </row>
    <row r="189" spans="1:15" ht="27.6" x14ac:dyDescent="0.3">
      <c r="A189" s="64"/>
      <c r="B189" s="33" t="s">
        <v>68</v>
      </c>
      <c r="C189" s="33" t="s">
        <v>43</v>
      </c>
      <c r="D189" s="33">
        <v>2020</v>
      </c>
      <c r="E189" s="33" t="s">
        <v>78</v>
      </c>
      <c r="F189" s="34">
        <v>76614.759999999995</v>
      </c>
      <c r="G189" s="33" t="s">
        <v>75</v>
      </c>
      <c r="H189" s="34">
        <v>73391.20508</v>
      </c>
      <c r="I189" s="8" t="s">
        <v>10</v>
      </c>
      <c r="J189" s="1">
        <f>J190+J191+J192+J193</f>
        <v>73391.200000000012</v>
      </c>
      <c r="K189" s="1">
        <f t="shared" ref="K189:L189" si="53">K190+K191+K192+K193</f>
        <v>0</v>
      </c>
      <c r="L189" s="1">
        <f t="shared" si="53"/>
        <v>0</v>
      </c>
      <c r="M189" s="1"/>
      <c r="N189" s="33" t="s">
        <v>15</v>
      </c>
      <c r="O189" s="20"/>
    </row>
    <row r="190" spans="1:15" ht="27.6" x14ac:dyDescent="0.3">
      <c r="A190" s="64"/>
      <c r="B190" s="33"/>
      <c r="C190" s="33"/>
      <c r="D190" s="33"/>
      <c r="E190" s="33"/>
      <c r="F190" s="33"/>
      <c r="G190" s="33"/>
      <c r="H190" s="33"/>
      <c r="I190" s="8" t="s">
        <v>11</v>
      </c>
      <c r="J190" s="1">
        <v>28305.300000000003</v>
      </c>
      <c r="K190" s="1"/>
      <c r="L190" s="1"/>
      <c r="M190" s="1"/>
      <c r="N190" s="33"/>
      <c r="O190" s="20"/>
    </row>
    <row r="191" spans="1:15" ht="27.6" x14ac:dyDescent="0.3">
      <c r="A191" s="64"/>
      <c r="B191" s="33"/>
      <c r="C191" s="33"/>
      <c r="D191" s="33"/>
      <c r="E191" s="33"/>
      <c r="F191" s="33"/>
      <c r="G191" s="33"/>
      <c r="H191" s="33"/>
      <c r="I191" s="8" t="s">
        <v>12</v>
      </c>
      <c r="J191" s="1">
        <v>45085.9</v>
      </c>
      <c r="K191" s="1"/>
      <c r="L191" s="1"/>
      <c r="M191" s="1"/>
      <c r="N191" s="33"/>
      <c r="O191" s="20"/>
    </row>
    <row r="192" spans="1:15" ht="27.6" x14ac:dyDescent="0.3">
      <c r="A192" s="64"/>
      <c r="B192" s="33"/>
      <c r="C192" s="33"/>
      <c r="D192" s="33"/>
      <c r="E192" s="33"/>
      <c r="F192" s="33"/>
      <c r="G192" s="33"/>
      <c r="H192" s="33"/>
      <c r="I192" s="8" t="s">
        <v>13</v>
      </c>
      <c r="J192" s="1"/>
      <c r="K192" s="1"/>
      <c r="L192" s="1"/>
      <c r="M192" s="1"/>
      <c r="N192" s="33"/>
      <c r="O192" s="20"/>
    </row>
    <row r="193" spans="1:15" ht="27.6" x14ac:dyDescent="0.3">
      <c r="A193" s="64"/>
      <c r="B193" s="33"/>
      <c r="C193" s="33"/>
      <c r="D193" s="33"/>
      <c r="E193" s="33"/>
      <c r="F193" s="33"/>
      <c r="G193" s="33"/>
      <c r="H193" s="33"/>
      <c r="I193" s="8" t="s">
        <v>14</v>
      </c>
      <c r="J193" s="1"/>
      <c r="K193" s="1"/>
      <c r="L193" s="1"/>
      <c r="M193" s="1"/>
      <c r="N193" s="33"/>
      <c r="O193" s="20"/>
    </row>
    <row r="194" spans="1:15" ht="27.6" x14ac:dyDescent="0.3">
      <c r="A194" s="64"/>
      <c r="B194" s="33" t="s">
        <v>69</v>
      </c>
      <c r="C194" s="33" t="s">
        <v>33</v>
      </c>
      <c r="D194" s="33">
        <v>2021</v>
      </c>
      <c r="E194" s="33" t="s">
        <v>102</v>
      </c>
      <c r="F194" s="34">
        <v>51614.9</v>
      </c>
      <c r="G194" s="33" t="s">
        <v>76</v>
      </c>
      <c r="H194" s="34">
        <v>50918.908540000004</v>
      </c>
      <c r="I194" s="8" t="s">
        <v>10</v>
      </c>
      <c r="J194" s="1">
        <f>J195+J196+J197+J198</f>
        <v>24625</v>
      </c>
      <c r="K194" s="1">
        <f t="shared" ref="K194:L194" si="54">K195+K196+K197+K198</f>
        <v>24059.4</v>
      </c>
      <c r="L194" s="1">
        <f t="shared" si="54"/>
        <v>0</v>
      </c>
      <c r="M194" s="1"/>
      <c r="N194" s="33" t="s">
        <v>15</v>
      </c>
      <c r="O194" s="20"/>
    </row>
    <row r="195" spans="1:15" ht="27.6" x14ac:dyDescent="0.3">
      <c r="A195" s="64"/>
      <c r="B195" s="33"/>
      <c r="C195" s="33"/>
      <c r="D195" s="33"/>
      <c r="E195" s="33"/>
      <c r="F195" s="33"/>
      <c r="G195" s="33"/>
      <c r="H195" s="33"/>
      <c r="I195" s="8" t="s">
        <v>11</v>
      </c>
      <c r="J195" s="1">
        <v>9625</v>
      </c>
      <c r="K195" s="1">
        <v>9059.4</v>
      </c>
      <c r="L195" s="1"/>
      <c r="M195" s="1"/>
      <c r="N195" s="33"/>
      <c r="O195" s="20"/>
    </row>
    <row r="196" spans="1:15" ht="27.6" x14ac:dyDescent="0.3">
      <c r="A196" s="64"/>
      <c r="B196" s="33"/>
      <c r="C196" s="33"/>
      <c r="D196" s="33"/>
      <c r="E196" s="33"/>
      <c r="F196" s="33"/>
      <c r="G196" s="33"/>
      <c r="H196" s="33"/>
      <c r="I196" s="8" t="s">
        <v>12</v>
      </c>
      <c r="J196" s="1">
        <v>15000</v>
      </c>
      <c r="K196" s="1">
        <v>15000</v>
      </c>
      <c r="L196" s="1"/>
      <c r="M196" s="1"/>
      <c r="N196" s="33"/>
      <c r="O196" s="20"/>
    </row>
    <row r="197" spans="1:15" ht="27.6" x14ac:dyDescent="0.3">
      <c r="A197" s="64"/>
      <c r="B197" s="33"/>
      <c r="C197" s="33"/>
      <c r="D197" s="33"/>
      <c r="E197" s="33"/>
      <c r="F197" s="33"/>
      <c r="G197" s="33"/>
      <c r="H197" s="33"/>
      <c r="I197" s="8" t="s">
        <v>13</v>
      </c>
      <c r="J197" s="1"/>
      <c r="K197" s="1"/>
      <c r="L197" s="1"/>
      <c r="M197" s="1"/>
      <c r="N197" s="33"/>
      <c r="O197" s="20"/>
    </row>
    <row r="198" spans="1:15" ht="27.6" x14ac:dyDescent="0.3">
      <c r="A198" s="64"/>
      <c r="B198" s="33"/>
      <c r="C198" s="33"/>
      <c r="D198" s="33"/>
      <c r="E198" s="33"/>
      <c r="F198" s="33"/>
      <c r="G198" s="33"/>
      <c r="H198" s="33"/>
      <c r="I198" s="8" t="s">
        <v>14</v>
      </c>
      <c r="J198" s="1"/>
      <c r="K198" s="1"/>
      <c r="L198" s="1"/>
      <c r="M198" s="1"/>
      <c r="N198" s="33"/>
      <c r="O198" s="20"/>
    </row>
    <row r="199" spans="1:15" ht="27.6" x14ac:dyDescent="0.3">
      <c r="A199" s="64"/>
      <c r="B199" s="33" t="s">
        <v>70</v>
      </c>
      <c r="C199" s="33" t="s">
        <v>43</v>
      </c>
      <c r="D199" s="33">
        <v>2020</v>
      </c>
      <c r="E199" s="33" t="s">
        <v>102</v>
      </c>
      <c r="F199" s="34">
        <v>53083.5</v>
      </c>
      <c r="G199" s="33" t="s">
        <v>76</v>
      </c>
      <c r="H199" s="34">
        <v>50359.444000000003</v>
      </c>
      <c r="I199" s="8" t="s">
        <v>10</v>
      </c>
      <c r="J199" s="1">
        <f>J200+J201+J202+J203</f>
        <v>49567.8</v>
      </c>
      <c r="K199" s="1">
        <f t="shared" ref="K199:L199" si="55">K200+K201+K202+K203</f>
        <v>0</v>
      </c>
      <c r="L199" s="1">
        <f t="shared" si="55"/>
        <v>0</v>
      </c>
      <c r="M199" s="1"/>
      <c r="N199" s="33" t="s">
        <v>15</v>
      </c>
      <c r="O199" s="20"/>
    </row>
    <row r="200" spans="1:15" ht="27.6" x14ac:dyDescent="0.3">
      <c r="A200" s="64"/>
      <c r="B200" s="33"/>
      <c r="C200" s="33"/>
      <c r="D200" s="33"/>
      <c r="E200" s="33"/>
      <c r="F200" s="33"/>
      <c r="G200" s="33"/>
      <c r="H200" s="33"/>
      <c r="I200" s="8" t="s">
        <v>11</v>
      </c>
      <c r="J200" s="1">
        <v>19567.8</v>
      </c>
      <c r="K200" s="1"/>
      <c r="L200" s="1"/>
      <c r="M200" s="1"/>
      <c r="N200" s="33"/>
      <c r="O200" s="20"/>
    </row>
    <row r="201" spans="1:15" ht="27.6" x14ac:dyDescent="0.3">
      <c r="A201" s="64"/>
      <c r="B201" s="33"/>
      <c r="C201" s="33"/>
      <c r="D201" s="33"/>
      <c r="E201" s="33"/>
      <c r="F201" s="33"/>
      <c r="G201" s="33"/>
      <c r="H201" s="33"/>
      <c r="I201" s="8" t="s">
        <v>12</v>
      </c>
      <c r="J201" s="1">
        <v>30000</v>
      </c>
      <c r="K201" s="1"/>
      <c r="L201" s="1"/>
      <c r="M201" s="1"/>
      <c r="N201" s="33"/>
      <c r="O201" s="20"/>
    </row>
    <row r="202" spans="1:15" ht="27.6" x14ac:dyDescent="0.3">
      <c r="A202" s="64"/>
      <c r="B202" s="33"/>
      <c r="C202" s="33"/>
      <c r="D202" s="33"/>
      <c r="E202" s="33"/>
      <c r="F202" s="33"/>
      <c r="G202" s="33"/>
      <c r="H202" s="33"/>
      <c r="I202" s="8" t="s">
        <v>13</v>
      </c>
      <c r="J202" s="1"/>
      <c r="K202" s="1"/>
      <c r="L202" s="1"/>
      <c r="M202" s="1"/>
      <c r="N202" s="33"/>
      <c r="O202" s="20"/>
    </row>
    <row r="203" spans="1:15" ht="27.6" x14ac:dyDescent="0.3">
      <c r="A203" s="64"/>
      <c r="B203" s="33"/>
      <c r="C203" s="33"/>
      <c r="D203" s="33"/>
      <c r="E203" s="33"/>
      <c r="F203" s="33"/>
      <c r="G203" s="33"/>
      <c r="H203" s="33"/>
      <c r="I203" s="8" t="s">
        <v>14</v>
      </c>
      <c r="J203" s="1"/>
      <c r="K203" s="1"/>
      <c r="L203" s="1"/>
      <c r="M203" s="1"/>
      <c r="N203" s="33"/>
      <c r="O203" s="20"/>
    </row>
    <row r="204" spans="1:15" ht="27.6" x14ac:dyDescent="0.3">
      <c r="A204" s="64"/>
      <c r="B204" s="33" t="s">
        <v>71</v>
      </c>
      <c r="C204" s="33" t="s">
        <v>33</v>
      </c>
      <c r="D204" s="33">
        <v>2021</v>
      </c>
      <c r="E204" s="33" t="s">
        <v>78</v>
      </c>
      <c r="F204" s="34">
        <v>151319.62</v>
      </c>
      <c r="G204" s="33" t="s">
        <v>77</v>
      </c>
      <c r="H204" s="34">
        <v>147144.39681000001</v>
      </c>
      <c r="I204" s="8" t="s">
        <v>10</v>
      </c>
      <c r="J204" s="1">
        <f>J205+J206+J207+J208</f>
        <v>53986</v>
      </c>
      <c r="K204" s="1">
        <f t="shared" ref="K204:L204" si="56">K205+K206+K207+K208</f>
        <v>93158.399999999994</v>
      </c>
      <c r="L204" s="1">
        <f t="shared" si="56"/>
        <v>0</v>
      </c>
      <c r="M204" s="1"/>
      <c r="N204" s="33" t="s">
        <v>15</v>
      </c>
      <c r="O204" s="20"/>
    </row>
    <row r="205" spans="1:15" ht="27.6" x14ac:dyDescent="0.3">
      <c r="A205" s="64"/>
      <c r="B205" s="33"/>
      <c r="C205" s="33"/>
      <c r="D205" s="33"/>
      <c r="E205" s="33"/>
      <c r="F205" s="33"/>
      <c r="G205" s="33"/>
      <c r="H205" s="33"/>
      <c r="I205" s="8" t="s">
        <v>11</v>
      </c>
      <c r="J205" s="1">
        <v>21359.4</v>
      </c>
      <c r="K205" s="1">
        <v>48169.2</v>
      </c>
      <c r="L205" s="1"/>
      <c r="M205" s="1"/>
      <c r="N205" s="33"/>
      <c r="O205" s="20"/>
    </row>
    <row r="206" spans="1:15" ht="27.6" x14ac:dyDescent="0.3">
      <c r="A206" s="64"/>
      <c r="B206" s="33"/>
      <c r="C206" s="33"/>
      <c r="D206" s="33"/>
      <c r="E206" s="33"/>
      <c r="F206" s="33"/>
      <c r="G206" s="33"/>
      <c r="H206" s="33"/>
      <c r="I206" s="8" t="s">
        <v>12</v>
      </c>
      <c r="J206" s="1">
        <v>32626.6</v>
      </c>
      <c r="K206" s="1">
        <v>44989.200000000004</v>
      </c>
      <c r="L206" s="1"/>
      <c r="M206" s="1"/>
      <c r="N206" s="33"/>
      <c r="O206" s="20"/>
    </row>
    <row r="207" spans="1:15" ht="27.6" x14ac:dyDescent="0.3">
      <c r="A207" s="64"/>
      <c r="B207" s="33"/>
      <c r="C207" s="33"/>
      <c r="D207" s="33"/>
      <c r="E207" s="33"/>
      <c r="F207" s="33"/>
      <c r="G207" s="33"/>
      <c r="H207" s="33"/>
      <c r="I207" s="8" t="s">
        <v>13</v>
      </c>
      <c r="J207" s="1"/>
      <c r="K207" s="1"/>
      <c r="L207" s="1"/>
      <c r="M207" s="1"/>
      <c r="N207" s="33"/>
      <c r="O207" s="20"/>
    </row>
    <row r="208" spans="1:15" ht="27.6" x14ac:dyDescent="0.3">
      <c r="A208" s="64"/>
      <c r="B208" s="33"/>
      <c r="C208" s="33"/>
      <c r="D208" s="33"/>
      <c r="E208" s="33"/>
      <c r="F208" s="33"/>
      <c r="G208" s="33"/>
      <c r="H208" s="33"/>
      <c r="I208" s="8" t="s">
        <v>14</v>
      </c>
      <c r="J208" s="1"/>
      <c r="K208" s="1"/>
      <c r="L208" s="1"/>
      <c r="M208" s="1"/>
      <c r="N208" s="33"/>
      <c r="O208" s="20"/>
    </row>
    <row r="209" spans="1:15" ht="27.6" x14ac:dyDescent="0.3">
      <c r="A209" s="33" t="s">
        <v>36</v>
      </c>
      <c r="B209" s="33"/>
      <c r="C209" s="33"/>
      <c r="D209" s="33"/>
      <c r="E209" s="33"/>
      <c r="F209" s="33"/>
      <c r="G209" s="33"/>
      <c r="H209" s="33"/>
      <c r="I209" s="8" t="s">
        <v>10</v>
      </c>
      <c r="J209" s="1">
        <f>SUM(J79+J84+J89+J94+J99+J104+J109+J114+J119+J124+J129+J134+J139+J144+J149+J154+J159+J164+J169+J174+J179+J184+J189+J194+J199+J204)</f>
        <v>3146380.9099999988</v>
      </c>
      <c r="K209" s="1">
        <f t="shared" ref="K209:M209" si="57">SUM(K79+K84+K89+K94+K99+K104+K109+K114+K119+K124+K129+K134+K139+K144+K149+K154+K159+K164+K169+K174+K179+K184+K189+K194+K199+K204)</f>
        <v>1117470.4000000001</v>
      </c>
      <c r="L209" s="1">
        <f t="shared" si="57"/>
        <v>0</v>
      </c>
      <c r="M209" s="1">
        <f t="shared" si="57"/>
        <v>0</v>
      </c>
      <c r="N209" s="12"/>
      <c r="O209" s="20"/>
    </row>
    <row r="210" spans="1:15" ht="27.6" x14ac:dyDescent="0.3">
      <c r="A210" s="33"/>
      <c r="B210" s="33"/>
      <c r="C210" s="33"/>
      <c r="D210" s="33"/>
      <c r="E210" s="33"/>
      <c r="F210" s="33"/>
      <c r="G210" s="33"/>
      <c r="H210" s="33"/>
      <c r="I210" s="8" t="s">
        <v>11</v>
      </c>
      <c r="J210" s="1">
        <f t="shared" ref="J210:M210" si="58">SUM(J80+J85+J90+J95+J100+J105+J110+J115+J120+J125+J130+J135+J140+J145+J150+J155+J160+J165+J170+J175+J180+J185+J190+J195+J200+J205)</f>
        <v>2047034.9000000001</v>
      </c>
      <c r="K210" s="1">
        <f t="shared" si="58"/>
        <v>449160.80000000005</v>
      </c>
      <c r="L210" s="1">
        <f t="shared" si="58"/>
        <v>0</v>
      </c>
      <c r="M210" s="1">
        <f t="shared" si="58"/>
        <v>0</v>
      </c>
      <c r="N210" s="12"/>
      <c r="O210" s="20"/>
    </row>
    <row r="211" spans="1:15" ht="27.6" x14ac:dyDescent="0.3">
      <c r="A211" s="33"/>
      <c r="B211" s="33"/>
      <c r="C211" s="33"/>
      <c r="D211" s="33"/>
      <c r="E211" s="33"/>
      <c r="F211" s="33"/>
      <c r="G211" s="33"/>
      <c r="H211" s="33"/>
      <c r="I211" s="8" t="s">
        <v>12</v>
      </c>
      <c r="J211" s="1">
        <f t="shared" ref="J211:M211" si="59">SUM(J81+J86+J91+J96+J101+J106+J111+J116+J121+J126+J131+J136+J141+J146+J151+J156+J161+J166+J171+J176+J181+J186+J191+J196+J201+J206)</f>
        <v>1072191.4000000001</v>
      </c>
      <c r="K211" s="1">
        <f t="shared" si="59"/>
        <v>663941.69999999984</v>
      </c>
      <c r="L211" s="1">
        <f t="shared" si="59"/>
        <v>0</v>
      </c>
      <c r="M211" s="1">
        <f t="shared" si="59"/>
        <v>0</v>
      </c>
      <c r="N211" s="12"/>
      <c r="O211" s="20"/>
    </row>
    <row r="212" spans="1:15" ht="27.6" x14ac:dyDescent="0.3">
      <c r="A212" s="33"/>
      <c r="B212" s="33"/>
      <c r="C212" s="33"/>
      <c r="D212" s="33"/>
      <c r="E212" s="33"/>
      <c r="F212" s="33"/>
      <c r="G212" s="33"/>
      <c r="H212" s="33"/>
      <c r="I212" s="8" t="s">
        <v>13</v>
      </c>
      <c r="J212" s="1">
        <f t="shared" ref="J212:M212" si="60">SUM(J82+J87+J92+J97+J102+J107+J112+J117+J122+J127+J132+J137+J142+J147+J152+J157+J162+J167+J172+J177+J182+J187+J192+J197+J202+J207)</f>
        <v>27154.609999999997</v>
      </c>
      <c r="K212" s="1">
        <f>SUM(K82+K87+K92+K97+K102+K107+K112+K117+K122+K127+K132+K137+K142+K147+K152+K157+K162+K167+K172+K177+K182+K187+K192+K197+K202+K207)</f>
        <v>4367.8999999999996</v>
      </c>
      <c r="L212" s="1">
        <f t="shared" si="60"/>
        <v>0</v>
      </c>
      <c r="M212" s="1">
        <f t="shared" si="60"/>
        <v>0</v>
      </c>
      <c r="N212" s="12"/>
      <c r="O212" s="20"/>
    </row>
    <row r="213" spans="1:15" ht="27.6" x14ac:dyDescent="0.3">
      <c r="A213" s="33"/>
      <c r="B213" s="33"/>
      <c r="C213" s="33"/>
      <c r="D213" s="33"/>
      <c r="E213" s="33"/>
      <c r="F213" s="33"/>
      <c r="G213" s="33"/>
      <c r="H213" s="33"/>
      <c r="I213" s="8" t="s">
        <v>14</v>
      </c>
      <c r="J213" s="1">
        <f t="shared" ref="J213:M213" si="61">SUM(J83+J88+J93+J98+J103+J108+J113+J118+J123+J128+J133+J138+J143+J148+J153+J158+J163+J168+J173+J178+J183+J188+J193+J198+J203+J208)</f>
        <v>0</v>
      </c>
      <c r="K213" s="1">
        <f t="shared" si="61"/>
        <v>0</v>
      </c>
      <c r="L213" s="1">
        <f t="shared" si="61"/>
        <v>0</v>
      </c>
      <c r="M213" s="1">
        <f t="shared" si="61"/>
        <v>0</v>
      </c>
      <c r="N213" s="12"/>
      <c r="O213" s="20"/>
    </row>
    <row r="214" spans="1:15" ht="30" customHeight="1" x14ac:dyDescent="0.3">
      <c r="A214" s="27" t="s">
        <v>94</v>
      </c>
      <c r="B214" s="33" t="s">
        <v>101</v>
      </c>
      <c r="C214" s="41" t="s">
        <v>128</v>
      </c>
      <c r="D214" s="42"/>
      <c r="E214" s="42"/>
      <c r="F214" s="42"/>
      <c r="G214" s="42"/>
      <c r="H214" s="43"/>
      <c r="I214" s="8" t="s">
        <v>10</v>
      </c>
      <c r="J214" s="1">
        <f>J215+J216+J217+J218</f>
        <v>0</v>
      </c>
      <c r="K214" s="1">
        <f t="shared" ref="K214" si="62">K215+K216+K217+K218</f>
        <v>126644.6</v>
      </c>
      <c r="L214" s="1">
        <f>L215+L216+L217+L218</f>
        <v>0</v>
      </c>
      <c r="M214" s="1">
        <f t="shared" ref="M214" si="63">M215+M216+M217+M218</f>
        <v>0</v>
      </c>
      <c r="N214" s="33" t="s">
        <v>15</v>
      </c>
      <c r="O214" s="26"/>
    </row>
    <row r="215" spans="1:15" ht="27.6" x14ac:dyDescent="0.3">
      <c r="A215" s="28"/>
      <c r="B215" s="33"/>
      <c r="C215" s="44"/>
      <c r="D215" s="45"/>
      <c r="E215" s="45"/>
      <c r="F215" s="45"/>
      <c r="G215" s="45"/>
      <c r="H215" s="46"/>
      <c r="I215" s="8" t="s">
        <v>11</v>
      </c>
      <c r="J215" s="1">
        <v>0</v>
      </c>
      <c r="K215" s="1">
        <v>126644.6</v>
      </c>
      <c r="L215" s="1">
        <v>0</v>
      </c>
      <c r="M215" s="1">
        <v>0</v>
      </c>
      <c r="N215" s="33"/>
      <c r="O215" s="26"/>
    </row>
    <row r="216" spans="1:15" ht="27.6" x14ac:dyDescent="0.3">
      <c r="A216" s="28"/>
      <c r="B216" s="33"/>
      <c r="C216" s="44"/>
      <c r="D216" s="45"/>
      <c r="E216" s="45"/>
      <c r="F216" s="45"/>
      <c r="G216" s="45"/>
      <c r="H216" s="46"/>
      <c r="I216" s="8" t="s">
        <v>12</v>
      </c>
      <c r="J216" s="1">
        <v>0</v>
      </c>
      <c r="K216" s="1"/>
      <c r="L216" s="1">
        <v>0</v>
      </c>
      <c r="M216" s="1">
        <v>0</v>
      </c>
      <c r="N216" s="33"/>
      <c r="O216" s="26"/>
    </row>
    <row r="217" spans="1:15" ht="27.6" x14ac:dyDescent="0.3">
      <c r="A217" s="28"/>
      <c r="B217" s="33"/>
      <c r="C217" s="44"/>
      <c r="D217" s="45"/>
      <c r="E217" s="45"/>
      <c r="F217" s="45"/>
      <c r="G217" s="45"/>
      <c r="H217" s="46"/>
      <c r="I217" s="8" t="s">
        <v>13</v>
      </c>
      <c r="J217" s="1">
        <v>0</v>
      </c>
      <c r="K217" s="1"/>
      <c r="L217" s="1">
        <v>0</v>
      </c>
      <c r="M217" s="1">
        <v>0</v>
      </c>
      <c r="N217" s="33"/>
      <c r="O217" s="26"/>
    </row>
    <row r="218" spans="1:15" ht="27.6" x14ac:dyDescent="0.3">
      <c r="A218" s="28"/>
      <c r="B218" s="33"/>
      <c r="C218" s="47"/>
      <c r="D218" s="48"/>
      <c r="E218" s="48"/>
      <c r="F218" s="48"/>
      <c r="G218" s="48"/>
      <c r="H218" s="49"/>
      <c r="I218" s="8" t="s">
        <v>14</v>
      </c>
      <c r="J218" s="1">
        <v>0</v>
      </c>
      <c r="K218" s="1"/>
      <c r="L218" s="1">
        <v>0</v>
      </c>
      <c r="M218" s="1">
        <v>0</v>
      </c>
      <c r="N218" s="33"/>
      <c r="O218" s="26"/>
    </row>
    <row r="219" spans="1:15" ht="30" customHeight="1" x14ac:dyDescent="0.3">
      <c r="A219" s="28"/>
      <c r="B219" s="33" t="s">
        <v>82</v>
      </c>
      <c r="C219" s="41" t="s">
        <v>128</v>
      </c>
      <c r="D219" s="42"/>
      <c r="E219" s="42"/>
      <c r="F219" s="42"/>
      <c r="G219" s="42"/>
      <c r="H219" s="43"/>
      <c r="I219" s="8" t="s">
        <v>10</v>
      </c>
      <c r="J219" s="1">
        <f>J220+J221+J222+J223</f>
        <v>0</v>
      </c>
      <c r="K219" s="1">
        <f t="shared" ref="K219" si="64">K220+K221+K222+K223</f>
        <v>97780.3</v>
      </c>
      <c r="L219" s="1">
        <f>L220+L221+L222+L223</f>
        <v>0</v>
      </c>
      <c r="M219" s="1">
        <f t="shared" ref="M219" si="65">M220+M221+M222+M223</f>
        <v>0</v>
      </c>
      <c r="N219" s="33" t="s">
        <v>18</v>
      </c>
      <c r="O219" s="26"/>
    </row>
    <row r="220" spans="1:15" ht="27.6" x14ac:dyDescent="0.3">
      <c r="A220" s="28"/>
      <c r="B220" s="33"/>
      <c r="C220" s="44"/>
      <c r="D220" s="45"/>
      <c r="E220" s="45"/>
      <c r="F220" s="45"/>
      <c r="G220" s="45"/>
      <c r="H220" s="46"/>
      <c r="I220" s="8" t="s">
        <v>11</v>
      </c>
      <c r="J220" s="1">
        <v>0</v>
      </c>
      <c r="K220" s="1">
        <v>97780.3</v>
      </c>
      <c r="L220" s="1">
        <v>0</v>
      </c>
      <c r="M220" s="1">
        <v>0</v>
      </c>
      <c r="N220" s="33"/>
      <c r="O220" s="26"/>
    </row>
    <row r="221" spans="1:15" ht="27.6" x14ac:dyDescent="0.3">
      <c r="A221" s="28"/>
      <c r="B221" s="33"/>
      <c r="C221" s="44"/>
      <c r="D221" s="45"/>
      <c r="E221" s="45"/>
      <c r="F221" s="45"/>
      <c r="G221" s="45"/>
      <c r="H221" s="46"/>
      <c r="I221" s="8" t="s">
        <v>12</v>
      </c>
      <c r="J221" s="1">
        <v>0</v>
      </c>
      <c r="K221" s="1"/>
      <c r="L221" s="1">
        <v>0</v>
      </c>
      <c r="M221" s="1">
        <v>0</v>
      </c>
      <c r="N221" s="33"/>
      <c r="O221" s="26"/>
    </row>
    <row r="222" spans="1:15" ht="27.6" x14ac:dyDescent="0.3">
      <c r="A222" s="28"/>
      <c r="B222" s="33"/>
      <c r="C222" s="44"/>
      <c r="D222" s="45"/>
      <c r="E222" s="45"/>
      <c r="F222" s="45"/>
      <c r="G222" s="45"/>
      <c r="H222" s="46"/>
      <c r="I222" s="8" t="s">
        <v>13</v>
      </c>
      <c r="J222" s="1">
        <v>0</v>
      </c>
      <c r="K222" s="1"/>
      <c r="L222" s="1">
        <v>0</v>
      </c>
      <c r="M222" s="1">
        <v>0</v>
      </c>
      <c r="N222" s="33"/>
      <c r="O222" s="26"/>
    </row>
    <row r="223" spans="1:15" ht="27.6" x14ac:dyDescent="0.3">
      <c r="A223" s="28"/>
      <c r="B223" s="33"/>
      <c r="C223" s="47"/>
      <c r="D223" s="48"/>
      <c r="E223" s="48"/>
      <c r="F223" s="48"/>
      <c r="G223" s="48"/>
      <c r="H223" s="49"/>
      <c r="I223" s="8" t="s">
        <v>14</v>
      </c>
      <c r="J223" s="1">
        <v>0</v>
      </c>
      <c r="K223" s="1"/>
      <c r="L223" s="1">
        <v>0</v>
      </c>
      <c r="M223" s="1">
        <v>0</v>
      </c>
      <c r="N223" s="33"/>
      <c r="O223" s="26"/>
    </row>
    <row r="224" spans="1:15" ht="36" customHeight="1" x14ac:dyDescent="0.3">
      <c r="A224" s="28"/>
      <c r="B224" s="30" t="s">
        <v>85</v>
      </c>
      <c r="C224" s="50" t="s">
        <v>124</v>
      </c>
      <c r="D224" s="51"/>
      <c r="E224" s="51"/>
      <c r="F224" s="51"/>
      <c r="G224" s="51"/>
      <c r="H224" s="52"/>
      <c r="I224" s="22" t="s">
        <v>10</v>
      </c>
      <c r="J224" s="23">
        <f>J225+J226+J227+J228</f>
        <v>202706.5</v>
      </c>
      <c r="K224" s="23"/>
      <c r="L224" s="23"/>
      <c r="M224" s="23"/>
      <c r="N224" s="59" t="s">
        <v>18</v>
      </c>
      <c r="O224" s="21"/>
    </row>
    <row r="225" spans="1:15" ht="27.6" x14ac:dyDescent="0.3">
      <c r="A225" s="28"/>
      <c r="B225" s="30"/>
      <c r="C225" s="53"/>
      <c r="D225" s="54"/>
      <c r="E225" s="54"/>
      <c r="F225" s="54"/>
      <c r="G225" s="54"/>
      <c r="H225" s="55"/>
      <c r="I225" s="22" t="s">
        <v>11</v>
      </c>
      <c r="J225" s="23">
        <v>200679.4</v>
      </c>
      <c r="K225" s="23"/>
      <c r="L225" s="23"/>
      <c r="M225" s="23"/>
      <c r="N225" s="60"/>
      <c r="O225" s="21"/>
    </row>
    <row r="226" spans="1:15" ht="27.6" x14ac:dyDescent="0.3">
      <c r="A226" s="28"/>
      <c r="B226" s="30"/>
      <c r="C226" s="53"/>
      <c r="D226" s="54"/>
      <c r="E226" s="54"/>
      <c r="F226" s="54"/>
      <c r="G226" s="54"/>
      <c r="H226" s="55"/>
      <c r="I226" s="22" t="s">
        <v>12</v>
      </c>
      <c r="J226" s="23"/>
      <c r="K226" s="23"/>
      <c r="L226" s="23"/>
      <c r="M226" s="23"/>
      <c r="N226" s="60"/>
      <c r="O226" s="21"/>
    </row>
    <row r="227" spans="1:15" ht="27.6" x14ac:dyDescent="0.3">
      <c r="A227" s="28"/>
      <c r="B227" s="30"/>
      <c r="C227" s="53"/>
      <c r="D227" s="54"/>
      <c r="E227" s="54"/>
      <c r="F227" s="54"/>
      <c r="G227" s="54"/>
      <c r="H227" s="55"/>
      <c r="I227" s="22" t="s">
        <v>13</v>
      </c>
      <c r="J227" s="23">
        <v>2027.1</v>
      </c>
      <c r="K227" s="23"/>
      <c r="L227" s="23"/>
      <c r="M227" s="23"/>
      <c r="N227" s="60"/>
      <c r="O227" s="21"/>
    </row>
    <row r="228" spans="1:15" ht="27.6" x14ac:dyDescent="0.3">
      <c r="A228" s="28"/>
      <c r="B228" s="30"/>
      <c r="C228" s="56"/>
      <c r="D228" s="57"/>
      <c r="E228" s="57"/>
      <c r="F228" s="57"/>
      <c r="G228" s="57"/>
      <c r="H228" s="58"/>
      <c r="I228" s="22" t="s">
        <v>14</v>
      </c>
      <c r="J228" s="23"/>
      <c r="K228" s="23"/>
      <c r="L228" s="23"/>
      <c r="M228" s="23"/>
      <c r="N228" s="61"/>
      <c r="O228" s="21"/>
    </row>
    <row r="229" spans="1:15" ht="27.6" x14ac:dyDescent="0.3">
      <c r="A229" s="28"/>
      <c r="B229" s="30" t="s">
        <v>20</v>
      </c>
      <c r="C229" s="30" t="s">
        <v>28</v>
      </c>
      <c r="D229" s="30">
        <v>2020</v>
      </c>
      <c r="E229" s="30" t="s">
        <v>29</v>
      </c>
      <c r="F229" s="31">
        <v>892575.7</v>
      </c>
      <c r="G229" s="30" t="s">
        <v>17</v>
      </c>
      <c r="H229" s="31">
        <v>146473.80430999992</v>
      </c>
      <c r="I229" s="22" t="s">
        <v>10</v>
      </c>
      <c r="J229" s="23">
        <f>J230+J231+J232+J233</f>
        <v>146473.79999999999</v>
      </c>
      <c r="K229" s="23">
        <f t="shared" ref="K229" si="66">K230+K231+K232+K233</f>
        <v>0</v>
      </c>
      <c r="L229" s="23">
        <f>L230+L231+L232+L233</f>
        <v>0</v>
      </c>
      <c r="M229" s="23">
        <f t="shared" ref="M229" si="67">M230+M231+M232+M233</f>
        <v>0</v>
      </c>
      <c r="N229" s="30" t="s">
        <v>15</v>
      </c>
      <c r="O229" s="21"/>
    </row>
    <row r="230" spans="1:15" ht="27.6" x14ac:dyDescent="0.3">
      <c r="A230" s="28"/>
      <c r="B230" s="30"/>
      <c r="C230" s="30"/>
      <c r="D230" s="30"/>
      <c r="E230" s="30"/>
      <c r="F230" s="30"/>
      <c r="G230" s="30"/>
      <c r="H230" s="30"/>
      <c r="I230" s="22" t="s">
        <v>11</v>
      </c>
      <c r="J230" s="23">
        <v>146473.79999999999</v>
      </c>
      <c r="K230" s="23"/>
      <c r="L230" s="23">
        <v>0</v>
      </c>
      <c r="M230" s="23">
        <v>0</v>
      </c>
      <c r="N230" s="30"/>
      <c r="O230" s="21"/>
    </row>
    <row r="231" spans="1:15" ht="27.6" x14ac:dyDescent="0.3">
      <c r="A231" s="28"/>
      <c r="B231" s="30"/>
      <c r="C231" s="30"/>
      <c r="D231" s="30"/>
      <c r="E231" s="30"/>
      <c r="F231" s="30"/>
      <c r="G231" s="30"/>
      <c r="H231" s="30"/>
      <c r="I231" s="22" t="s">
        <v>12</v>
      </c>
      <c r="J231" s="23"/>
      <c r="K231" s="23"/>
      <c r="L231" s="23">
        <v>0</v>
      </c>
      <c r="M231" s="23">
        <v>0</v>
      </c>
      <c r="N231" s="30"/>
      <c r="O231" s="21"/>
    </row>
    <row r="232" spans="1:15" ht="27.6" x14ac:dyDescent="0.3">
      <c r="A232" s="28"/>
      <c r="B232" s="30"/>
      <c r="C232" s="30"/>
      <c r="D232" s="30"/>
      <c r="E232" s="30"/>
      <c r="F232" s="30"/>
      <c r="G232" s="30"/>
      <c r="H232" s="30"/>
      <c r="I232" s="22" t="s">
        <v>13</v>
      </c>
      <c r="J232" s="23"/>
      <c r="K232" s="23"/>
      <c r="L232" s="23">
        <v>0</v>
      </c>
      <c r="M232" s="23">
        <v>0</v>
      </c>
      <c r="N232" s="30"/>
      <c r="O232" s="21"/>
    </row>
    <row r="233" spans="1:15" ht="27.6" x14ac:dyDescent="0.3">
      <c r="A233" s="28"/>
      <c r="B233" s="30"/>
      <c r="C233" s="30"/>
      <c r="D233" s="30"/>
      <c r="E233" s="30"/>
      <c r="F233" s="30"/>
      <c r="G233" s="30"/>
      <c r="H233" s="30"/>
      <c r="I233" s="22" t="s">
        <v>14</v>
      </c>
      <c r="J233" s="23"/>
      <c r="K233" s="23"/>
      <c r="L233" s="23">
        <v>0</v>
      </c>
      <c r="M233" s="23">
        <v>0</v>
      </c>
      <c r="N233" s="30"/>
      <c r="O233" s="21"/>
    </row>
    <row r="234" spans="1:15" ht="27.6" x14ac:dyDescent="0.3">
      <c r="A234" s="28"/>
      <c r="B234" s="30" t="s">
        <v>22</v>
      </c>
      <c r="C234" s="30" t="s">
        <v>43</v>
      </c>
      <c r="D234" s="30">
        <v>2020</v>
      </c>
      <c r="E234" s="30" t="s">
        <v>41</v>
      </c>
      <c r="F234" s="31">
        <v>923582</v>
      </c>
      <c r="G234" s="30" t="s">
        <v>17</v>
      </c>
      <c r="H234" s="32">
        <v>446864.49970999989</v>
      </c>
      <c r="I234" s="22" t="s">
        <v>10</v>
      </c>
      <c r="J234" s="24">
        <f>J235+J236+J237+J238</f>
        <v>275810.40000000002</v>
      </c>
      <c r="K234" s="23">
        <f>K235+K236+K237+K238</f>
        <v>0</v>
      </c>
      <c r="L234" s="23">
        <f>L235+L236+L237+L238</f>
        <v>0</v>
      </c>
      <c r="M234" s="23">
        <f t="shared" ref="M234" si="68">M235+M236+M237+M238</f>
        <v>0</v>
      </c>
      <c r="N234" s="30" t="s">
        <v>15</v>
      </c>
      <c r="O234" s="21"/>
    </row>
    <row r="235" spans="1:15" ht="27.6" x14ac:dyDescent="0.3">
      <c r="A235" s="28"/>
      <c r="B235" s="30"/>
      <c r="C235" s="30"/>
      <c r="D235" s="30"/>
      <c r="E235" s="30"/>
      <c r="F235" s="30"/>
      <c r="G235" s="30"/>
      <c r="H235" s="32"/>
      <c r="I235" s="22" t="s">
        <v>11</v>
      </c>
      <c r="J235" s="24">
        <v>275810.40000000002</v>
      </c>
      <c r="K235" s="24"/>
      <c r="L235" s="23">
        <v>0</v>
      </c>
      <c r="M235" s="23">
        <v>0</v>
      </c>
      <c r="N235" s="30"/>
      <c r="O235" s="21"/>
    </row>
    <row r="236" spans="1:15" ht="27.6" x14ac:dyDescent="0.3">
      <c r="A236" s="28"/>
      <c r="B236" s="30"/>
      <c r="C236" s="30"/>
      <c r="D236" s="30"/>
      <c r="E236" s="30"/>
      <c r="F236" s="30"/>
      <c r="G236" s="30"/>
      <c r="H236" s="32"/>
      <c r="I236" s="22" t="s">
        <v>12</v>
      </c>
      <c r="J236" s="24"/>
      <c r="K236" s="24"/>
      <c r="L236" s="23">
        <v>0</v>
      </c>
      <c r="M236" s="23">
        <v>0</v>
      </c>
      <c r="N236" s="30"/>
      <c r="O236" s="21"/>
    </row>
    <row r="237" spans="1:15" ht="27.6" x14ac:dyDescent="0.3">
      <c r="A237" s="28"/>
      <c r="B237" s="30"/>
      <c r="C237" s="30"/>
      <c r="D237" s="30"/>
      <c r="E237" s="30"/>
      <c r="F237" s="30"/>
      <c r="G237" s="30"/>
      <c r="H237" s="32"/>
      <c r="I237" s="22" t="s">
        <v>13</v>
      </c>
      <c r="J237" s="24"/>
      <c r="K237" s="24"/>
      <c r="L237" s="23">
        <v>0</v>
      </c>
      <c r="M237" s="23">
        <v>0</v>
      </c>
      <c r="N237" s="30"/>
      <c r="O237" s="21"/>
    </row>
    <row r="238" spans="1:15" ht="27.6" x14ac:dyDescent="0.3">
      <c r="A238" s="28"/>
      <c r="B238" s="30"/>
      <c r="C238" s="30"/>
      <c r="D238" s="30"/>
      <c r="E238" s="30"/>
      <c r="F238" s="30"/>
      <c r="G238" s="30"/>
      <c r="H238" s="32"/>
      <c r="I238" s="22" t="s">
        <v>14</v>
      </c>
      <c r="J238" s="24"/>
      <c r="K238" s="24"/>
      <c r="L238" s="23">
        <v>0</v>
      </c>
      <c r="M238" s="23">
        <v>0</v>
      </c>
      <c r="N238" s="30"/>
      <c r="O238" s="21"/>
    </row>
    <row r="239" spans="1:15" ht="30" customHeight="1" x14ac:dyDescent="0.3">
      <c r="A239" s="28"/>
      <c r="B239" s="35" t="s">
        <v>87</v>
      </c>
      <c r="C239" s="35" t="s">
        <v>118</v>
      </c>
      <c r="D239" s="35">
        <v>2023</v>
      </c>
      <c r="E239" s="35" t="s">
        <v>79</v>
      </c>
      <c r="F239" s="38">
        <v>308492.11</v>
      </c>
      <c r="G239" s="35" t="s">
        <v>80</v>
      </c>
      <c r="H239" s="38">
        <v>308492.11</v>
      </c>
      <c r="I239" s="8" t="s">
        <v>10</v>
      </c>
      <c r="J239" s="1">
        <f>J240+J241+J242+J243</f>
        <v>0</v>
      </c>
      <c r="K239" s="1">
        <f>K240+K241+K242+K243</f>
        <v>72545.399999999994</v>
      </c>
      <c r="L239" s="1">
        <f>L240+L241+L242+L243</f>
        <v>190396.1</v>
      </c>
      <c r="M239" s="1">
        <f>H239-K239-L239</f>
        <v>45550.609999999986</v>
      </c>
      <c r="N239" s="35" t="s">
        <v>81</v>
      </c>
      <c r="O239" s="20"/>
    </row>
    <row r="240" spans="1:15" ht="27.6" x14ac:dyDescent="0.3">
      <c r="A240" s="28"/>
      <c r="B240" s="36"/>
      <c r="C240" s="36"/>
      <c r="D240" s="36"/>
      <c r="E240" s="36"/>
      <c r="F240" s="39"/>
      <c r="G240" s="36"/>
      <c r="H240" s="39"/>
      <c r="I240" s="8" t="s">
        <v>11</v>
      </c>
      <c r="J240" s="1"/>
      <c r="K240" s="1">
        <v>70000</v>
      </c>
      <c r="L240" s="1">
        <v>188492.1</v>
      </c>
      <c r="M240" s="1">
        <v>46072.9</v>
      </c>
      <c r="N240" s="36"/>
      <c r="O240" s="20"/>
    </row>
    <row r="241" spans="1:15" ht="27.6" x14ac:dyDescent="0.3">
      <c r="A241" s="28"/>
      <c r="B241" s="36"/>
      <c r="C241" s="36"/>
      <c r="D241" s="36"/>
      <c r="E241" s="36"/>
      <c r="F241" s="39"/>
      <c r="G241" s="36"/>
      <c r="H241" s="39"/>
      <c r="I241" s="8" t="s">
        <v>12</v>
      </c>
      <c r="J241" s="1"/>
      <c r="K241" s="1"/>
      <c r="L241" s="1"/>
      <c r="M241" s="1"/>
      <c r="N241" s="36"/>
      <c r="O241" s="20"/>
    </row>
    <row r="242" spans="1:15" ht="27.6" x14ac:dyDescent="0.3">
      <c r="A242" s="28"/>
      <c r="B242" s="36"/>
      <c r="C242" s="36"/>
      <c r="D242" s="36"/>
      <c r="E242" s="36"/>
      <c r="F242" s="39"/>
      <c r="G242" s="36"/>
      <c r="H242" s="39"/>
      <c r="I242" s="8" t="s">
        <v>13</v>
      </c>
      <c r="J242" s="1"/>
      <c r="K242" s="1">
        <v>2545.4</v>
      </c>
      <c r="L242" s="1">
        <v>1904</v>
      </c>
      <c r="M242" s="1">
        <v>465.4</v>
      </c>
      <c r="N242" s="36"/>
      <c r="O242" s="20"/>
    </row>
    <row r="243" spans="1:15" ht="27.6" x14ac:dyDescent="0.3">
      <c r="A243" s="28"/>
      <c r="B243" s="37"/>
      <c r="C243" s="37"/>
      <c r="D243" s="37"/>
      <c r="E243" s="37"/>
      <c r="F243" s="40"/>
      <c r="G243" s="37"/>
      <c r="H243" s="40"/>
      <c r="I243" s="8" t="s">
        <v>14</v>
      </c>
      <c r="J243" s="1"/>
      <c r="K243" s="1"/>
      <c r="L243" s="1"/>
      <c r="M243" s="1"/>
      <c r="N243" s="37"/>
      <c r="O243" s="20"/>
    </row>
    <row r="244" spans="1:15" ht="27.6" x14ac:dyDescent="0.3">
      <c r="A244" s="28"/>
      <c r="B244" s="33" t="s">
        <v>114</v>
      </c>
      <c r="C244" s="33">
        <v>2023</v>
      </c>
      <c r="D244" s="33">
        <v>2023</v>
      </c>
      <c r="E244" s="33" t="s">
        <v>102</v>
      </c>
      <c r="F244" s="34">
        <v>300000</v>
      </c>
      <c r="G244" s="33" t="s">
        <v>40</v>
      </c>
      <c r="H244" s="34">
        <v>300000</v>
      </c>
      <c r="I244" s="8" t="s">
        <v>10</v>
      </c>
      <c r="J244" s="1">
        <f>J245+J246+J247+J248</f>
        <v>50000</v>
      </c>
      <c r="K244" s="1">
        <f>K245+K246+K247+K248</f>
        <v>0</v>
      </c>
      <c r="L244" s="1">
        <f>L245+L246+L247+L248</f>
        <v>0</v>
      </c>
      <c r="M244" s="1">
        <f>M245+M246+M247+M248</f>
        <v>250000</v>
      </c>
      <c r="N244" s="33" t="s">
        <v>15</v>
      </c>
      <c r="O244" s="20"/>
    </row>
    <row r="245" spans="1:15" ht="27.6" x14ac:dyDescent="0.3">
      <c r="A245" s="28"/>
      <c r="B245" s="33"/>
      <c r="C245" s="33"/>
      <c r="D245" s="33"/>
      <c r="E245" s="33"/>
      <c r="F245" s="33"/>
      <c r="G245" s="33"/>
      <c r="H245" s="33"/>
      <c r="I245" s="8" t="s">
        <v>11</v>
      </c>
      <c r="J245" s="1">
        <v>50000</v>
      </c>
      <c r="K245" s="1"/>
      <c r="L245" s="1"/>
      <c r="M245" s="1">
        <v>250000</v>
      </c>
      <c r="N245" s="33"/>
      <c r="O245" s="20"/>
    </row>
    <row r="246" spans="1:15" ht="27.6" x14ac:dyDescent="0.3">
      <c r="A246" s="28"/>
      <c r="B246" s="33"/>
      <c r="C246" s="33"/>
      <c r="D246" s="33"/>
      <c r="E246" s="33"/>
      <c r="F246" s="33"/>
      <c r="G246" s="33"/>
      <c r="H246" s="33"/>
      <c r="I246" s="8" t="s">
        <v>12</v>
      </c>
      <c r="J246" s="1"/>
      <c r="K246" s="1"/>
      <c r="L246" s="1"/>
      <c r="M246" s="1"/>
      <c r="N246" s="33"/>
      <c r="O246" s="20"/>
    </row>
    <row r="247" spans="1:15" ht="27.6" x14ac:dyDescent="0.3">
      <c r="A247" s="28"/>
      <c r="B247" s="33"/>
      <c r="C247" s="33"/>
      <c r="D247" s="33"/>
      <c r="E247" s="33"/>
      <c r="F247" s="33"/>
      <c r="G247" s="33"/>
      <c r="H247" s="33"/>
      <c r="I247" s="8" t="s">
        <v>13</v>
      </c>
      <c r="J247" s="1"/>
      <c r="K247" s="1"/>
      <c r="L247" s="1"/>
      <c r="M247" s="1"/>
      <c r="N247" s="33"/>
      <c r="O247" s="20"/>
    </row>
    <row r="248" spans="1:15" ht="27.6" x14ac:dyDescent="0.3">
      <c r="A248" s="28"/>
      <c r="B248" s="33"/>
      <c r="C248" s="33"/>
      <c r="D248" s="33"/>
      <c r="E248" s="33"/>
      <c r="F248" s="33"/>
      <c r="G248" s="33"/>
      <c r="H248" s="33"/>
      <c r="I248" s="8" t="s">
        <v>14</v>
      </c>
      <c r="J248" s="1"/>
      <c r="K248" s="1"/>
      <c r="L248" s="1"/>
      <c r="M248" s="1"/>
      <c r="N248" s="33"/>
      <c r="O248" s="20"/>
    </row>
    <row r="249" spans="1:15" ht="27.6" x14ac:dyDescent="0.3">
      <c r="A249" s="28"/>
      <c r="B249" s="33" t="s">
        <v>115</v>
      </c>
      <c r="C249" s="33">
        <v>2023</v>
      </c>
      <c r="D249" s="33">
        <v>2023</v>
      </c>
      <c r="E249" s="33" t="s">
        <v>102</v>
      </c>
      <c r="F249" s="34">
        <v>600000</v>
      </c>
      <c r="G249" s="33" t="s">
        <v>26</v>
      </c>
      <c r="H249" s="34">
        <v>600000</v>
      </c>
      <c r="I249" s="8" t="s">
        <v>10</v>
      </c>
      <c r="J249" s="1">
        <f>J250+J251+J252+J253</f>
        <v>5932.8</v>
      </c>
      <c r="K249" s="1">
        <f>K250+K251+K252+K253</f>
        <v>0</v>
      </c>
      <c r="L249" s="1">
        <f>L250+L251+L252+L253</f>
        <v>0</v>
      </c>
      <c r="M249" s="1">
        <f>M250+M251+M252+M253</f>
        <v>594067.19999999995</v>
      </c>
      <c r="N249" s="33" t="s">
        <v>15</v>
      </c>
      <c r="O249" s="20"/>
    </row>
    <row r="250" spans="1:15" ht="27.6" x14ac:dyDescent="0.3">
      <c r="A250" s="28"/>
      <c r="B250" s="33"/>
      <c r="C250" s="33"/>
      <c r="D250" s="33"/>
      <c r="E250" s="33"/>
      <c r="F250" s="33"/>
      <c r="G250" s="33"/>
      <c r="H250" s="33"/>
      <c r="I250" s="8" t="s">
        <v>11</v>
      </c>
      <c r="J250" s="1">
        <v>5932.8</v>
      </c>
      <c r="K250" s="1"/>
      <c r="L250" s="1"/>
      <c r="M250" s="1">
        <v>594067.19999999995</v>
      </c>
      <c r="N250" s="33"/>
      <c r="O250" s="20"/>
    </row>
    <row r="251" spans="1:15" ht="27.6" x14ac:dyDescent="0.3">
      <c r="A251" s="28"/>
      <c r="B251" s="33"/>
      <c r="C251" s="33"/>
      <c r="D251" s="33"/>
      <c r="E251" s="33"/>
      <c r="F251" s="33"/>
      <c r="G251" s="33"/>
      <c r="H251" s="33"/>
      <c r="I251" s="8" t="s">
        <v>12</v>
      </c>
      <c r="J251" s="1"/>
      <c r="K251" s="1"/>
      <c r="L251" s="1"/>
      <c r="M251" s="1"/>
      <c r="N251" s="33"/>
      <c r="O251" s="20"/>
    </row>
    <row r="252" spans="1:15" ht="27.6" x14ac:dyDescent="0.3">
      <c r="A252" s="28"/>
      <c r="B252" s="33"/>
      <c r="C252" s="33"/>
      <c r="D252" s="33"/>
      <c r="E252" s="33"/>
      <c r="F252" s="33"/>
      <c r="G252" s="33"/>
      <c r="H252" s="33"/>
      <c r="I252" s="8" t="s">
        <v>13</v>
      </c>
      <c r="J252" s="1"/>
      <c r="K252" s="1"/>
      <c r="L252" s="1"/>
      <c r="M252" s="1"/>
      <c r="N252" s="33"/>
      <c r="O252" s="20"/>
    </row>
    <row r="253" spans="1:15" ht="27.6" x14ac:dyDescent="0.3">
      <c r="A253" s="28"/>
      <c r="B253" s="33"/>
      <c r="C253" s="33"/>
      <c r="D253" s="33"/>
      <c r="E253" s="33"/>
      <c r="F253" s="33"/>
      <c r="G253" s="33"/>
      <c r="H253" s="33"/>
      <c r="I253" s="8" t="s">
        <v>14</v>
      </c>
      <c r="J253" s="1"/>
      <c r="K253" s="1"/>
      <c r="L253" s="1"/>
      <c r="M253" s="1"/>
      <c r="N253" s="33"/>
      <c r="O253" s="20"/>
    </row>
    <row r="254" spans="1:15" ht="27.6" x14ac:dyDescent="0.3">
      <c r="A254" s="28"/>
      <c r="B254" s="33" t="s">
        <v>19</v>
      </c>
      <c r="C254" s="33">
        <v>2022</v>
      </c>
      <c r="D254" s="33">
        <v>2022</v>
      </c>
      <c r="E254" s="33" t="s">
        <v>35</v>
      </c>
      <c r="F254" s="34">
        <v>92849.600000000006</v>
      </c>
      <c r="G254" s="33" t="s">
        <v>32</v>
      </c>
      <c r="H254" s="34">
        <v>90188.39837000001</v>
      </c>
      <c r="I254" s="8" t="s">
        <v>10</v>
      </c>
      <c r="J254" s="1">
        <f>J255+J256+J257+J258</f>
        <v>2008</v>
      </c>
      <c r="K254" s="1">
        <f>K255+K256+K257+K258</f>
        <v>0</v>
      </c>
      <c r="L254" s="1">
        <f>L255+L256+L257+L258</f>
        <v>88180.4</v>
      </c>
      <c r="M254" s="1">
        <v>0</v>
      </c>
      <c r="N254" s="33" t="s">
        <v>15</v>
      </c>
      <c r="O254" s="20"/>
    </row>
    <row r="255" spans="1:15" ht="27.6" x14ac:dyDescent="0.3">
      <c r="A255" s="28"/>
      <c r="B255" s="33"/>
      <c r="C255" s="33"/>
      <c r="D255" s="33"/>
      <c r="E255" s="33"/>
      <c r="F255" s="33"/>
      <c r="G255" s="33"/>
      <c r="H255" s="33"/>
      <c r="I255" s="8" t="s">
        <v>11</v>
      </c>
      <c r="J255" s="1">
        <v>2008</v>
      </c>
      <c r="K255" s="1"/>
      <c r="L255" s="1">
        <v>88180.4</v>
      </c>
      <c r="M255" s="1"/>
      <c r="N255" s="33"/>
      <c r="O255" s="20"/>
    </row>
    <row r="256" spans="1:15" ht="27.6" x14ac:dyDescent="0.3">
      <c r="A256" s="28"/>
      <c r="B256" s="33"/>
      <c r="C256" s="33"/>
      <c r="D256" s="33"/>
      <c r="E256" s="33"/>
      <c r="F256" s="33"/>
      <c r="G256" s="33"/>
      <c r="H256" s="33"/>
      <c r="I256" s="8" t="s">
        <v>12</v>
      </c>
      <c r="J256" s="1"/>
      <c r="K256" s="1"/>
      <c r="L256" s="1"/>
      <c r="M256" s="1"/>
      <c r="N256" s="33"/>
      <c r="O256" s="20"/>
    </row>
    <row r="257" spans="1:15" ht="27.6" x14ac:dyDescent="0.3">
      <c r="A257" s="28"/>
      <c r="B257" s="33"/>
      <c r="C257" s="33"/>
      <c r="D257" s="33"/>
      <c r="E257" s="33"/>
      <c r="F257" s="33"/>
      <c r="G257" s="33"/>
      <c r="H257" s="33"/>
      <c r="I257" s="8" t="s">
        <v>13</v>
      </c>
      <c r="J257" s="1"/>
      <c r="K257" s="1"/>
      <c r="L257" s="1"/>
      <c r="M257" s="1"/>
      <c r="N257" s="33"/>
      <c r="O257" s="20"/>
    </row>
    <row r="258" spans="1:15" ht="27.6" x14ac:dyDescent="0.3">
      <c r="A258" s="28"/>
      <c r="B258" s="33"/>
      <c r="C258" s="33"/>
      <c r="D258" s="33"/>
      <c r="E258" s="33"/>
      <c r="F258" s="33"/>
      <c r="G258" s="33"/>
      <c r="H258" s="33"/>
      <c r="I258" s="8" t="s">
        <v>14</v>
      </c>
      <c r="J258" s="1"/>
      <c r="K258" s="1"/>
      <c r="L258" s="1"/>
      <c r="M258" s="1"/>
      <c r="N258" s="33"/>
      <c r="O258" s="20"/>
    </row>
    <row r="259" spans="1:15" ht="27.6" x14ac:dyDescent="0.3">
      <c r="A259" s="28"/>
      <c r="B259" s="33" t="s">
        <v>21</v>
      </c>
      <c r="C259" s="33" t="s">
        <v>30</v>
      </c>
      <c r="D259" s="33">
        <v>2019</v>
      </c>
      <c r="E259" s="33" t="s">
        <v>29</v>
      </c>
      <c r="F259" s="34">
        <v>385612.1</v>
      </c>
      <c r="G259" s="33" t="s">
        <v>25</v>
      </c>
      <c r="H259" s="34">
        <v>148049.60000000001</v>
      </c>
      <c r="I259" s="8" t="s">
        <v>10</v>
      </c>
      <c r="J259" s="1">
        <f>J260+J261+J262+J263</f>
        <v>148049.60000000001</v>
      </c>
      <c r="K259" s="1">
        <f>K260+K261+K262+K263</f>
        <v>0</v>
      </c>
      <c r="L259" s="1">
        <f>L260+L261+L262+L263</f>
        <v>0</v>
      </c>
      <c r="M259" s="1"/>
      <c r="N259" s="33" t="s">
        <v>15</v>
      </c>
      <c r="O259" s="20"/>
    </row>
    <row r="260" spans="1:15" ht="27.6" x14ac:dyDescent="0.3">
      <c r="A260" s="28"/>
      <c r="B260" s="33"/>
      <c r="C260" s="33"/>
      <c r="D260" s="33"/>
      <c r="E260" s="33"/>
      <c r="F260" s="33"/>
      <c r="G260" s="33"/>
      <c r="H260" s="33"/>
      <c r="I260" s="8" t="s">
        <v>11</v>
      </c>
      <c r="J260" s="1">
        <v>148049.60000000001</v>
      </c>
      <c r="K260" s="1"/>
      <c r="L260" s="1"/>
      <c r="M260" s="1"/>
      <c r="N260" s="33"/>
      <c r="O260" s="20"/>
    </row>
    <row r="261" spans="1:15" ht="27.6" x14ac:dyDescent="0.3">
      <c r="A261" s="28"/>
      <c r="B261" s="33"/>
      <c r="C261" s="33"/>
      <c r="D261" s="33"/>
      <c r="E261" s="33"/>
      <c r="F261" s="33"/>
      <c r="G261" s="33"/>
      <c r="H261" s="33"/>
      <c r="I261" s="8" t="s">
        <v>12</v>
      </c>
      <c r="J261" s="1"/>
      <c r="K261" s="1"/>
      <c r="L261" s="1"/>
      <c r="M261" s="1"/>
      <c r="N261" s="33"/>
      <c r="O261" s="20"/>
    </row>
    <row r="262" spans="1:15" ht="27.6" x14ac:dyDescent="0.3">
      <c r="A262" s="28"/>
      <c r="B262" s="33"/>
      <c r="C262" s="33"/>
      <c r="D262" s="33"/>
      <c r="E262" s="33"/>
      <c r="F262" s="33"/>
      <c r="G262" s="33"/>
      <c r="H262" s="33"/>
      <c r="I262" s="8" t="s">
        <v>13</v>
      </c>
      <c r="J262" s="1"/>
      <c r="K262" s="1"/>
      <c r="L262" s="1"/>
      <c r="M262" s="1"/>
      <c r="N262" s="33"/>
      <c r="O262" s="20"/>
    </row>
    <row r="263" spans="1:15" ht="27.6" x14ac:dyDescent="0.3">
      <c r="A263" s="28"/>
      <c r="B263" s="33"/>
      <c r="C263" s="33"/>
      <c r="D263" s="33"/>
      <c r="E263" s="33"/>
      <c r="F263" s="33"/>
      <c r="G263" s="33"/>
      <c r="H263" s="33"/>
      <c r="I263" s="8" t="s">
        <v>14</v>
      </c>
      <c r="J263" s="1"/>
      <c r="K263" s="1"/>
      <c r="L263" s="1"/>
      <c r="M263" s="1"/>
      <c r="N263" s="33"/>
      <c r="O263" s="20"/>
    </row>
    <row r="264" spans="1:15" ht="27.6" x14ac:dyDescent="0.3">
      <c r="A264" s="28"/>
      <c r="B264" s="33" t="s">
        <v>113</v>
      </c>
      <c r="C264" s="33" t="s">
        <v>103</v>
      </c>
      <c r="D264" s="33">
        <v>2022</v>
      </c>
      <c r="E264" s="33" t="s">
        <v>102</v>
      </c>
      <c r="F264" s="34">
        <v>170000</v>
      </c>
      <c r="G264" s="33">
        <v>212</v>
      </c>
      <c r="H264" s="34">
        <f>F264</f>
        <v>170000</v>
      </c>
      <c r="I264" s="8" t="s">
        <v>10</v>
      </c>
      <c r="J264" s="1">
        <f>J265+J266+J267+J268</f>
        <v>50000</v>
      </c>
      <c r="K264" s="1">
        <f>K265+K266+K267+K268</f>
        <v>50000</v>
      </c>
      <c r="L264" s="1">
        <f>L265+L266+L267+L268</f>
        <v>70000</v>
      </c>
      <c r="M264" s="1">
        <f t="shared" ref="M264" si="69">M265+M266+M267+M268</f>
        <v>0</v>
      </c>
      <c r="N264" s="33" t="s">
        <v>15</v>
      </c>
      <c r="O264" s="20"/>
    </row>
    <row r="265" spans="1:15" ht="27.6" x14ac:dyDescent="0.3">
      <c r="A265" s="28"/>
      <c r="B265" s="33"/>
      <c r="C265" s="33"/>
      <c r="D265" s="33"/>
      <c r="E265" s="33"/>
      <c r="F265" s="33"/>
      <c r="G265" s="33"/>
      <c r="H265" s="33"/>
      <c r="I265" s="8" t="s">
        <v>11</v>
      </c>
      <c r="J265" s="1">
        <v>50000</v>
      </c>
      <c r="K265" s="1">
        <v>50000</v>
      </c>
      <c r="L265" s="1">
        <v>70000</v>
      </c>
      <c r="M265" s="1"/>
      <c r="N265" s="33"/>
      <c r="O265" s="20"/>
    </row>
    <row r="266" spans="1:15" ht="27.6" x14ac:dyDescent="0.3">
      <c r="A266" s="28"/>
      <c r="B266" s="33"/>
      <c r="C266" s="33"/>
      <c r="D266" s="33"/>
      <c r="E266" s="33"/>
      <c r="F266" s="33"/>
      <c r="G266" s="33"/>
      <c r="H266" s="33"/>
      <c r="I266" s="8" t="s">
        <v>12</v>
      </c>
      <c r="J266" s="1"/>
      <c r="K266" s="1"/>
      <c r="L266" s="1"/>
      <c r="M266" s="1"/>
      <c r="N266" s="33"/>
      <c r="O266" s="20"/>
    </row>
    <row r="267" spans="1:15" ht="27.6" x14ac:dyDescent="0.3">
      <c r="A267" s="28"/>
      <c r="B267" s="33"/>
      <c r="C267" s="33"/>
      <c r="D267" s="33"/>
      <c r="E267" s="33"/>
      <c r="F267" s="33"/>
      <c r="G267" s="33"/>
      <c r="H267" s="33"/>
      <c r="I267" s="8" t="s">
        <v>13</v>
      </c>
      <c r="J267" s="1"/>
      <c r="K267" s="1"/>
      <c r="L267" s="1"/>
      <c r="M267" s="1"/>
      <c r="N267" s="33"/>
      <c r="O267" s="20"/>
    </row>
    <row r="268" spans="1:15" ht="27.6" x14ac:dyDescent="0.3">
      <c r="A268" s="28"/>
      <c r="B268" s="33"/>
      <c r="C268" s="33"/>
      <c r="D268" s="33"/>
      <c r="E268" s="33"/>
      <c r="F268" s="33"/>
      <c r="G268" s="33"/>
      <c r="H268" s="33"/>
      <c r="I268" s="8" t="s">
        <v>14</v>
      </c>
      <c r="J268" s="1"/>
      <c r="K268" s="1"/>
      <c r="L268" s="1"/>
      <c r="M268" s="1"/>
      <c r="N268" s="33"/>
      <c r="O268" s="20"/>
    </row>
    <row r="269" spans="1:15" ht="27.6" x14ac:dyDescent="0.3">
      <c r="A269" s="28"/>
      <c r="B269" s="33" t="s">
        <v>23</v>
      </c>
      <c r="C269" s="33" t="s">
        <v>103</v>
      </c>
      <c r="D269" s="33">
        <v>2022</v>
      </c>
      <c r="E269" s="33" t="s">
        <v>102</v>
      </c>
      <c r="F269" s="34">
        <v>1069464.3</v>
      </c>
      <c r="G269" s="33" t="s">
        <v>17</v>
      </c>
      <c r="H269" s="62">
        <v>1068833.4860200002</v>
      </c>
      <c r="I269" s="8" t="s">
        <v>10</v>
      </c>
      <c r="J269" s="5">
        <f>J270+J271+J272+J273</f>
        <v>173357.8</v>
      </c>
      <c r="K269" s="5">
        <f>K270+K271+K272+K273</f>
        <v>468702.2</v>
      </c>
      <c r="L269" s="5">
        <f>L270+L271+L272+L273</f>
        <v>417146.8</v>
      </c>
      <c r="M269" s="5">
        <f>M270+M271+M272+M273</f>
        <v>9626.7000000000007</v>
      </c>
      <c r="N269" s="33" t="s">
        <v>15</v>
      </c>
      <c r="O269" s="20"/>
    </row>
    <row r="270" spans="1:15" ht="27.6" x14ac:dyDescent="0.3">
      <c r="A270" s="28"/>
      <c r="B270" s="33"/>
      <c r="C270" s="33"/>
      <c r="D270" s="33"/>
      <c r="E270" s="33"/>
      <c r="F270" s="33"/>
      <c r="G270" s="33"/>
      <c r="H270" s="62"/>
      <c r="I270" s="8" t="s">
        <v>11</v>
      </c>
      <c r="J270" s="5">
        <v>173357.8</v>
      </c>
      <c r="K270" s="5">
        <v>468702.2</v>
      </c>
      <c r="L270" s="5">
        <v>417146.8</v>
      </c>
      <c r="M270" s="5">
        <v>9626.7000000000007</v>
      </c>
      <c r="N270" s="33"/>
      <c r="O270" s="20"/>
    </row>
    <row r="271" spans="1:15" ht="27.6" x14ac:dyDescent="0.3">
      <c r="A271" s="28"/>
      <c r="B271" s="33"/>
      <c r="C271" s="33"/>
      <c r="D271" s="33"/>
      <c r="E271" s="33"/>
      <c r="F271" s="33"/>
      <c r="G271" s="33"/>
      <c r="H271" s="62"/>
      <c r="I271" s="8" t="s">
        <v>12</v>
      </c>
      <c r="J271" s="5"/>
      <c r="K271" s="5"/>
      <c r="L271" s="5"/>
      <c r="M271" s="5"/>
      <c r="N271" s="33"/>
      <c r="O271" s="20"/>
    </row>
    <row r="272" spans="1:15" ht="27.6" x14ac:dyDescent="0.3">
      <c r="A272" s="28"/>
      <c r="B272" s="33"/>
      <c r="C272" s="33"/>
      <c r="D272" s="33"/>
      <c r="E272" s="33"/>
      <c r="F272" s="33"/>
      <c r="G272" s="33"/>
      <c r="H272" s="62"/>
      <c r="I272" s="8" t="s">
        <v>13</v>
      </c>
      <c r="J272" s="5"/>
      <c r="K272" s="5"/>
      <c r="L272" s="5"/>
      <c r="M272" s="5"/>
      <c r="N272" s="33"/>
      <c r="O272" s="20"/>
    </row>
    <row r="273" spans="1:15" ht="27.6" x14ac:dyDescent="0.3">
      <c r="A273" s="28"/>
      <c r="B273" s="33"/>
      <c r="C273" s="33"/>
      <c r="D273" s="33"/>
      <c r="E273" s="33"/>
      <c r="F273" s="33"/>
      <c r="G273" s="33"/>
      <c r="H273" s="62"/>
      <c r="I273" s="8" t="s">
        <v>14</v>
      </c>
      <c r="J273" s="5"/>
      <c r="K273" s="5"/>
      <c r="L273" s="5"/>
      <c r="M273" s="5"/>
      <c r="N273" s="33"/>
      <c r="O273" s="20"/>
    </row>
    <row r="274" spans="1:15" ht="27.6" x14ac:dyDescent="0.3">
      <c r="A274" s="28"/>
      <c r="B274" s="33" t="s">
        <v>24</v>
      </c>
      <c r="C274" s="33" t="s">
        <v>103</v>
      </c>
      <c r="D274" s="33">
        <v>2022</v>
      </c>
      <c r="E274" s="33" t="s">
        <v>100</v>
      </c>
      <c r="F274" s="34">
        <v>983125.5</v>
      </c>
      <c r="G274" s="33" t="s">
        <v>17</v>
      </c>
      <c r="H274" s="62">
        <v>974798.32232000004</v>
      </c>
      <c r="I274" s="8" t="s">
        <v>10</v>
      </c>
      <c r="J274" s="5">
        <f>J275+J276+J277+J278</f>
        <v>100181.6</v>
      </c>
      <c r="K274" s="5">
        <f>K275+K276+K277+K278</f>
        <v>509123.1</v>
      </c>
      <c r="L274" s="5">
        <f>L275+L276+L277+L278</f>
        <v>358499.70000000007</v>
      </c>
      <c r="M274" s="5">
        <f>M275+M276+M277+M278</f>
        <v>6994</v>
      </c>
      <c r="N274" s="33" t="s">
        <v>15</v>
      </c>
      <c r="O274" s="20"/>
    </row>
    <row r="275" spans="1:15" ht="27.6" x14ac:dyDescent="0.3">
      <c r="A275" s="28"/>
      <c r="B275" s="33"/>
      <c r="C275" s="33"/>
      <c r="D275" s="33"/>
      <c r="E275" s="33"/>
      <c r="F275" s="33"/>
      <c r="G275" s="33"/>
      <c r="H275" s="62"/>
      <c r="I275" s="8" t="s">
        <v>11</v>
      </c>
      <c r="J275" s="5">
        <v>100181.6</v>
      </c>
      <c r="K275" s="5">
        <v>509123.1</v>
      </c>
      <c r="L275" s="5">
        <v>358499.70000000007</v>
      </c>
      <c r="M275" s="5">
        <v>6994</v>
      </c>
      <c r="N275" s="33"/>
      <c r="O275" s="20"/>
    </row>
    <row r="276" spans="1:15" ht="27.6" x14ac:dyDescent="0.3">
      <c r="A276" s="28"/>
      <c r="B276" s="33"/>
      <c r="C276" s="33"/>
      <c r="D276" s="33"/>
      <c r="E276" s="33"/>
      <c r="F276" s="33"/>
      <c r="G276" s="33"/>
      <c r="H276" s="62"/>
      <c r="I276" s="8" t="s">
        <v>12</v>
      </c>
      <c r="J276" s="5"/>
      <c r="K276" s="5"/>
      <c r="L276" s="5"/>
      <c r="M276" s="5"/>
      <c r="N276" s="33"/>
      <c r="O276" s="20"/>
    </row>
    <row r="277" spans="1:15" ht="27.6" x14ac:dyDescent="0.3">
      <c r="A277" s="28"/>
      <c r="B277" s="33"/>
      <c r="C277" s="33"/>
      <c r="D277" s="33"/>
      <c r="E277" s="33"/>
      <c r="F277" s="33"/>
      <c r="G277" s="33"/>
      <c r="H277" s="62"/>
      <c r="I277" s="8" t="s">
        <v>13</v>
      </c>
      <c r="J277" s="5"/>
      <c r="K277" s="5"/>
      <c r="L277" s="5"/>
      <c r="M277" s="5"/>
      <c r="N277" s="33"/>
      <c r="O277" s="20"/>
    </row>
    <row r="278" spans="1:15" ht="27.6" x14ac:dyDescent="0.3">
      <c r="A278" s="28"/>
      <c r="B278" s="33"/>
      <c r="C278" s="33"/>
      <c r="D278" s="33"/>
      <c r="E278" s="33"/>
      <c r="F278" s="33"/>
      <c r="G278" s="33"/>
      <c r="H278" s="62"/>
      <c r="I278" s="8" t="s">
        <v>14</v>
      </c>
      <c r="J278" s="5"/>
      <c r="K278" s="5"/>
      <c r="L278" s="5"/>
      <c r="M278" s="5"/>
      <c r="N278" s="33"/>
      <c r="O278" s="20"/>
    </row>
    <row r="279" spans="1:15" ht="27.6" x14ac:dyDescent="0.3">
      <c r="A279" s="28"/>
      <c r="B279" s="33" t="s">
        <v>83</v>
      </c>
      <c r="C279" s="33" t="s">
        <v>33</v>
      </c>
      <c r="D279" s="33">
        <v>2021</v>
      </c>
      <c r="E279" s="33" t="s">
        <v>78</v>
      </c>
      <c r="F279" s="34">
        <v>750533.59</v>
      </c>
      <c r="G279" s="33" t="s">
        <v>26</v>
      </c>
      <c r="H279" s="62">
        <v>681677.45733</v>
      </c>
      <c r="I279" s="8" t="s">
        <v>10</v>
      </c>
      <c r="J279" s="5">
        <f>J280+J281+J282+J283</f>
        <v>453138.00000000006</v>
      </c>
      <c r="K279" s="5">
        <f>K280+K281+K282+K283</f>
        <v>75944.499999999913</v>
      </c>
      <c r="L279" s="17">
        <f>L280+L281+L282+L283</f>
        <v>0</v>
      </c>
      <c r="M279" s="5">
        <f t="shared" ref="M279" si="70">M280+M281+M282+M283</f>
        <v>152595</v>
      </c>
      <c r="N279" s="33" t="s">
        <v>15</v>
      </c>
      <c r="O279" s="20"/>
    </row>
    <row r="280" spans="1:15" ht="27.6" x14ac:dyDescent="0.3">
      <c r="A280" s="28"/>
      <c r="B280" s="33"/>
      <c r="C280" s="33"/>
      <c r="D280" s="33"/>
      <c r="E280" s="33"/>
      <c r="F280" s="33"/>
      <c r="G280" s="33"/>
      <c r="H280" s="62"/>
      <c r="I280" s="8" t="s">
        <v>11</v>
      </c>
      <c r="J280" s="5">
        <v>453138.00000000006</v>
      </c>
      <c r="K280" s="5">
        <v>75944.499999999913</v>
      </c>
      <c r="L280" s="5"/>
      <c r="M280" s="5">
        <v>152595</v>
      </c>
      <c r="N280" s="33"/>
      <c r="O280" s="20"/>
    </row>
    <row r="281" spans="1:15" ht="27.6" x14ac:dyDescent="0.3">
      <c r="A281" s="28"/>
      <c r="B281" s="33"/>
      <c r="C281" s="33"/>
      <c r="D281" s="33"/>
      <c r="E281" s="33"/>
      <c r="F281" s="33"/>
      <c r="G281" s="33"/>
      <c r="H281" s="62"/>
      <c r="I281" s="8" t="s">
        <v>12</v>
      </c>
      <c r="J281" s="5"/>
      <c r="K281" s="5"/>
      <c r="L281" s="5"/>
      <c r="M281" s="5"/>
      <c r="N281" s="33"/>
      <c r="O281" s="20"/>
    </row>
    <row r="282" spans="1:15" ht="27.6" x14ac:dyDescent="0.3">
      <c r="A282" s="28"/>
      <c r="B282" s="33"/>
      <c r="C282" s="33"/>
      <c r="D282" s="33"/>
      <c r="E282" s="33"/>
      <c r="F282" s="33"/>
      <c r="G282" s="33"/>
      <c r="H282" s="62"/>
      <c r="I282" s="8" t="s">
        <v>13</v>
      </c>
      <c r="J282" s="5"/>
      <c r="K282" s="5"/>
      <c r="L282" s="5"/>
      <c r="M282" s="5"/>
      <c r="N282" s="33"/>
      <c r="O282" s="20"/>
    </row>
    <row r="283" spans="1:15" ht="27.6" x14ac:dyDescent="0.3">
      <c r="A283" s="28"/>
      <c r="B283" s="33"/>
      <c r="C283" s="33"/>
      <c r="D283" s="33"/>
      <c r="E283" s="33"/>
      <c r="F283" s="33"/>
      <c r="G283" s="33"/>
      <c r="H283" s="62"/>
      <c r="I283" s="8" t="s">
        <v>14</v>
      </c>
      <c r="J283" s="5"/>
      <c r="K283" s="5"/>
      <c r="L283" s="5"/>
      <c r="M283" s="5"/>
      <c r="N283" s="33"/>
      <c r="O283" s="20"/>
    </row>
    <row r="284" spans="1:15" ht="27.6" x14ac:dyDescent="0.3">
      <c r="A284" s="28"/>
      <c r="B284" s="33" t="s">
        <v>84</v>
      </c>
      <c r="C284" s="33" t="s">
        <v>118</v>
      </c>
      <c r="D284" s="33">
        <v>2023</v>
      </c>
      <c r="E284" s="33" t="s">
        <v>119</v>
      </c>
      <c r="F284" s="34">
        <v>847925.9</v>
      </c>
      <c r="G284" s="33" t="s">
        <v>27</v>
      </c>
      <c r="H284" s="62">
        <f>F284</f>
        <v>847925.9</v>
      </c>
      <c r="I284" s="8" t="s">
        <v>10</v>
      </c>
      <c r="J284" s="1">
        <f>J285+J286+J287+J288</f>
        <v>0</v>
      </c>
      <c r="K284" s="5">
        <f>K285+K286+K287+K288</f>
        <v>130000</v>
      </c>
      <c r="L284" s="5">
        <f>L285+L286+L287+L288</f>
        <v>165970.20000000001</v>
      </c>
      <c r="M284" s="5">
        <f>M285+M286+M287+M288</f>
        <v>551955.69999999995</v>
      </c>
      <c r="N284" s="33" t="s">
        <v>15</v>
      </c>
      <c r="O284" s="20"/>
    </row>
    <row r="285" spans="1:15" ht="27.6" x14ac:dyDescent="0.3">
      <c r="A285" s="28"/>
      <c r="B285" s="33"/>
      <c r="C285" s="33"/>
      <c r="D285" s="33"/>
      <c r="E285" s="33"/>
      <c r="F285" s="33"/>
      <c r="G285" s="33"/>
      <c r="H285" s="62"/>
      <c r="I285" s="8" t="s">
        <v>11</v>
      </c>
      <c r="J285" s="5"/>
      <c r="K285" s="5">
        <v>130000</v>
      </c>
      <c r="L285" s="5">
        <v>165970.20000000001</v>
      </c>
      <c r="M285" s="5">
        <v>551955.69999999995</v>
      </c>
      <c r="N285" s="33"/>
      <c r="O285" s="20"/>
    </row>
    <row r="286" spans="1:15" ht="27.6" x14ac:dyDescent="0.3">
      <c r="A286" s="28"/>
      <c r="B286" s="33"/>
      <c r="C286" s="33"/>
      <c r="D286" s="33"/>
      <c r="E286" s="33"/>
      <c r="F286" s="33"/>
      <c r="G286" s="33"/>
      <c r="H286" s="62"/>
      <c r="I286" s="8" t="s">
        <v>12</v>
      </c>
      <c r="J286" s="5"/>
      <c r="K286" s="5"/>
      <c r="L286" s="5"/>
      <c r="M286" s="1"/>
      <c r="N286" s="33"/>
      <c r="O286" s="20"/>
    </row>
    <row r="287" spans="1:15" ht="27.6" x14ac:dyDescent="0.3">
      <c r="A287" s="28"/>
      <c r="B287" s="33"/>
      <c r="C287" s="33"/>
      <c r="D287" s="33"/>
      <c r="E287" s="33"/>
      <c r="F287" s="33"/>
      <c r="G287" s="33"/>
      <c r="H287" s="62"/>
      <c r="I287" s="8" t="s">
        <v>13</v>
      </c>
      <c r="J287" s="5"/>
      <c r="K287" s="5"/>
      <c r="L287" s="5"/>
      <c r="M287" s="1"/>
      <c r="N287" s="33"/>
      <c r="O287" s="20"/>
    </row>
    <row r="288" spans="1:15" ht="27.6" x14ac:dyDescent="0.3">
      <c r="A288" s="29"/>
      <c r="B288" s="33"/>
      <c r="C288" s="33"/>
      <c r="D288" s="33"/>
      <c r="E288" s="33"/>
      <c r="F288" s="33"/>
      <c r="G288" s="33"/>
      <c r="H288" s="62"/>
      <c r="I288" s="8" t="s">
        <v>14</v>
      </c>
      <c r="J288" s="5"/>
      <c r="K288" s="5"/>
      <c r="L288" s="5"/>
      <c r="M288" s="5"/>
      <c r="N288" s="33"/>
      <c r="O288" s="20"/>
    </row>
    <row r="289" spans="1:16" ht="27.6" x14ac:dyDescent="0.3">
      <c r="A289" s="41" t="s">
        <v>36</v>
      </c>
      <c r="B289" s="42"/>
      <c r="C289" s="42"/>
      <c r="D289" s="42"/>
      <c r="E289" s="42"/>
      <c r="F289" s="42"/>
      <c r="G289" s="42"/>
      <c r="H289" s="43"/>
      <c r="I289" s="8" t="s">
        <v>10</v>
      </c>
      <c r="J289" s="5">
        <f>J214+J219+J224+J229+J234+J239+J244+J249+J254+J259+J264+J269+J274+J279+J284</f>
        <v>1607658.5</v>
      </c>
      <c r="K289" s="5">
        <f t="shared" ref="K289:M289" si="71">K214+K219+K224+K229+K234+K239+K244+K249+K254+K259+K264+K269+K274+K279+K284</f>
        <v>1530740.1</v>
      </c>
      <c r="L289" s="5">
        <f t="shared" si="71"/>
        <v>1290193.2</v>
      </c>
      <c r="M289" s="5">
        <f t="shared" si="71"/>
        <v>1610789.2099999997</v>
      </c>
      <c r="N289" s="35"/>
      <c r="O289" s="20"/>
    </row>
    <row r="290" spans="1:16" ht="27.6" x14ac:dyDescent="0.3">
      <c r="A290" s="44"/>
      <c r="B290" s="45"/>
      <c r="C290" s="45"/>
      <c r="D290" s="45"/>
      <c r="E290" s="45"/>
      <c r="F290" s="45"/>
      <c r="G290" s="45"/>
      <c r="H290" s="46"/>
      <c r="I290" s="8" t="s">
        <v>11</v>
      </c>
      <c r="J290" s="5">
        <f>J215+J220+J225+J230+J235+J240+J245+J250+J255+J260+J265+J270+J275+J280+J285</f>
        <v>1605631.4000000001</v>
      </c>
      <c r="K290" s="5">
        <f t="shared" ref="K290:M290" si="72">K215+K220+K225+K230+K235+K240+K245+K250+K255+K260+K265+K270+K275+K280+K285</f>
        <v>1528194.7000000002</v>
      </c>
      <c r="L290" s="5">
        <f t="shared" si="72"/>
        <v>1288289.2</v>
      </c>
      <c r="M290" s="5">
        <f t="shared" si="72"/>
        <v>1611311.4999999998</v>
      </c>
      <c r="N290" s="36"/>
      <c r="O290" s="20"/>
    </row>
    <row r="291" spans="1:16" ht="27.6" x14ac:dyDescent="0.3">
      <c r="A291" s="44"/>
      <c r="B291" s="45"/>
      <c r="C291" s="45"/>
      <c r="D291" s="45"/>
      <c r="E291" s="45"/>
      <c r="F291" s="45"/>
      <c r="G291" s="45"/>
      <c r="H291" s="46"/>
      <c r="I291" s="8" t="s">
        <v>12</v>
      </c>
      <c r="J291" s="5">
        <f>J216+J221+J226+J231+J236+J241+J246+J251+J256+J261+J266+J271+J276+J281+J286</f>
        <v>0</v>
      </c>
      <c r="K291" s="5">
        <f t="shared" ref="K291:M291" si="73">K216+K221+K226+K231+K236+K241+K246+K251+K256+K261+K266+K271+K276+K281+K286</f>
        <v>0</v>
      </c>
      <c r="L291" s="5">
        <f t="shared" si="73"/>
        <v>0</v>
      </c>
      <c r="M291" s="5">
        <f t="shared" si="73"/>
        <v>0</v>
      </c>
      <c r="N291" s="36"/>
      <c r="O291" s="20"/>
    </row>
    <row r="292" spans="1:16" ht="27.6" x14ac:dyDescent="0.3">
      <c r="A292" s="44"/>
      <c r="B292" s="45"/>
      <c r="C292" s="45"/>
      <c r="D292" s="45"/>
      <c r="E292" s="45"/>
      <c r="F292" s="45"/>
      <c r="G292" s="45"/>
      <c r="H292" s="46"/>
      <c r="I292" s="8" t="s">
        <v>13</v>
      </c>
      <c r="J292" s="5">
        <f>J217+J222+J227+J232+J237+J242+J247+J252+J257+J262+J267+J272+J277+J282+J287</f>
        <v>2027.1</v>
      </c>
      <c r="K292" s="5">
        <f t="shared" ref="K292:M292" si="74">K217+K222+K227+K232+K237+K242+K247+K252+K257+K262+K267+K272+K277+K282+K287</f>
        <v>2545.4</v>
      </c>
      <c r="L292" s="5">
        <f t="shared" si="74"/>
        <v>1904</v>
      </c>
      <c r="M292" s="5">
        <f t="shared" si="74"/>
        <v>465.4</v>
      </c>
      <c r="N292" s="36"/>
      <c r="O292" s="20"/>
      <c r="P292" s="71"/>
    </row>
    <row r="293" spans="1:16" ht="27.6" x14ac:dyDescent="0.3">
      <c r="A293" s="47"/>
      <c r="B293" s="48"/>
      <c r="C293" s="48"/>
      <c r="D293" s="48"/>
      <c r="E293" s="48"/>
      <c r="F293" s="48"/>
      <c r="G293" s="48"/>
      <c r="H293" s="49"/>
      <c r="I293" s="8" t="s">
        <v>14</v>
      </c>
      <c r="J293" s="5">
        <f>J218+J223+J228+J233+J238+J243+J248+J253+J258+J263+J268+J273+J278+J283+J288</f>
        <v>0</v>
      </c>
      <c r="K293" s="5">
        <f t="shared" ref="K293:M293" si="75">K218+K223+K228+K233+K238+K243+K248+K253+K258+K263+K268+K273+K278+K283+K288</f>
        <v>0</v>
      </c>
      <c r="L293" s="5">
        <f t="shared" si="75"/>
        <v>0</v>
      </c>
      <c r="M293" s="5">
        <f t="shared" si="75"/>
        <v>0</v>
      </c>
      <c r="N293" s="37"/>
      <c r="O293" s="20"/>
    </row>
    <row r="294" spans="1:16" ht="34.5" customHeight="1" x14ac:dyDescent="0.3">
      <c r="J294" s="3"/>
      <c r="K294" s="3"/>
      <c r="L294" s="3"/>
      <c r="M294" s="3"/>
      <c r="O294" s="11" t="s">
        <v>96</v>
      </c>
    </row>
    <row r="295" spans="1:16" ht="15.6" x14ac:dyDescent="0.3">
      <c r="A295" s="2"/>
      <c r="B295" s="2"/>
      <c r="C295" s="2"/>
      <c r="D295" s="2"/>
      <c r="E295" s="2"/>
      <c r="F295" s="2"/>
      <c r="G295" s="2"/>
      <c r="H295" s="2"/>
      <c r="I295" s="2"/>
      <c r="J295" s="6"/>
      <c r="K295" s="2"/>
      <c r="L295" s="2"/>
      <c r="M295" s="2"/>
      <c r="N295" s="2"/>
      <c r="O295" s="2"/>
    </row>
    <row r="296" spans="1:16" ht="15.6" x14ac:dyDescent="0.3">
      <c r="A296" s="2"/>
      <c r="B296" s="2"/>
      <c r="C296" s="2"/>
      <c r="D296" s="2"/>
      <c r="E296" s="2"/>
      <c r="F296" s="2"/>
      <c r="G296" s="2"/>
      <c r="H296" s="2"/>
      <c r="I296" s="2"/>
      <c r="J296" s="6"/>
      <c r="K296" s="2"/>
      <c r="L296" s="2"/>
      <c r="M296" s="2"/>
      <c r="N296" s="2"/>
      <c r="O296" s="2"/>
    </row>
    <row r="297" spans="1:16" ht="15.6" hidden="1" x14ac:dyDescent="0.3">
      <c r="A297" s="2"/>
      <c r="B297" s="2"/>
      <c r="C297" s="2"/>
      <c r="D297" s="2"/>
      <c r="E297" s="2"/>
      <c r="F297" s="2"/>
      <c r="G297" s="2"/>
      <c r="H297" s="2"/>
      <c r="I297" s="2"/>
      <c r="J297" s="18">
        <f t="shared" ref="J297:L300" si="76">J34+J44+J64+J74+J209+J289</f>
        <v>6399135.209999999</v>
      </c>
      <c r="K297" s="18">
        <f t="shared" si="76"/>
        <v>3317736.4000000004</v>
      </c>
      <c r="L297" s="18">
        <f t="shared" si="76"/>
        <v>2053491.7999999998</v>
      </c>
      <c r="M297" s="2"/>
      <c r="N297" s="2"/>
      <c r="O297" s="2"/>
    </row>
    <row r="298" spans="1:16" ht="15.6" hidden="1" x14ac:dyDescent="0.3">
      <c r="A298" s="2"/>
      <c r="B298" s="2"/>
      <c r="C298" s="2"/>
      <c r="D298" s="2"/>
      <c r="E298" s="2"/>
      <c r="F298" s="2"/>
      <c r="G298" s="2"/>
      <c r="H298" s="2"/>
      <c r="I298" s="2"/>
      <c r="J298" s="18">
        <f t="shared" si="76"/>
        <v>4159388.3000000007</v>
      </c>
      <c r="K298" s="18">
        <f t="shared" si="76"/>
        <v>2357288.8000000003</v>
      </c>
      <c r="L298" s="18">
        <f t="shared" si="76"/>
        <v>1653885.7999999998</v>
      </c>
      <c r="M298" s="2"/>
      <c r="N298" s="2"/>
      <c r="O298" s="2"/>
    </row>
    <row r="299" spans="1:16" ht="15.6" hidden="1" x14ac:dyDescent="0.3">
      <c r="A299" s="2"/>
      <c r="B299" s="2"/>
      <c r="C299" s="2"/>
      <c r="D299" s="2"/>
      <c r="E299" s="2"/>
      <c r="F299" s="2"/>
      <c r="G299" s="2"/>
      <c r="H299" s="2"/>
      <c r="I299" s="2"/>
      <c r="J299" s="18">
        <f t="shared" si="76"/>
        <v>2152765.2000000002</v>
      </c>
      <c r="K299" s="18">
        <f t="shared" si="76"/>
        <v>945996.89999999991</v>
      </c>
      <c r="L299" s="18">
        <f t="shared" si="76"/>
        <v>389504.1</v>
      </c>
      <c r="M299" s="2"/>
      <c r="N299" s="2"/>
      <c r="O299" s="2"/>
    </row>
    <row r="300" spans="1:16" ht="15.6" hidden="1" x14ac:dyDescent="0.3">
      <c r="A300" s="2"/>
      <c r="B300" s="2"/>
      <c r="C300" s="2"/>
      <c r="D300" s="2"/>
      <c r="E300" s="2"/>
      <c r="F300" s="2"/>
      <c r="G300" s="2"/>
      <c r="H300" s="2"/>
      <c r="I300" s="2"/>
      <c r="J300" s="18">
        <f t="shared" si="76"/>
        <v>86981.71</v>
      </c>
      <c r="K300" s="18">
        <f t="shared" si="76"/>
        <v>14450.699999999999</v>
      </c>
      <c r="L300" s="18">
        <f t="shared" si="76"/>
        <v>10101.9</v>
      </c>
      <c r="M300" s="2"/>
      <c r="N300" s="2"/>
      <c r="O300" s="2"/>
    </row>
    <row r="301" spans="1:16" ht="15.6" x14ac:dyDescent="0.3">
      <c r="A301" s="2"/>
      <c r="B301" s="2"/>
      <c r="C301" s="2"/>
      <c r="D301" s="2"/>
      <c r="E301" s="2"/>
      <c r="F301" s="2"/>
      <c r="G301" s="2"/>
      <c r="H301" s="2"/>
      <c r="I301" s="2"/>
      <c r="J301" s="18"/>
      <c r="K301" s="2"/>
      <c r="L301" s="2"/>
      <c r="M301" s="2"/>
      <c r="N301" s="2"/>
      <c r="O301" s="2"/>
    </row>
    <row r="302" spans="1:16" ht="15.6" x14ac:dyDescent="0.3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</row>
    <row r="303" spans="1:16" ht="15.6" x14ac:dyDescent="0.3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</row>
    <row r="304" spans="1:16" ht="15.6" x14ac:dyDescent="0.3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</row>
    <row r="305" spans="1:15" ht="15.6" x14ac:dyDescent="0.3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</row>
    <row r="306" spans="1:15" ht="15.6" x14ac:dyDescent="0.3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</row>
    <row r="307" spans="1:15" ht="15.6" x14ac:dyDescent="0.3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</row>
    <row r="308" spans="1:15" ht="15.6" x14ac:dyDescent="0.3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</row>
    <row r="309" spans="1:15" ht="15.6" x14ac:dyDescent="0.3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</row>
    <row r="310" spans="1:15" ht="15.6" x14ac:dyDescent="0.3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</row>
    <row r="311" spans="1:15" ht="15.6" x14ac:dyDescent="0.3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</row>
    <row r="312" spans="1:15" ht="15.6" x14ac:dyDescent="0.3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</row>
    <row r="313" spans="1:15" ht="15.6" x14ac:dyDescent="0.3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</row>
    <row r="314" spans="1:15" ht="15.6" x14ac:dyDescent="0.3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</row>
    <row r="315" spans="1:15" ht="15.6" x14ac:dyDescent="0.3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</row>
    <row r="316" spans="1:15" ht="15.6" x14ac:dyDescent="0.3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</row>
    <row r="317" spans="1:15" ht="15.6" x14ac:dyDescent="0.3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</row>
    <row r="318" spans="1:15" ht="15.6" x14ac:dyDescent="0.3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</row>
    <row r="319" spans="1:15" ht="15.6" x14ac:dyDescent="0.3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</row>
    <row r="320" spans="1:15" ht="15.6" x14ac:dyDescent="0.3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</row>
    <row r="321" spans="1:15" ht="15.6" x14ac:dyDescent="0.3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</row>
    <row r="322" spans="1:15" ht="15.6" x14ac:dyDescent="0.3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</row>
    <row r="323" spans="1:15" ht="15.6" x14ac:dyDescent="0.3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</row>
    <row r="324" spans="1:15" ht="15.6" x14ac:dyDescent="0.3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</row>
    <row r="325" spans="1:15" ht="15.6" x14ac:dyDescent="0.3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</row>
    <row r="326" spans="1:15" ht="15.6" x14ac:dyDescent="0.3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</row>
    <row r="327" spans="1:15" ht="15.6" x14ac:dyDescent="0.3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</row>
    <row r="328" spans="1:15" ht="15.6" x14ac:dyDescent="0.3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</row>
    <row r="329" spans="1:15" ht="15.6" x14ac:dyDescent="0.3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</row>
    <row r="330" spans="1:15" ht="15.6" x14ac:dyDescent="0.3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</row>
    <row r="331" spans="1:15" ht="15.6" x14ac:dyDescent="0.3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</row>
    <row r="332" spans="1:15" ht="15.6" x14ac:dyDescent="0.3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</row>
    <row r="333" spans="1:15" ht="15.6" x14ac:dyDescent="0.3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</row>
    <row r="334" spans="1:15" ht="15.6" x14ac:dyDescent="0.3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</row>
    <row r="335" spans="1:15" ht="15.6" x14ac:dyDescent="0.3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</row>
    <row r="336" spans="1:15" ht="15.6" x14ac:dyDescent="0.3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</row>
    <row r="337" spans="1:15" ht="15.6" x14ac:dyDescent="0.3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</row>
    <row r="338" spans="1:15" ht="15.6" x14ac:dyDescent="0.3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</row>
    <row r="339" spans="1:15" ht="15.6" x14ac:dyDescent="0.3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</row>
    <row r="340" spans="1:15" ht="15.6" x14ac:dyDescent="0.3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</row>
    <row r="341" spans="1:15" ht="15.6" x14ac:dyDescent="0.3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</row>
    <row r="342" spans="1:15" ht="15.6" x14ac:dyDescent="0.3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</row>
    <row r="343" spans="1:15" ht="15.6" x14ac:dyDescent="0.3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</row>
    <row r="344" spans="1:15" ht="15.6" x14ac:dyDescent="0.3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</row>
    <row r="345" spans="1:15" ht="15.6" x14ac:dyDescent="0.3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</row>
    <row r="346" spans="1:15" ht="15.6" x14ac:dyDescent="0.3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</row>
    <row r="347" spans="1:15" ht="15.6" x14ac:dyDescent="0.3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</row>
    <row r="348" spans="1:15" ht="15.6" x14ac:dyDescent="0.3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</row>
    <row r="349" spans="1:15" ht="15.6" x14ac:dyDescent="0.3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</row>
    <row r="350" spans="1:15" ht="15.6" x14ac:dyDescent="0.3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</row>
    <row r="351" spans="1:15" ht="15.6" x14ac:dyDescent="0.3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</row>
    <row r="352" spans="1:15" ht="15.6" x14ac:dyDescent="0.3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</row>
    <row r="353" spans="1:15" ht="15.6" x14ac:dyDescent="0.3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</row>
    <row r="354" spans="1:15" ht="15.6" x14ac:dyDescent="0.3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</row>
    <row r="355" spans="1:15" ht="15.6" x14ac:dyDescent="0.3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</row>
    <row r="356" spans="1:15" ht="15.6" x14ac:dyDescent="0.3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</row>
    <row r="357" spans="1:15" ht="15.6" x14ac:dyDescent="0.3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</row>
    <row r="358" spans="1:15" ht="15.6" x14ac:dyDescent="0.3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</row>
    <row r="359" spans="1:15" ht="15.6" x14ac:dyDescent="0.3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</row>
    <row r="360" spans="1:15" ht="15.6" x14ac:dyDescent="0.3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</row>
    <row r="361" spans="1:15" ht="15.6" x14ac:dyDescent="0.3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</row>
    <row r="362" spans="1:15" ht="15.6" x14ac:dyDescent="0.3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</row>
    <row r="363" spans="1:15" ht="15.6" x14ac:dyDescent="0.3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</row>
    <row r="364" spans="1:15" ht="15.6" x14ac:dyDescent="0.3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</row>
    <row r="365" spans="1:15" ht="15.6" x14ac:dyDescent="0.3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</row>
    <row r="366" spans="1:15" ht="15.6" x14ac:dyDescent="0.3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</row>
    <row r="367" spans="1:15" ht="15.6" x14ac:dyDescent="0.3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</row>
    <row r="368" spans="1:15" ht="15.6" x14ac:dyDescent="0.3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</row>
    <row r="369" spans="1:15" ht="15.6" x14ac:dyDescent="0.3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</row>
    <row r="370" spans="1:15" ht="15.6" x14ac:dyDescent="0.3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</row>
    <row r="371" spans="1:15" ht="15.6" x14ac:dyDescent="0.3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</row>
    <row r="372" spans="1:15" ht="15.6" x14ac:dyDescent="0.3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</row>
    <row r="373" spans="1:15" ht="15.6" x14ac:dyDescent="0.3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</row>
    <row r="374" spans="1:15" ht="15.6" x14ac:dyDescent="0.3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</row>
    <row r="375" spans="1:15" ht="15.6" x14ac:dyDescent="0.3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</row>
    <row r="376" spans="1:15" ht="15.6" x14ac:dyDescent="0.3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</row>
    <row r="377" spans="1:15" ht="15.6" x14ac:dyDescent="0.3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</row>
    <row r="378" spans="1:15" ht="15.6" x14ac:dyDescent="0.3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</row>
    <row r="379" spans="1:15" ht="15.6" x14ac:dyDescent="0.3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</row>
    <row r="380" spans="1:15" ht="15.6" x14ac:dyDescent="0.3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</row>
    <row r="381" spans="1:15" ht="15.6" x14ac:dyDescent="0.3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</row>
    <row r="382" spans="1:15" ht="15.6" x14ac:dyDescent="0.3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</row>
    <row r="383" spans="1:15" ht="15.6" x14ac:dyDescent="0.3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</row>
    <row r="384" spans="1:15" ht="15.6" x14ac:dyDescent="0.3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</row>
    <row r="385" spans="1:15" ht="15.6" x14ac:dyDescent="0.3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</row>
    <row r="386" spans="1:15" ht="15.6" x14ac:dyDescent="0.3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</row>
    <row r="387" spans="1:15" ht="15.6" x14ac:dyDescent="0.3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</row>
    <row r="388" spans="1:15" ht="15.6" x14ac:dyDescent="0.3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</row>
    <row r="389" spans="1:15" ht="15.6" x14ac:dyDescent="0.3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</row>
    <row r="390" spans="1:15" ht="15.6" x14ac:dyDescent="0.3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</row>
    <row r="391" spans="1:15" ht="15.6" x14ac:dyDescent="0.3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</row>
    <row r="392" spans="1:15" ht="15.6" x14ac:dyDescent="0.3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</row>
    <row r="393" spans="1:15" ht="15.6" x14ac:dyDescent="0.3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</row>
    <row r="394" spans="1:15" ht="15.6" x14ac:dyDescent="0.3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</row>
    <row r="395" spans="1:15" ht="15.6" x14ac:dyDescent="0.3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</row>
    <row r="396" spans="1:15" ht="15.6" x14ac:dyDescent="0.3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</row>
    <row r="397" spans="1:15" ht="15.6" x14ac:dyDescent="0.3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</row>
    <row r="398" spans="1:15" ht="15.6" x14ac:dyDescent="0.3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</row>
    <row r="399" spans="1:15" ht="15.6" x14ac:dyDescent="0.3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</row>
    <row r="400" spans="1:15" ht="15.6" x14ac:dyDescent="0.3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</row>
    <row r="401" spans="1:15" ht="15.6" x14ac:dyDescent="0.3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</row>
    <row r="402" spans="1:15" ht="15.6" x14ac:dyDescent="0.3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</row>
    <row r="403" spans="1:15" ht="15.6" x14ac:dyDescent="0.3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</row>
    <row r="404" spans="1:15" ht="15.6" x14ac:dyDescent="0.3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</row>
    <row r="405" spans="1:15" ht="15.6" x14ac:dyDescent="0.3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</row>
    <row r="406" spans="1:15" ht="15.6" x14ac:dyDescent="0.3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</row>
    <row r="407" spans="1:15" ht="15.6" x14ac:dyDescent="0.3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</row>
    <row r="408" spans="1:15" ht="15.6" x14ac:dyDescent="0.3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</row>
    <row r="409" spans="1:15" ht="15.6" x14ac:dyDescent="0.3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</row>
    <row r="410" spans="1:15" ht="15.6" x14ac:dyDescent="0.3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</row>
    <row r="411" spans="1:15" ht="15.6" x14ac:dyDescent="0.3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</row>
    <row r="412" spans="1:15" ht="15.6" x14ac:dyDescent="0.3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</row>
    <row r="413" spans="1:15" ht="15.6" x14ac:dyDescent="0.3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</row>
    <row r="414" spans="1:15" ht="15.6" x14ac:dyDescent="0.3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</row>
    <row r="415" spans="1:15" ht="15.6" x14ac:dyDescent="0.3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</row>
    <row r="416" spans="1:15" ht="15.6" x14ac:dyDescent="0.3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</row>
    <row r="417" spans="1:15" ht="15.6" x14ac:dyDescent="0.3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</row>
    <row r="418" spans="1:15" ht="15.6" x14ac:dyDescent="0.3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</row>
    <row r="419" spans="1:15" ht="15.6" x14ac:dyDescent="0.3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</row>
    <row r="420" spans="1:15" ht="15.6" x14ac:dyDescent="0.3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</row>
    <row r="421" spans="1:15" ht="15.6" x14ac:dyDescent="0.3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</row>
    <row r="422" spans="1:15" ht="15.6" x14ac:dyDescent="0.3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</row>
    <row r="423" spans="1:15" ht="15.6" x14ac:dyDescent="0.3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</row>
    <row r="424" spans="1:15" ht="15.6" x14ac:dyDescent="0.3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</row>
    <row r="425" spans="1:15" ht="15.6" x14ac:dyDescent="0.3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</row>
    <row r="426" spans="1:15" ht="15.6" x14ac:dyDescent="0.3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</row>
    <row r="427" spans="1:15" ht="15.6" x14ac:dyDescent="0.3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</row>
    <row r="428" spans="1:15" ht="15.6" x14ac:dyDescent="0.3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</row>
    <row r="429" spans="1:15" ht="15.6" x14ac:dyDescent="0.3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</row>
    <row r="430" spans="1:15" ht="15.6" x14ac:dyDescent="0.3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</row>
    <row r="431" spans="1:15" ht="15.6" x14ac:dyDescent="0.3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</row>
    <row r="432" spans="1:15" ht="15.6" x14ac:dyDescent="0.3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</row>
    <row r="433" spans="1:15" ht="15.6" x14ac:dyDescent="0.3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</row>
    <row r="434" spans="1:15" ht="15.6" x14ac:dyDescent="0.3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</row>
    <row r="435" spans="1:15" ht="15.6" x14ac:dyDescent="0.3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</row>
    <row r="436" spans="1:15" ht="15.6" x14ac:dyDescent="0.3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</row>
    <row r="437" spans="1:15" ht="15.6" x14ac:dyDescent="0.3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</row>
    <row r="438" spans="1:15" ht="15.6" x14ac:dyDescent="0.3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</row>
    <row r="439" spans="1:15" ht="15.6" x14ac:dyDescent="0.3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</row>
    <row r="440" spans="1:15" ht="15.6" x14ac:dyDescent="0.3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</row>
    <row r="441" spans="1:15" ht="15.6" x14ac:dyDescent="0.3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</row>
    <row r="442" spans="1:15" ht="15.6" x14ac:dyDescent="0.3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</row>
    <row r="443" spans="1:15" ht="15.6" x14ac:dyDescent="0.3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</row>
    <row r="444" spans="1:15" ht="15.6" x14ac:dyDescent="0.3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</row>
    <row r="445" spans="1:15" ht="15.6" x14ac:dyDescent="0.3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</row>
    <row r="446" spans="1:15" ht="15.6" x14ac:dyDescent="0.3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</row>
    <row r="447" spans="1:15" ht="15.6" x14ac:dyDescent="0.3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</row>
    <row r="448" spans="1:15" ht="15.6" x14ac:dyDescent="0.3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</row>
    <row r="449" spans="1:15" ht="15.6" x14ac:dyDescent="0.3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</row>
    <row r="450" spans="1:15" ht="15.6" x14ac:dyDescent="0.3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</row>
    <row r="451" spans="1:15" ht="15.6" x14ac:dyDescent="0.3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</row>
    <row r="452" spans="1:15" ht="15.6" x14ac:dyDescent="0.3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</row>
    <row r="453" spans="1:15" ht="15.6" x14ac:dyDescent="0.3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</row>
    <row r="454" spans="1:15" ht="15.6" x14ac:dyDescent="0.3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</row>
    <row r="455" spans="1:15" ht="15.6" x14ac:dyDescent="0.3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</row>
    <row r="456" spans="1:15" ht="15.6" x14ac:dyDescent="0.3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</row>
    <row r="457" spans="1:15" ht="15.6" x14ac:dyDescent="0.3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</row>
    <row r="458" spans="1:15" ht="15.6" x14ac:dyDescent="0.3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</row>
    <row r="459" spans="1:15" ht="15.6" x14ac:dyDescent="0.3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</row>
    <row r="460" spans="1:15" ht="15.6" x14ac:dyDescent="0.3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</row>
    <row r="461" spans="1:15" ht="15.6" x14ac:dyDescent="0.3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</row>
    <row r="462" spans="1:15" ht="15.6" x14ac:dyDescent="0.3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</row>
    <row r="463" spans="1:15" ht="15.6" x14ac:dyDescent="0.3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</row>
    <row r="464" spans="1:15" ht="15.6" x14ac:dyDescent="0.3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</row>
    <row r="465" spans="1:15" ht="15.6" x14ac:dyDescent="0.3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</row>
    <row r="466" spans="1:15" ht="15.6" x14ac:dyDescent="0.3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</row>
    <row r="467" spans="1:15" ht="15.6" x14ac:dyDescent="0.3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</row>
    <row r="468" spans="1:15" ht="15.6" x14ac:dyDescent="0.3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</row>
    <row r="469" spans="1:15" ht="15.6" x14ac:dyDescent="0.3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</row>
    <row r="470" spans="1:15" ht="15.6" x14ac:dyDescent="0.3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</row>
    <row r="471" spans="1:15" ht="15.6" x14ac:dyDescent="0.3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</row>
    <row r="472" spans="1:15" ht="15.6" x14ac:dyDescent="0.3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</row>
    <row r="473" spans="1:15" ht="15.6" x14ac:dyDescent="0.3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</row>
    <row r="474" spans="1:15" ht="15.6" x14ac:dyDescent="0.3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</row>
    <row r="475" spans="1:15" ht="15.6" x14ac:dyDescent="0.3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</row>
    <row r="476" spans="1:15" ht="15.6" x14ac:dyDescent="0.3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</row>
    <row r="477" spans="1:15" ht="15.6" x14ac:dyDescent="0.3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</row>
    <row r="478" spans="1:15" ht="15.6" x14ac:dyDescent="0.3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</row>
    <row r="479" spans="1:15" ht="15.6" x14ac:dyDescent="0.3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</row>
    <row r="480" spans="1:15" ht="15.6" x14ac:dyDescent="0.3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</row>
    <row r="481" spans="1:15" ht="15.6" x14ac:dyDescent="0.3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</row>
    <row r="482" spans="1:15" ht="15.6" x14ac:dyDescent="0.3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</row>
    <row r="483" spans="1:15" ht="15.6" x14ac:dyDescent="0.3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</row>
    <row r="484" spans="1:15" ht="15.6" x14ac:dyDescent="0.3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</row>
    <row r="485" spans="1:15" ht="15.6" x14ac:dyDescent="0.3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</row>
    <row r="486" spans="1:15" ht="15.6" x14ac:dyDescent="0.3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</row>
    <row r="487" spans="1:15" ht="15.6" x14ac:dyDescent="0.3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</row>
    <row r="488" spans="1:15" ht="15.6" x14ac:dyDescent="0.3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</row>
    <row r="489" spans="1:15" ht="15.6" x14ac:dyDescent="0.3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</row>
    <row r="490" spans="1:15" ht="15.6" x14ac:dyDescent="0.3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</row>
    <row r="491" spans="1:15" ht="15.6" x14ac:dyDescent="0.3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</row>
    <row r="492" spans="1:15" ht="15.6" x14ac:dyDescent="0.3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</row>
    <row r="493" spans="1:15" ht="15.6" x14ac:dyDescent="0.3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</row>
    <row r="494" spans="1:15" ht="15.6" x14ac:dyDescent="0.3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</row>
    <row r="495" spans="1:15" ht="15.6" x14ac:dyDescent="0.3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</row>
    <row r="496" spans="1:15" ht="15.6" x14ac:dyDescent="0.3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</row>
    <row r="497" spans="1:15" ht="15.6" x14ac:dyDescent="0.3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</row>
    <row r="498" spans="1:15" ht="15.6" x14ac:dyDescent="0.3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</row>
    <row r="499" spans="1:15" ht="15.6" x14ac:dyDescent="0.3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</row>
    <row r="500" spans="1:15" ht="15.6" x14ac:dyDescent="0.3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</row>
    <row r="501" spans="1:15" ht="15.6" x14ac:dyDescent="0.3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</row>
    <row r="502" spans="1:15" ht="15.6" x14ac:dyDescent="0.3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</row>
    <row r="503" spans="1:15" ht="15.6" x14ac:dyDescent="0.3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</row>
    <row r="504" spans="1:15" ht="15.6" x14ac:dyDescent="0.3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</row>
    <row r="505" spans="1:15" ht="15.6" x14ac:dyDescent="0.3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</row>
    <row r="506" spans="1:15" ht="15.6" x14ac:dyDescent="0.3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</row>
    <row r="507" spans="1:15" ht="15.6" x14ac:dyDescent="0.3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</row>
    <row r="508" spans="1:15" ht="15.6" x14ac:dyDescent="0.3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</row>
    <row r="509" spans="1:15" ht="15.6" x14ac:dyDescent="0.3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</row>
    <row r="510" spans="1:15" ht="15.6" x14ac:dyDescent="0.3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</row>
    <row r="511" spans="1:15" ht="15.6" x14ac:dyDescent="0.3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</row>
    <row r="512" spans="1:15" ht="15.6" x14ac:dyDescent="0.3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</row>
    <row r="513" spans="1:15" ht="15.6" x14ac:dyDescent="0.3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</row>
    <row r="514" spans="1:15" ht="15.6" x14ac:dyDescent="0.3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</row>
    <row r="515" spans="1:15" ht="15.6" x14ac:dyDescent="0.3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</row>
    <row r="516" spans="1:15" ht="15.6" x14ac:dyDescent="0.3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</row>
    <row r="517" spans="1:15" ht="15.6" x14ac:dyDescent="0.3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</row>
    <row r="518" spans="1:15" ht="15.6" x14ac:dyDescent="0.3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</row>
    <row r="519" spans="1:15" ht="15.6" x14ac:dyDescent="0.3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</row>
    <row r="520" spans="1:15" ht="15.6" x14ac:dyDescent="0.3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</row>
    <row r="521" spans="1:15" ht="15.6" x14ac:dyDescent="0.3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</row>
    <row r="522" spans="1:15" ht="15.6" x14ac:dyDescent="0.3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</row>
    <row r="523" spans="1:15" ht="15.6" x14ac:dyDescent="0.3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</row>
    <row r="524" spans="1:15" ht="15.6" x14ac:dyDescent="0.3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</row>
    <row r="525" spans="1:15" ht="15.6" x14ac:dyDescent="0.3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</row>
    <row r="526" spans="1:15" ht="15.6" x14ac:dyDescent="0.3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</row>
    <row r="527" spans="1:15" ht="15.6" x14ac:dyDescent="0.3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</row>
    <row r="528" spans="1:15" ht="15.6" x14ac:dyDescent="0.3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</row>
    <row r="529" spans="1:15" ht="15.6" x14ac:dyDescent="0.3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</row>
    <row r="530" spans="1:15" ht="15.6" x14ac:dyDescent="0.3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</row>
    <row r="531" spans="1:15" ht="15.6" x14ac:dyDescent="0.3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</row>
    <row r="532" spans="1:15" ht="15.6" x14ac:dyDescent="0.3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</row>
    <row r="533" spans="1:15" ht="15.6" x14ac:dyDescent="0.3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</row>
    <row r="534" spans="1:15" ht="15.6" x14ac:dyDescent="0.3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</row>
    <row r="535" spans="1:15" ht="15.6" x14ac:dyDescent="0.3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</row>
    <row r="536" spans="1:15" ht="15.6" x14ac:dyDescent="0.3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</row>
    <row r="537" spans="1:15" ht="15.6" x14ac:dyDescent="0.3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</row>
    <row r="538" spans="1:15" ht="15.6" x14ac:dyDescent="0.3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</row>
    <row r="539" spans="1:15" ht="15.6" x14ac:dyDescent="0.3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</row>
    <row r="540" spans="1:15" ht="15.6" x14ac:dyDescent="0.3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</row>
    <row r="541" spans="1:15" ht="15.6" x14ac:dyDescent="0.3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</row>
    <row r="542" spans="1:15" ht="15.6" x14ac:dyDescent="0.3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</row>
    <row r="543" spans="1:15" ht="15.6" x14ac:dyDescent="0.3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</row>
    <row r="544" spans="1:15" ht="15.6" x14ac:dyDescent="0.3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</row>
    <row r="545" spans="1:15" ht="15.6" x14ac:dyDescent="0.3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</row>
    <row r="546" spans="1:15" ht="15.6" x14ac:dyDescent="0.3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</row>
    <row r="547" spans="1:15" ht="15.6" x14ac:dyDescent="0.3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</row>
    <row r="548" spans="1:15" ht="15.6" x14ac:dyDescent="0.3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</row>
    <row r="549" spans="1:15" ht="15.6" x14ac:dyDescent="0.3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</row>
    <row r="550" spans="1:15" ht="15.6" x14ac:dyDescent="0.3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</row>
    <row r="551" spans="1:15" ht="15.6" x14ac:dyDescent="0.3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</row>
    <row r="552" spans="1:15" ht="15.6" x14ac:dyDescent="0.3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</row>
    <row r="553" spans="1:15" ht="15.6" x14ac:dyDescent="0.3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</row>
    <row r="554" spans="1:15" ht="15.6" x14ac:dyDescent="0.3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</row>
    <row r="555" spans="1:15" ht="15.6" x14ac:dyDescent="0.3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</row>
    <row r="556" spans="1:15" ht="15.6" x14ac:dyDescent="0.3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</row>
    <row r="557" spans="1:15" ht="15.6" x14ac:dyDescent="0.3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</row>
    <row r="558" spans="1:15" ht="15.6" x14ac:dyDescent="0.3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</row>
    <row r="559" spans="1:15" ht="15.6" x14ac:dyDescent="0.3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</row>
    <row r="560" spans="1:15" ht="15.6" x14ac:dyDescent="0.3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</row>
    <row r="561" spans="1:15" ht="15.6" x14ac:dyDescent="0.3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</row>
    <row r="562" spans="1:15" ht="15.6" x14ac:dyDescent="0.3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</row>
    <row r="563" spans="1:15" ht="15.6" x14ac:dyDescent="0.3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</row>
    <row r="564" spans="1:15" ht="15.6" x14ac:dyDescent="0.3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</row>
    <row r="565" spans="1:15" ht="15.6" x14ac:dyDescent="0.3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</row>
    <row r="566" spans="1:15" ht="15.6" x14ac:dyDescent="0.3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</row>
    <row r="567" spans="1:15" ht="15.6" x14ac:dyDescent="0.3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</row>
    <row r="568" spans="1:15" ht="15.6" x14ac:dyDescent="0.3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</row>
    <row r="569" spans="1:15" ht="15.6" x14ac:dyDescent="0.3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</row>
    <row r="570" spans="1:15" ht="15.6" x14ac:dyDescent="0.3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</row>
    <row r="571" spans="1:15" ht="15.6" x14ac:dyDescent="0.3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</row>
    <row r="572" spans="1:15" ht="15.6" x14ac:dyDescent="0.3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</row>
    <row r="573" spans="1:15" ht="15.6" x14ac:dyDescent="0.3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</row>
    <row r="574" spans="1:15" ht="15.6" x14ac:dyDescent="0.3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</row>
    <row r="575" spans="1:15" ht="15.6" x14ac:dyDescent="0.3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</row>
    <row r="576" spans="1:15" ht="15.6" x14ac:dyDescent="0.3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</row>
    <row r="577" spans="1:15" ht="15.6" x14ac:dyDescent="0.3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</row>
    <row r="578" spans="1:15" ht="15.6" x14ac:dyDescent="0.3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</row>
    <row r="579" spans="1:15" ht="15.6" x14ac:dyDescent="0.3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</row>
    <row r="580" spans="1:15" ht="15.6" x14ac:dyDescent="0.3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</row>
    <row r="581" spans="1:15" ht="15.6" x14ac:dyDescent="0.3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</row>
    <row r="582" spans="1:15" ht="15.6" x14ac:dyDescent="0.3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</row>
    <row r="583" spans="1:15" ht="15.6" x14ac:dyDescent="0.3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</row>
    <row r="584" spans="1:15" ht="15.6" x14ac:dyDescent="0.3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</row>
    <row r="585" spans="1:15" ht="15.6" x14ac:dyDescent="0.3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</row>
    <row r="586" spans="1:15" ht="15.6" x14ac:dyDescent="0.3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</row>
    <row r="587" spans="1:15" ht="15.6" x14ac:dyDescent="0.3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</row>
    <row r="588" spans="1:15" ht="15.6" x14ac:dyDescent="0.3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</row>
    <row r="589" spans="1:15" ht="15.6" x14ac:dyDescent="0.3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</row>
    <row r="590" spans="1:15" ht="15.6" x14ac:dyDescent="0.3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</row>
    <row r="591" spans="1:15" ht="15.6" x14ac:dyDescent="0.3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</row>
    <row r="592" spans="1:15" ht="15.6" x14ac:dyDescent="0.3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</row>
    <row r="593" spans="1:15" ht="15.6" x14ac:dyDescent="0.3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</row>
    <row r="594" spans="1:15" ht="15.6" x14ac:dyDescent="0.3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</row>
    <row r="595" spans="1:15" ht="15.6" x14ac:dyDescent="0.3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</row>
    <row r="596" spans="1:15" ht="15.6" x14ac:dyDescent="0.3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</row>
    <row r="597" spans="1:15" ht="15.6" x14ac:dyDescent="0.3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</row>
    <row r="598" spans="1:15" ht="15.6" x14ac:dyDescent="0.3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</row>
    <row r="599" spans="1:15" ht="15.6" x14ac:dyDescent="0.3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</row>
    <row r="600" spans="1:15" ht="15.6" x14ac:dyDescent="0.3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</row>
    <row r="601" spans="1:15" ht="15.6" x14ac:dyDescent="0.3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</row>
    <row r="602" spans="1:15" ht="15.6" x14ac:dyDescent="0.3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</row>
    <row r="603" spans="1:15" ht="15.6" x14ac:dyDescent="0.3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</row>
    <row r="604" spans="1:15" ht="15.6" x14ac:dyDescent="0.3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</row>
    <row r="605" spans="1:15" ht="15.6" x14ac:dyDescent="0.3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</row>
    <row r="606" spans="1:15" ht="15.6" x14ac:dyDescent="0.3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</row>
    <row r="607" spans="1:15" ht="15.6" x14ac:dyDescent="0.3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</row>
    <row r="608" spans="1:15" ht="15.6" x14ac:dyDescent="0.3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</row>
    <row r="609" spans="1:15" ht="15.6" x14ac:dyDescent="0.3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</row>
    <row r="610" spans="1:15" ht="15.6" x14ac:dyDescent="0.3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</row>
    <row r="611" spans="1:15" ht="15.6" x14ac:dyDescent="0.3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</row>
    <row r="612" spans="1:15" ht="15.6" x14ac:dyDescent="0.3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</row>
    <row r="613" spans="1:15" ht="15.6" x14ac:dyDescent="0.3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</row>
    <row r="614" spans="1:15" ht="15.6" x14ac:dyDescent="0.3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</row>
    <row r="615" spans="1:15" ht="15.6" x14ac:dyDescent="0.3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</row>
    <row r="616" spans="1:15" ht="15.6" x14ac:dyDescent="0.3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</row>
    <row r="617" spans="1:15" ht="15.6" x14ac:dyDescent="0.3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</row>
    <row r="618" spans="1:15" ht="15.6" x14ac:dyDescent="0.3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</row>
    <row r="619" spans="1:15" ht="15.6" x14ac:dyDescent="0.3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</row>
    <row r="620" spans="1:15" ht="15.6" x14ac:dyDescent="0.3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</row>
    <row r="621" spans="1:15" ht="15.6" x14ac:dyDescent="0.3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</row>
    <row r="622" spans="1:15" ht="15.6" x14ac:dyDescent="0.3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</row>
    <row r="623" spans="1:15" ht="15.6" x14ac:dyDescent="0.3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</row>
    <row r="624" spans="1:15" ht="15.6" x14ac:dyDescent="0.3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</row>
    <row r="625" spans="1:15" ht="15.6" x14ac:dyDescent="0.3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</row>
    <row r="626" spans="1:15" ht="15.6" x14ac:dyDescent="0.3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</row>
    <row r="627" spans="1:15" ht="15.6" x14ac:dyDescent="0.3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</row>
    <row r="628" spans="1:15" ht="15.6" x14ac:dyDescent="0.3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</row>
    <row r="629" spans="1:15" ht="15.6" x14ac:dyDescent="0.3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</row>
    <row r="630" spans="1:15" ht="15.6" x14ac:dyDescent="0.3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</row>
    <row r="631" spans="1:15" ht="15.6" x14ac:dyDescent="0.3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</row>
    <row r="632" spans="1:15" ht="15.6" x14ac:dyDescent="0.3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</row>
    <row r="633" spans="1:15" ht="15.6" x14ac:dyDescent="0.3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</row>
    <row r="634" spans="1:15" ht="15.6" x14ac:dyDescent="0.3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</row>
    <row r="635" spans="1:15" ht="15.6" x14ac:dyDescent="0.3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</row>
    <row r="636" spans="1:15" ht="15.6" x14ac:dyDescent="0.3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</row>
    <row r="637" spans="1:15" ht="15.6" x14ac:dyDescent="0.3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</row>
    <row r="638" spans="1:15" ht="15.6" x14ac:dyDescent="0.3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</row>
    <row r="639" spans="1:15" ht="15.6" x14ac:dyDescent="0.3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</row>
    <row r="640" spans="1:15" ht="15.6" x14ac:dyDescent="0.3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</row>
    <row r="641" spans="1:15" ht="15.6" x14ac:dyDescent="0.3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</row>
    <row r="642" spans="1:15" ht="15.6" x14ac:dyDescent="0.3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</row>
    <row r="643" spans="1:15" ht="15.6" x14ac:dyDescent="0.3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</row>
    <row r="644" spans="1:15" ht="15.6" x14ac:dyDescent="0.3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</row>
    <row r="645" spans="1:15" ht="15.6" x14ac:dyDescent="0.3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</row>
    <row r="646" spans="1:15" ht="15.6" x14ac:dyDescent="0.3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</row>
    <row r="647" spans="1:15" ht="15.6" x14ac:dyDescent="0.3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</row>
    <row r="648" spans="1:15" ht="15.6" x14ac:dyDescent="0.3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</row>
    <row r="649" spans="1:15" ht="15.6" x14ac:dyDescent="0.3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</row>
    <row r="650" spans="1:15" ht="15.6" x14ac:dyDescent="0.3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</row>
    <row r="651" spans="1:15" ht="15.6" x14ac:dyDescent="0.3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</row>
    <row r="652" spans="1:15" ht="15.6" x14ac:dyDescent="0.3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</row>
    <row r="653" spans="1:15" ht="15.6" x14ac:dyDescent="0.3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</row>
    <row r="654" spans="1:15" ht="15.6" x14ac:dyDescent="0.3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</row>
    <row r="655" spans="1:15" ht="15.6" x14ac:dyDescent="0.3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</row>
    <row r="656" spans="1:15" ht="15.6" x14ac:dyDescent="0.3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</row>
    <row r="657" spans="1:15" ht="15.6" x14ac:dyDescent="0.3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</row>
    <row r="658" spans="1:15" ht="15.6" x14ac:dyDescent="0.3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</row>
    <row r="659" spans="1:15" ht="15.6" x14ac:dyDescent="0.3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</row>
    <row r="660" spans="1:15" ht="15.6" x14ac:dyDescent="0.3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</row>
    <row r="661" spans="1:15" ht="15.6" x14ac:dyDescent="0.3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</row>
    <row r="662" spans="1:15" ht="15.6" x14ac:dyDescent="0.3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</row>
    <row r="663" spans="1:15" ht="15.6" x14ac:dyDescent="0.3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</row>
    <row r="664" spans="1:15" ht="15.6" x14ac:dyDescent="0.3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</row>
    <row r="665" spans="1:15" ht="15.6" x14ac:dyDescent="0.3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</row>
    <row r="666" spans="1:15" ht="15.6" x14ac:dyDescent="0.3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</row>
    <row r="667" spans="1:15" ht="15.6" x14ac:dyDescent="0.3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</row>
    <row r="668" spans="1:15" ht="15.6" x14ac:dyDescent="0.3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</row>
    <row r="669" spans="1:15" ht="15.6" x14ac:dyDescent="0.3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</row>
    <row r="670" spans="1:15" ht="15.6" x14ac:dyDescent="0.3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</row>
    <row r="671" spans="1:15" ht="15.6" x14ac:dyDescent="0.3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</row>
    <row r="672" spans="1:15" ht="15.6" x14ac:dyDescent="0.3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</row>
    <row r="673" spans="1:15" ht="15.6" x14ac:dyDescent="0.3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</row>
    <row r="674" spans="1:15" ht="15.6" x14ac:dyDescent="0.3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</row>
    <row r="675" spans="1:15" ht="15.6" x14ac:dyDescent="0.3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</row>
    <row r="676" spans="1:15" ht="15.6" x14ac:dyDescent="0.3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</row>
    <row r="677" spans="1:15" ht="15.6" x14ac:dyDescent="0.3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</row>
    <row r="678" spans="1:15" ht="15.6" x14ac:dyDescent="0.3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</row>
    <row r="679" spans="1:15" ht="15.6" x14ac:dyDescent="0.3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</row>
    <row r="680" spans="1:15" ht="15.6" x14ac:dyDescent="0.3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</row>
    <row r="681" spans="1:15" ht="15.6" x14ac:dyDescent="0.3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</row>
    <row r="682" spans="1:15" ht="15.6" x14ac:dyDescent="0.3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</row>
    <row r="683" spans="1:15" ht="15.6" x14ac:dyDescent="0.3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</row>
    <row r="684" spans="1:15" ht="15.6" x14ac:dyDescent="0.3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</row>
    <row r="685" spans="1:15" ht="15.6" x14ac:dyDescent="0.3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</row>
    <row r="686" spans="1:15" ht="15.6" x14ac:dyDescent="0.3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</row>
    <row r="687" spans="1:15" ht="15.6" x14ac:dyDescent="0.3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</row>
    <row r="688" spans="1:15" ht="15.6" x14ac:dyDescent="0.3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</row>
    <row r="689" spans="1:15" ht="15.6" x14ac:dyDescent="0.3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</row>
    <row r="690" spans="1:15" ht="15.6" x14ac:dyDescent="0.3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</row>
    <row r="691" spans="1:15" ht="15.6" x14ac:dyDescent="0.3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</row>
    <row r="692" spans="1:15" ht="15.6" x14ac:dyDescent="0.3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</row>
    <row r="693" spans="1:15" ht="15.6" x14ac:dyDescent="0.3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</row>
    <row r="694" spans="1:15" ht="15.6" x14ac:dyDescent="0.3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</row>
    <row r="695" spans="1:15" ht="15.6" x14ac:dyDescent="0.3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</row>
    <row r="696" spans="1:15" ht="15.6" x14ac:dyDescent="0.3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</row>
    <row r="697" spans="1:15" ht="15.6" x14ac:dyDescent="0.3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</row>
    <row r="698" spans="1:15" ht="15.6" x14ac:dyDescent="0.3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</row>
    <row r="699" spans="1:15" ht="15.6" x14ac:dyDescent="0.3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</row>
    <row r="700" spans="1:15" ht="15.6" x14ac:dyDescent="0.3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</row>
    <row r="701" spans="1:15" ht="15.6" x14ac:dyDescent="0.3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</row>
    <row r="702" spans="1:15" ht="15.6" x14ac:dyDescent="0.3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</row>
    <row r="703" spans="1:15" ht="15.6" x14ac:dyDescent="0.3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</row>
    <row r="704" spans="1:15" ht="15.6" x14ac:dyDescent="0.3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</row>
    <row r="705" spans="1:15" ht="15.6" x14ac:dyDescent="0.3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</row>
    <row r="706" spans="1:15" ht="15.6" x14ac:dyDescent="0.3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</row>
    <row r="707" spans="1:15" ht="15.6" x14ac:dyDescent="0.3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</row>
    <row r="708" spans="1:15" ht="15.6" x14ac:dyDescent="0.3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</row>
    <row r="709" spans="1:15" ht="15.6" x14ac:dyDescent="0.3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</row>
    <row r="710" spans="1:15" ht="15.6" x14ac:dyDescent="0.3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</row>
    <row r="711" spans="1:15" ht="15.6" x14ac:dyDescent="0.3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</row>
    <row r="712" spans="1:15" ht="15.6" x14ac:dyDescent="0.3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</row>
    <row r="713" spans="1:15" ht="15.6" x14ac:dyDescent="0.3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</row>
    <row r="714" spans="1:15" ht="15.6" x14ac:dyDescent="0.3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</row>
    <row r="715" spans="1:15" ht="15.6" x14ac:dyDescent="0.3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</row>
    <row r="716" spans="1:15" ht="15.6" x14ac:dyDescent="0.3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</row>
    <row r="717" spans="1:15" ht="15.6" x14ac:dyDescent="0.3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</row>
    <row r="718" spans="1:15" ht="15.6" x14ac:dyDescent="0.3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</row>
    <row r="719" spans="1:15" ht="15.6" x14ac:dyDescent="0.3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</row>
    <row r="720" spans="1:15" ht="15.6" x14ac:dyDescent="0.3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</row>
    <row r="721" spans="1:15" ht="15.6" x14ac:dyDescent="0.3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</row>
    <row r="722" spans="1:15" ht="15.6" x14ac:dyDescent="0.3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</row>
    <row r="723" spans="1:15" ht="15.6" x14ac:dyDescent="0.3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</row>
    <row r="724" spans="1:15" ht="15.6" x14ac:dyDescent="0.3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</row>
    <row r="725" spans="1:15" ht="15.6" x14ac:dyDescent="0.3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</row>
    <row r="726" spans="1:15" ht="15.6" x14ac:dyDescent="0.3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</row>
    <row r="727" spans="1:15" ht="15.6" x14ac:dyDescent="0.3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</row>
    <row r="728" spans="1:15" ht="15.6" x14ac:dyDescent="0.3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</row>
    <row r="729" spans="1:15" ht="15.6" x14ac:dyDescent="0.3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</row>
    <row r="730" spans="1:15" ht="15.6" x14ac:dyDescent="0.3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</row>
    <row r="731" spans="1:15" ht="15.6" x14ac:dyDescent="0.3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</row>
    <row r="732" spans="1:15" ht="15.6" x14ac:dyDescent="0.3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</row>
    <row r="733" spans="1:15" ht="15.6" x14ac:dyDescent="0.3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</row>
    <row r="734" spans="1:15" ht="15.6" x14ac:dyDescent="0.3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</row>
    <row r="735" spans="1:15" ht="15.6" x14ac:dyDescent="0.3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</row>
    <row r="736" spans="1:15" ht="15.6" x14ac:dyDescent="0.3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</row>
    <row r="737" spans="1:15" ht="15.6" x14ac:dyDescent="0.3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</row>
    <row r="738" spans="1:15" ht="15.6" x14ac:dyDescent="0.3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</row>
    <row r="739" spans="1:15" ht="15.6" x14ac:dyDescent="0.3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</row>
    <row r="740" spans="1:15" ht="15.6" x14ac:dyDescent="0.3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</row>
    <row r="741" spans="1:15" ht="15.6" x14ac:dyDescent="0.3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</row>
    <row r="742" spans="1:15" ht="15.6" x14ac:dyDescent="0.3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</row>
    <row r="743" spans="1:15" ht="15.6" x14ac:dyDescent="0.3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</row>
    <row r="744" spans="1:15" ht="15.6" x14ac:dyDescent="0.3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</row>
    <row r="745" spans="1:15" ht="15.6" x14ac:dyDescent="0.3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</row>
    <row r="746" spans="1:15" ht="15.6" x14ac:dyDescent="0.3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</row>
    <row r="747" spans="1:15" ht="15.6" x14ac:dyDescent="0.3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</row>
    <row r="748" spans="1:15" ht="15.6" x14ac:dyDescent="0.3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</row>
    <row r="749" spans="1:15" ht="15.6" x14ac:dyDescent="0.3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</row>
    <row r="750" spans="1:15" ht="15.6" x14ac:dyDescent="0.3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</row>
    <row r="751" spans="1:15" ht="15.6" x14ac:dyDescent="0.3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</row>
    <row r="752" spans="1:15" ht="15.6" x14ac:dyDescent="0.3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</row>
    <row r="753" spans="1:15" ht="15.6" x14ac:dyDescent="0.3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</row>
    <row r="754" spans="1:15" ht="15.6" x14ac:dyDescent="0.3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</row>
    <row r="755" spans="1:15" ht="15.6" x14ac:dyDescent="0.3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</row>
    <row r="756" spans="1:15" ht="15.6" x14ac:dyDescent="0.3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</row>
    <row r="757" spans="1:15" ht="15.6" x14ac:dyDescent="0.3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</row>
    <row r="758" spans="1:15" ht="15.6" x14ac:dyDescent="0.3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</row>
    <row r="759" spans="1:15" ht="15.6" x14ac:dyDescent="0.3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</row>
    <row r="760" spans="1:15" ht="15.6" x14ac:dyDescent="0.3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</row>
    <row r="761" spans="1:15" ht="15.6" x14ac:dyDescent="0.3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</row>
    <row r="762" spans="1:15" ht="15.6" x14ac:dyDescent="0.3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</row>
    <row r="763" spans="1:15" ht="15.6" x14ac:dyDescent="0.3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</row>
    <row r="764" spans="1:15" ht="15.6" x14ac:dyDescent="0.3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</row>
    <row r="765" spans="1:15" ht="15.6" x14ac:dyDescent="0.3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</row>
    <row r="766" spans="1:15" ht="15.6" x14ac:dyDescent="0.3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</row>
    <row r="767" spans="1:15" ht="15.6" x14ac:dyDescent="0.3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</row>
    <row r="768" spans="1:15" ht="15.6" x14ac:dyDescent="0.3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</row>
    <row r="769" spans="1:15" ht="15.6" x14ac:dyDescent="0.3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</row>
    <row r="770" spans="1:15" ht="15.6" x14ac:dyDescent="0.3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</row>
    <row r="771" spans="1:15" ht="15.6" x14ac:dyDescent="0.3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</row>
    <row r="772" spans="1:15" ht="15.6" x14ac:dyDescent="0.3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</row>
    <row r="773" spans="1:15" ht="15.6" x14ac:dyDescent="0.3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</row>
    <row r="774" spans="1:15" ht="15.6" x14ac:dyDescent="0.3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</row>
    <row r="775" spans="1:15" ht="15.6" x14ac:dyDescent="0.3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</row>
    <row r="776" spans="1:15" ht="15.6" x14ac:dyDescent="0.3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</row>
    <row r="777" spans="1:15" ht="15.6" x14ac:dyDescent="0.3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</row>
    <row r="778" spans="1:15" ht="15.6" x14ac:dyDescent="0.3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</row>
    <row r="779" spans="1:15" ht="15.6" x14ac:dyDescent="0.3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</row>
    <row r="780" spans="1:15" ht="15.6" x14ac:dyDescent="0.3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</row>
    <row r="781" spans="1:15" ht="15.6" x14ac:dyDescent="0.3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</row>
    <row r="782" spans="1:15" ht="15.6" x14ac:dyDescent="0.3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</row>
    <row r="783" spans="1:15" ht="15.6" x14ac:dyDescent="0.3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</row>
    <row r="784" spans="1:15" ht="15.6" x14ac:dyDescent="0.3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</row>
    <row r="785" spans="1:15" ht="15.6" x14ac:dyDescent="0.3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</row>
  </sheetData>
  <mergeCells count="419">
    <mergeCell ref="C14:C18"/>
    <mergeCell ref="D14:D18"/>
    <mergeCell ref="E14:E18"/>
    <mergeCell ref="F14:F18"/>
    <mergeCell ref="G14:G18"/>
    <mergeCell ref="H14:H18"/>
    <mergeCell ref="N14:N18"/>
    <mergeCell ref="K1:N1"/>
    <mergeCell ref="N6:N7"/>
    <mergeCell ref="A4:N4"/>
    <mergeCell ref="A6:A7"/>
    <mergeCell ref="B6:B7"/>
    <mergeCell ref="C6:C7"/>
    <mergeCell ref="D6:D7"/>
    <mergeCell ref="E6:E7"/>
    <mergeCell ref="F6:F7"/>
    <mergeCell ref="G6:G7"/>
    <mergeCell ref="H6:H7"/>
    <mergeCell ref="I6:I7"/>
    <mergeCell ref="J6:M6"/>
    <mergeCell ref="N9:N13"/>
    <mergeCell ref="C9:C13"/>
    <mergeCell ref="D9:D13"/>
    <mergeCell ref="H204:H208"/>
    <mergeCell ref="N204:N208"/>
    <mergeCell ref="B189:B193"/>
    <mergeCell ref="N189:N193"/>
    <mergeCell ref="B199:B203"/>
    <mergeCell ref="C199:C203"/>
    <mergeCell ref="C194:C198"/>
    <mergeCell ref="B194:B198"/>
    <mergeCell ref="N194:N198"/>
    <mergeCell ref="F194:F198"/>
    <mergeCell ref="D194:D198"/>
    <mergeCell ref="N144:N148"/>
    <mergeCell ref="N154:N158"/>
    <mergeCell ref="B159:B163"/>
    <mergeCell ref="C159:C163"/>
    <mergeCell ref="D159:D163"/>
    <mergeCell ref="D199:D203"/>
    <mergeCell ref="E199:E203"/>
    <mergeCell ref="F199:F203"/>
    <mergeCell ref="G199:G203"/>
    <mergeCell ref="H199:H203"/>
    <mergeCell ref="G169:G173"/>
    <mergeCell ref="H169:H173"/>
    <mergeCell ref="C164:C168"/>
    <mergeCell ref="D164:D168"/>
    <mergeCell ref="E164:E168"/>
    <mergeCell ref="F164:F168"/>
    <mergeCell ref="G164:G168"/>
    <mergeCell ref="H164:H168"/>
    <mergeCell ref="H149:H153"/>
    <mergeCell ref="E154:E158"/>
    <mergeCell ref="F154:F158"/>
    <mergeCell ref="G154:G158"/>
    <mergeCell ref="C154:C158"/>
    <mergeCell ref="A79:A208"/>
    <mergeCell ref="N199:N203"/>
    <mergeCell ref="G194:G198"/>
    <mergeCell ref="H194:H198"/>
    <mergeCell ref="N179:N183"/>
    <mergeCell ref="H189:H193"/>
    <mergeCell ref="B174:B178"/>
    <mergeCell ref="C174:C178"/>
    <mergeCell ref="D174:D178"/>
    <mergeCell ref="E174:E178"/>
    <mergeCell ref="N174:N178"/>
    <mergeCell ref="G174:G178"/>
    <mergeCell ref="H174:H178"/>
    <mergeCell ref="F174:F178"/>
    <mergeCell ref="N164:N168"/>
    <mergeCell ref="N169:N173"/>
    <mergeCell ref="B169:B173"/>
    <mergeCell ref="N149:N153"/>
    <mergeCell ref="C184:C188"/>
    <mergeCell ref="D184:D188"/>
    <mergeCell ref="E184:E188"/>
    <mergeCell ref="C189:C193"/>
    <mergeCell ref="D189:D193"/>
    <mergeCell ref="H144:H148"/>
    <mergeCell ref="N79:N83"/>
    <mergeCell ref="A64:H68"/>
    <mergeCell ref="N49:N53"/>
    <mergeCell ref="A49:A63"/>
    <mergeCell ref="B49:B53"/>
    <mergeCell ref="H49:H53"/>
    <mergeCell ref="N134:N138"/>
    <mergeCell ref="D139:D143"/>
    <mergeCell ref="E139:E143"/>
    <mergeCell ref="F139:F143"/>
    <mergeCell ref="G139:G143"/>
    <mergeCell ref="H139:H143"/>
    <mergeCell ref="N139:N143"/>
    <mergeCell ref="G134:G138"/>
    <mergeCell ref="H134:H138"/>
    <mergeCell ref="C139:C143"/>
    <mergeCell ref="D134:D138"/>
    <mergeCell ref="E134:E138"/>
    <mergeCell ref="F134:F138"/>
    <mergeCell ref="C49:C53"/>
    <mergeCell ref="D49:D53"/>
    <mergeCell ref="E49:E53"/>
    <mergeCell ref="F49:F53"/>
    <mergeCell ref="G49:G53"/>
    <mergeCell ref="N109:N113"/>
    <mergeCell ref="N114:N118"/>
    <mergeCell ref="N119:N123"/>
    <mergeCell ref="N124:N128"/>
    <mergeCell ref="F119:F123"/>
    <mergeCell ref="G119:G123"/>
    <mergeCell ref="G124:G128"/>
    <mergeCell ref="F89:F93"/>
    <mergeCell ref="N99:N103"/>
    <mergeCell ref="G89:G93"/>
    <mergeCell ref="N89:N93"/>
    <mergeCell ref="N94:N98"/>
    <mergeCell ref="F94:F98"/>
    <mergeCell ref="G94:G98"/>
    <mergeCell ref="F124:F128"/>
    <mergeCell ref="H114:H118"/>
    <mergeCell ref="F109:F113"/>
    <mergeCell ref="G109:G113"/>
    <mergeCell ref="H109:H113"/>
    <mergeCell ref="G99:G103"/>
    <mergeCell ref="H99:H103"/>
    <mergeCell ref="N244:N248"/>
    <mergeCell ref="H84:H88"/>
    <mergeCell ref="F104:F108"/>
    <mergeCell ref="G104:G108"/>
    <mergeCell ref="H104:H108"/>
    <mergeCell ref="N104:N108"/>
    <mergeCell ref="N84:N88"/>
    <mergeCell ref="H94:H98"/>
    <mergeCell ref="F129:F133"/>
    <mergeCell ref="G129:G133"/>
    <mergeCell ref="F159:F163"/>
    <mergeCell ref="G159:G163"/>
    <mergeCell ref="H159:H163"/>
    <mergeCell ref="N159:N163"/>
    <mergeCell ref="H129:H133"/>
    <mergeCell ref="N129:N133"/>
    <mergeCell ref="F179:F183"/>
    <mergeCell ref="G179:G183"/>
    <mergeCell ref="H179:H183"/>
    <mergeCell ref="G184:G188"/>
    <mergeCell ref="H184:H188"/>
    <mergeCell ref="N184:N188"/>
    <mergeCell ref="G144:G148"/>
    <mergeCell ref="F114:F118"/>
    <mergeCell ref="B84:B88"/>
    <mergeCell ref="H154:H158"/>
    <mergeCell ref="D149:D153"/>
    <mergeCell ref="E149:E153"/>
    <mergeCell ref="F149:F153"/>
    <mergeCell ref="G149:G153"/>
    <mergeCell ref="D104:D108"/>
    <mergeCell ref="E104:E108"/>
    <mergeCell ref="C99:C103"/>
    <mergeCell ref="D99:D103"/>
    <mergeCell ref="E99:E103"/>
    <mergeCell ref="C134:C138"/>
    <mergeCell ref="H89:H93"/>
    <mergeCell ref="H119:H123"/>
    <mergeCell ref="H124:H128"/>
    <mergeCell ref="C84:C88"/>
    <mergeCell ref="D84:D88"/>
    <mergeCell ref="E84:E88"/>
    <mergeCell ref="G84:G88"/>
    <mergeCell ref="F84:F88"/>
    <mergeCell ref="B144:B148"/>
    <mergeCell ref="C144:C148"/>
    <mergeCell ref="D144:D148"/>
    <mergeCell ref="E144:E148"/>
    <mergeCell ref="B139:B143"/>
    <mergeCell ref="C274:C278"/>
    <mergeCell ref="D269:D273"/>
    <mergeCell ref="E269:E273"/>
    <mergeCell ref="E259:E263"/>
    <mergeCell ref="D254:D258"/>
    <mergeCell ref="E264:E268"/>
    <mergeCell ref="D259:D263"/>
    <mergeCell ref="D264:D268"/>
    <mergeCell ref="E249:E253"/>
    <mergeCell ref="D274:D278"/>
    <mergeCell ref="E274:E278"/>
    <mergeCell ref="F204:F208"/>
    <mergeCell ref="G204:G208"/>
    <mergeCell ref="C214:H218"/>
    <mergeCell ref="C219:H223"/>
    <mergeCell ref="B204:B208"/>
    <mergeCell ref="C204:C208"/>
    <mergeCell ref="D204:D208"/>
    <mergeCell ref="E204:E208"/>
    <mergeCell ref="F99:F103"/>
    <mergeCell ref="D154:D158"/>
    <mergeCell ref="F184:F188"/>
    <mergeCell ref="F144:F148"/>
    <mergeCell ref="E129:E133"/>
    <mergeCell ref="D119:D123"/>
    <mergeCell ref="D109:D113"/>
    <mergeCell ref="E109:E113"/>
    <mergeCell ref="E114:E118"/>
    <mergeCell ref="B119:B123"/>
    <mergeCell ref="E119:E123"/>
    <mergeCell ref="B179:B183"/>
    <mergeCell ref="C179:C183"/>
    <mergeCell ref="B129:B133"/>
    <mergeCell ref="D179:D183"/>
    <mergeCell ref="E179:E183"/>
    <mergeCell ref="E279:E283"/>
    <mergeCell ref="B279:B283"/>
    <mergeCell ref="C279:C283"/>
    <mergeCell ref="C249:C253"/>
    <mergeCell ref="C254:C258"/>
    <mergeCell ref="C269:C273"/>
    <mergeCell ref="B154:B158"/>
    <mergeCell ref="B149:B153"/>
    <mergeCell ref="C149:C153"/>
    <mergeCell ref="B184:B188"/>
    <mergeCell ref="C244:C248"/>
    <mergeCell ref="D244:D248"/>
    <mergeCell ref="E244:E248"/>
    <mergeCell ref="C259:C263"/>
    <mergeCell ref="B269:B273"/>
    <mergeCell ref="C264:C268"/>
    <mergeCell ref="E254:E258"/>
    <mergeCell ref="N289:N293"/>
    <mergeCell ref="B254:B258"/>
    <mergeCell ref="B19:B23"/>
    <mergeCell ref="A34:H38"/>
    <mergeCell ref="N239:N243"/>
    <mergeCell ref="F274:F278"/>
    <mergeCell ref="G274:G278"/>
    <mergeCell ref="H274:H278"/>
    <mergeCell ref="N269:N273"/>
    <mergeCell ref="N274:N278"/>
    <mergeCell ref="F239:F243"/>
    <mergeCell ref="G239:G243"/>
    <mergeCell ref="H239:H243"/>
    <mergeCell ref="F244:F248"/>
    <mergeCell ref="G244:G248"/>
    <mergeCell ref="B259:B263"/>
    <mergeCell ref="B264:B268"/>
    <mergeCell ref="N259:N263"/>
    <mergeCell ref="H254:H258"/>
    <mergeCell ref="B249:B253"/>
    <mergeCell ref="A289:H293"/>
    <mergeCell ref="B99:B103"/>
    <mergeCell ref="A209:H213"/>
    <mergeCell ref="C124:C128"/>
    <mergeCell ref="B24:B28"/>
    <mergeCell ref="B69:B73"/>
    <mergeCell ref="B59:B63"/>
    <mergeCell ref="C119:C123"/>
    <mergeCell ref="B239:B243"/>
    <mergeCell ref="H244:H248"/>
    <mergeCell ref="H269:H273"/>
    <mergeCell ref="C234:C238"/>
    <mergeCell ref="E239:E243"/>
    <mergeCell ref="B104:B108"/>
    <mergeCell ref="D124:D128"/>
    <mergeCell ref="E124:E128"/>
    <mergeCell ref="E189:E193"/>
    <mergeCell ref="C239:C243"/>
    <mergeCell ref="E159:E163"/>
    <mergeCell ref="C169:C173"/>
    <mergeCell ref="D169:D173"/>
    <mergeCell ref="D129:D133"/>
    <mergeCell ref="B244:B248"/>
    <mergeCell ref="B89:B93"/>
    <mergeCell ref="C89:C93"/>
    <mergeCell ref="C94:C98"/>
    <mergeCell ref="B94:B98"/>
    <mergeCell ref="G114:G118"/>
    <mergeCell ref="D279:D283"/>
    <mergeCell ref="E284:E288"/>
    <mergeCell ref="F284:F288"/>
    <mergeCell ref="G284:G288"/>
    <mergeCell ref="H284:H288"/>
    <mergeCell ref="H279:H283"/>
    <mergeCell ref="B274:B278"/>
    <mergeCell ref="E24:E28"/>
    <mergeCell ref="F264:F268"/>
    <mergeCell ref="G264:G268"/>
    <mergeCell ref="F269:F273"/>
    <mergeCell ref="G269:G273"/>
    <mergeCell ref="F259:F263"/>
    <mergeCell ref="G259:G263"/>
    <mergeCell ref="F249:F253"/>
    <mergeCell ref="G249:G253"/>
    <mergeCell ref="C24:C28"/>
    <mergeCell ref="D24:D28"/>
    <mergeCell ref="B164:B168"/>
    <mergeCell ref="D249:D253"/>
    <mergeCell ref="B79:B83"/>
    <mergeCell ref="C79:C83"/>
    <mergeCell ref="D79:D83"/>
    <mergeCell ref="E79:E83"/>
    <mergeCell ref="N19:N23"/>
    <mergeCell ref="E54:E58"/>
    <mergeCell ref="F54:F58"/>
    <mergeCell ref="F24:F28"/>
    <mergeCell ref="N264:N268"/>
    <mergeCell ref="N59:N63"/>
    <mergeCell ref="B54:B58"/>
    <mergeCell ref="C54:C58"/>
    <mergeCell ref="D54:D58"/>
    <mergeCell ref="F254:F258"/>
    <mergeCell ref="G254:G258"/>
    <mergeCell ref="A74:H78"/>
    <mergeCell ref="D239:D243"/>
    <mergeCell ref="A69:A73"/>
    <mergeCell ref="B224:B228"/>
    <mergeCell ref="C224:H228"/>
    <mergeCell ref="N224:N228"/>
    <mergeCell ref="B229:B233"/>
    <mergeCell ref="B234:B238"/>
    <mergeCell ref="C229:C233"/>
    <mergeCell ref="D229:D233"/>
    <mergeCell ref="E229:E233"/>
    <mergeCell ref="F229:F233"/>
    <mergeCell ref="G229:G233"/>
    <mergeCell ref="D114:D118"/>
    <mergeCell ref="C19:C23"/>
    <mergeCell ref="D19:D23"/>
    <mergeCell ref="E19:E23"/>
    <mergeCell ref="F19:F23"/>
    <mergeCell ref="G19:G23"/>
    <mergeCell ref="H19:H23"/>
    <mergeCell ref="C69:C73"/>
    <mergeCell ref="D69:D73"/>
    <mergeCell ref="E69:E73"/>
    <mergeCell ref="F69:F73"/>
    <mergeCell ref="G69:G73"/>
    <mergeCell ref="H69:H73"/>
    <mergeCell ref="C59:C63"/>
    <mergeCell ref="D59:D63"/>
    <mergeCell ref="E59:E63"/>
    <mergeCell ref="F59:F63"/>
    <mergeCell ref="G59:G63"/>
    <mergeCell ref="H59:H63"/>
    <mergeCell ref="F79:F83"/>
    <mergeCell ref="D89:D93"/>
    <mergeCell ref="E89:E93"/>
    <mergeCell ref="D94:D98"/>
    <mergeCell ref="E94:E98"/>
    <mergeCell ref="N69:N73"/>
    <mergeCell ref="N24:N28"/>
    <mergeCell ref="A44:H48"/>
    <mergeCell ref="A39:A43"/>
    <mergeCell ref="A9:A33"/>
    <mergeCell ref="G24:G28"/>
    <mergeCell ref="H24:H28"/>
    <mergeCell ref="F9:F13"/>
    <mergeCell ref="G9:G13"/>
    <mergeCell ref="H9:H13"/>
    <mergeCell ref="N39:N43"/>
    <mergeCell ref="H39:H43"/>
    <mergeCell ref="G39:G43"/>
    <mergeCell ref="F39:F43"/>
    <mergeCell ref="D39:D43"/>
    <mergeCell ref="C39:C43"/>
    <mergeCell ref="B39:B43"/>
    <mergeCell ref="E39:E43"/>
    <mergeCell ref="B29:B33"/>
    <mergeCell ref="C29:C33"/>
    <mergeCell ref="D29:D33"/>
    <mergeCell ref="E9:E13"/>
    <mergeCell ref="B9:B13"/>
    <mergeCell ref="B14:B18"/>
    <mergeCell ref="E29:E33"/>
    <mergeCell ref="F29:F33"/>
    <mergeCell ref="G29:G33"/>
    <mergeCell ref="H29:H33"/>
    <mergeCell ref="N29:N33"/>
    <mergeCell ref="B214:B218"/>
    <mergeCell ref="C129:C133"/>
    <mergeCell ref="G189:G193"/>
    <mergeCell ref="E194:E198"/>
    <mergeCell ref="F189:F193"/>
    <mergeCell ref="E169:E173"/>
    <mergeCell ref="F169:F173"/>
    <mergeCell ref="G79:G83"/>
    <mergeCell ref="H79:H83"/>
    <mergeCell ref="C104:C108"/>
    <mergeCell ref="B134:B138"/>
    <mergeCell ref="B114:B118"/>
    <mergeCell ref="C114:C118"/>
    <mergeCell ref="B124:B128"/>
    <mergeCell ref="B109:B113"/>
    <mergeCell ref="C109:C113"/>
    <mergeCell ref="G54:G58"/>
    <mergeCell ref="H54:H58"/>
    <mergeCell ref="N54:N58"/>
    <mergeCell ref="A214:A288"/>
    <mergeCell ref="N214:N218"/>
    <mergeCell ref="N219:N223"/>
    <mergeCell ref="B219:B223"/>
    <mergeCell ref="D234:D238"/>
    <mergeCell ref="E234:E238"/>
    <mergeCell ref="F234:F238"/>
    <mergeCell ref="G234:G238"/>
    <mergeCell ref="H234:H238"/>
    <mergeCell ref="N229:N233"/>
    <mergeCell ref="N234:N238"/>
    <mergeCell ref="N254:N258"/>
    <mergeCell ref="N249:N253"/>
    <mergeCell ref="H229:H233"/>
    <mergeCell ref="H264:H268"/>
    <mergeCell ref="H249:H253"/>
    <mergeCell ref="H259:H263"/>
    <mergeCell ref="N279:N283"/>
    <mergeCell ref="B284:B288"/>
    <mergeCell ref="C284:C288"/>
    <mergeCell ref="D284:D288"/>
    <mergeCell ref="F279:F283"/>
    <mergeCell ref="G279:G283"/>
    <mergeCell ref="N284:N288"/>
  </mergeCells>
  <printOptions horizontalCentered="1"/>
  <pageMargins left="0.39370078740157483" right="0.39370078740157483" top="0.39370078740157483" bottom="0.39370078740157483" header="0.31496062992125984" footer="0.31496062992125984"/>
  <pageSetup paperSize="9" scale="50" fitToHeight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Лист2</vt:lpstr>
      <vt:lpstr>Лист3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Шехирева Виктория Александровна</dc:creator>
  <cp:lastModifiedBy>Аничкин Дмитрий Олегович</cp:lastModifiedBy>
  <cp:lastPrinted>2020-03-10T09:24:31Z</cp:lastPrinted>
  <dcterms:created xsi:type="dcterms:W3CDTF">2018-02-06T02:48:32Z</dcterms:created>
  <dcterms:modified xsi:type="dcterms:W3CDTF">2020-03-12T01:19:48Z</dcterms:modified>
</cp:coreProperties>
</file>