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4" i="1" l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N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L78" i="1" l="1"/>
  <c r="J78" i="1"/>
  <c r="K78" i="1"/>
  <c r="M78" i="1"/>
  <c r="K71" i="1"/>
  <c r="M81" i="1"/>
  <c r="K81" i="1"/>
  <c r="J81" i="1" l="1"/>
  <c r="S62" i="1"/>
  <c r="R62" i="1"/>
  <c r="Q62" i="1"/>
  <c r="P62" i="1"/>
  <c r="O62" i="1"/>
  <c r="M62" i="1"/>
  <c r="L62" i="1"/>
  <c r="K62" i="1"/>
  <c r="J62" i="1"/>
  <c r="I62" i="1"/>
  <c r="H62" i="1"/>
  <c r="G62" i="1"/>
  <c r="F62" i="1"/>
  <c r="E62" i="1"/>
  <c r="D62" i="1"/>
  <c r="C62" i="1"/>
  <c r="S60" i="1"/>
  <c r="R60" i="1"/>
  <c r="Q60" i="1"/>
  <c r="P60" i="1"/>
  <c r="O60" i="1"/>
  <c r="M60" i="1"/>
  <c r="L60" i="1"/>
  <c r="K60" i="1"/>
  <c r="J60" i="1"/>
  <c r="I60" i="1"/>
  <c r="H60" i="1"/>
  <c r="G60" i="1"/>
  <c r="F60" i="1"/>
  <c r="E60" i="1"/>
  <c r="D60" i="1"/>
  <c r="C60" i="1"/>
  <c r="S58" i="1"/>
  <c r="R58" i="1"/>
  <c r="Q58" i="1"/>
  <c r="P58" i="1"/>
  <c r="O58" i="1"/>
  <c r="M58" i="1"/>
  <c r="L58" i="1"/>
  <c r="K58" i="1"/>
  <c r="J58" i="1"/>
  <c r="I58" i="1"/>
  <c r="H58" i="1"/>
  <c r="G58" i="1"/>
  <c r="F58" i="1"/>
  <c r="E58" i="1"/>
  <c r="D58" i="1"/>
  <c r="C58" i="1"/>
  <c r="S50" i="1"/>
  <c r="R50" i="1"/>
  <c r="Q50" i="1"/>
  <c r="P50" i="1"/>
  <c r="O50" i="1"/>
  <c r="M50" i="1"/>
  <c r="L50" i="1"/>
  <c r="K50" i="1"/>
  <c r="J50" i="1"/>
  <c r="I50" i="1"/>
  <c r="H50" i="1"/>
  <c r="G50" i="1"/>
  <c r="F50" i="1"/>
  <c r="E50" i="1"/>
  <c r="D50" i="1"/>
  <c r="C50" i="1"/>
  <c r="S68" i="1"/>
  <c r="R68" i="1"/>
  <c r="Q68" i="1"/>
  <c r="P68" i="1"/>
  <c r="O68" i="1"/>
  <c r="M68" i="1"/>
  <c r="L68" i="1"/>
  <c r="K68" i="1"/>
  <c r="J68" i="1"/>
  <c r="I68" i="1"/>
  <c r="H68" i="1"/>
  <c r="G68" i="1"/>
  <c r="F68" i="1"/>
  <c r="E68" i="1"/>
  <c r="D68" i="1"/>
  <c r="C68" i="1"/>
  <c r="Q47" i="1"/>
  <c r="R47" i="1"/>
  <c r="S47" i="1"/>
  <c r="P47" i="1"/>
  <c r="O47" i="1"/>
  <c r="M47" i="1"/>
  <c r="L47" i="1"/>
  <c r="K47" i="1"/>
  <c r="J47" i="1"/>
  <c r="I47" i="1"/>
  <c r="H47" i="1"/>
  <c r="G47" i="1"/>
  <c r="F47" i="1"/>
  <c r="E47" i="1"/>
  <c r="D47" i="1"/>
  <c r="C47" i="1"/>
  <c r="S45" i="1"/>
  <c r="R45" i="1"/>
  <c r="Q45" i="1"/>
  <c r="P45" i="1"/>
  <c r="O45" i="1"/>
  <c r="M45" i="1"/>
  <c r="L45" i="1"/>
  <c r="K45" i="1"/>
  <c r="J45" i="1"/>
  <c r="I45" i="1"/>
  <c r="H45" i="1"/>
  <c r="G45" i="1"/>
  <c r="E45" i="1"/>
  <c r="F45" i="1"/>
  <c r="D45" i="1"/>
  <c r="C45" i="1"/>
  <c r="S42" i="1"/>
  <c r="R42" i="1"/>
  <c r="Q42" i="1"/>
  <c r="P42" i="1"/>
  <c r="O42" i="1"/>
  <c r="M42" i="1"/>
  <c r="L42" i="1"/>
  <c r="K42" i="1"/>
  <c r="J42" i="1"/>
  <c r="I42" i="1"/>
  <c r="H42" i="1"/>
  <c r="G42" i="1"/>
  <c r="F42" i="1"/>
  <c r="E42" i="1"/>
  <c r="D42" i="1"/>
  <c r="C42" i="1"/>
  <c r="S40" i="1"/>
  <c r="R40" i="1"/>
  <c r="Q40" i="1"/>
  <c r="P40" i="1"/>
  <c r="O40" i="1"/>
  <c r="M40" i="1"/>
  <c r="L40" i="1"/>
  <c r="K40" i="1"/>
  <c r="J40" i="1"/>
  <c r="I40" i="1"/>
  <c r="H40" i="1"/>
  <c r="G40" i="1"/>
  <c r="F40" i="1"/>
  <c r="E40" i="1"/>
  <c r="D40" i="1"/>
  <c r="C40" i="1"/>
  <c r="S37" i="1"/>
  <c r="R37" i="1"/>
  <c r="Q37" i="1"/>
  <c r="P37" i="1"/>
  <c r="O37" i="1"/>
  <c r="M37" i="1"/>
  <c r="L37" i="1"/>
  <c r="K37" i="1"/>
  <c r="J37" i="1"/>
  <c r="I37" i="1"/>
  <c r="H37" i="1"/>
  <c r="G37" i="1"/>
  <c r="F37" i="1"/>
  <c r="C37" i="1"/>
  <c r="E37" i="1"/>
  <c r="D37" i="1"/>
  <c r="S35" i="1"/>
  <c r="S34" i="1" s="1"/>
  <c r="R35" i="1"/>
  <c r="R34" i="1" s="1"/>
  <c r="Q35" i="1"/>
  <c r="Q34" i="1" s="1"/>
  <c r="P35" i="1"/>
  <c r="P34" i="1" s="1"/>
  <c r="O35" i="1"/>
  <c r="O34" i="1" s="1"/>
  <c r="M35" i="1"/>
  <c r="M34" i="1" s="1"/>
  <c r="L35" i="1"/>
  <c r="L34" i="1" s="1"/>
  <c r="K35" i="1"/>
  <c r="K34" i="1" s="1"/>
  <c r="J35" i="1"/>
  <c r="J34" i="1" s="1"/>
  <c r="I35" i="1"/>
  <c r="I34" i="1" s="1"/>
  <c r="H35" i="1"/>
  <c r="H34" i="1" s="1"/>
  <c r="G35" i="1"/>
  <c r="G34" i="1" s="1"/>
  <c r="E35" i="1"/>
  <c r="F35" i="1"/>
  <c r="F34" i="1" s="1"/>
  <c r="D35" i="1"/>
  <c r="C35" i="1"/>
  <c r="C34" i="1" s="1"/>
  <c r="S26" i="1"/>
  <c r="R26" i="1"/>
  <c r="Q26" i="1"/>
  <c r="P26" i="1"/>
  <c r="O26" i="1"/>
  <c r="M26" i="1"/>
  <c r="L26" i="1"/>
  <c r="K26" i="1"/>
  <c r="J26" i="1"/>
  <c r="I26" i="1"/>
  <c r="H26" i="1"/>
  <c r="G26" i="1"/>
  <c r="F26" i="1"/>
  <c r="E26" i="1"/>
  <c r="D26" i="1"/>
  <c r="C26" i="1"/>
  <c r="L24" i="1"/>
  <c r="M24" i="1"/>
  <c r="O24" i="1"/>
  <c r="P24" i="1"/>
  <c r="Q24" i="1"/>
  <c r="R24" i="1"/>
  <c r="S24" i="1"/>
  <c r="K24" i="1"/>
  <c r="J24" i="1"/>
  <c r="I24" i="1"/>
  <c r="H24" i="1"/>
  <c r="G24" i="1"/>
  <c r="F24" i="1"/>
  <c r="E24" i="1"/>
  <c r="D24" i="1"/>
  <c r="C24" i="1"/>
  <c r="O87" i="1"/>
  <c r="P87" i="1"/>
  <c r="Q87" i="1"/>
  <c r="R87" i="1"/>
  <c r="S87" i="1"/>
  <c r="N87" i="1"/>
  <c r="M87" i="1"/>
  <c r="L87" i="1"/>
  <c r="K87" i="1"/>
  <c r="J87" i="1"/>
  <c r="I87" i="1"/>
  <c r="H87" i="1"/>
  <c r="G87" i="1"/>
  <c r="F87" i="1"/>
  <c r="E87" i="1"/>
  <c r="D87" i="1"/>
  <c r="C87" i="1"/>
  <c r="P80" i="1"/>
  <c r="Q80" i="1"/>
  <c r="R80" i="1"/>
  <c r="S80" i="1"/>
  <c r="O80" i="1"/>
  <c r="N80" i="1"/>
  <c r="M80" i="1"/>
  <c r="K80" i="1"/>
  <c r="J80" i="1"/>
  <c r="L80" i="1"/>
  <c r="I80" i="1"/>
  <c r="H80" i="1"/>
  <c r="G80" i="1"/>
  <c r="F80" i="1"/>
  <c r="E80" i="1"/>
  <c r="D80" i="1"/>
  <c r="C80" i="1"/>
  <c r="O89" i="1"/>
  <c r="P89" i="1"/>
  <c r="Q89" i="1"/>
  <c r="R89" i="1"/>
  <c r="S89" i="1"/>
  <c r="M89" i="1"/>
  <c r="L89" i="1"/>
  <c r="K89" i="1"/>
  <c r="J89" i="1"/>
  <c r="I89" i="1"/>
  <c r="H89" i="1"/>
  <c r="G89" i="1"/>
  <c r="F89" i="1"/>
  <c r="E89" i="1"/>
  <c r="D89" i="1"/>
  <c r="C89" i="1"/>
  <c r="O84" i="1"/>
  <c r="P84" i="1"/>
  <c r="Q84" i="1"/>
  <c r="R84" i="1"/>
  <c r="S84" i="1"/>
  <c r="M84" i="1"/>
  <c r="L84" i="1"/>
  <c r="K84" i="1"/>
  <c r="J84" i="1"/>
  <c r="I84" i="1"/>
  <c r="H84" i="1"/>
  <c r="G84" i="1"/>
  <c r="F84" i="1"/>
  <c r="E84" i="1"/>
  <c r="D84" i="1"/>
  <c r="C84" i="1"/>
  <c r="J76" i="1"/>
  <c r="H76" i="1"/>
  <c r="I76" i="1"/>
  <c r="K76" i="1"/>
  <c r="L76" i="1"/>
  <c r="M76" i="1"/>
  <c r="N76" i="1"/>
  <c r="O76" i="1"/>
  <c r="P76" i="1"/>
  <c r="Q76" i="1"/>
  <c r="R76" i="1"/>
  <c r="S76" i="1"/>
  <c r="G76" i="1"/>
  <c r="F76" i="1"/>
  <c r="E76" i="1"/>
  <c r="D76" i="1"/>
  <c r="C76" i="1"/>
  <c r="O78" i="1"/>
  <c r="P78" i="1"/>
  <c r="Q78" i="1"/>
  <c r="R78" i="1"/>
  <c r="S78" i="1"/>
  <c r="N78" i="1"/>
  <c r="H78" i="1"/>
  <c r="G78" i="1"/>
  <c r="F78" i="1"/>
  <c r="I78" i="1"/>
  <c r="E78" i="1"/>
  <c r="D78" i="1"/>
  <c r="C78" i="1"/>
  <c r="C71" i="1"/>
  <c r="S66" i="1"/>
  <c r="S64" i="1" s="1"/>
  <c r="R66" i="1"/>
  <c r="R64" i="1" s="1"/>
  <c r="Q66" i="1"/>
  <c r="Q64" i="1" s="1"/>
  <c r="P66" i="1"/>
  <c r="P64" i="1" s="1"/>
  <c r="O66" i="1"/>
  <c r="O64" i="1" s="1"/>
  <c r="N66" i="1"/>
  <c r="M66" i="1"/>
  <c r="M64" i="1" s="1"/>
  <c r="L66" i="1"/>
  <c r="L64" i="1" s="1"/>
  <c r="K66" i="1"/>
  <c r="K64" i="1" s="1"/>
  <c r="J66" i="1"/>
  <c r="J64" i="1" s="1"/>
  <c r="I66" i="1"/>
  <c r="I64" i="1" s="1"/>
  <c r="H66" i="1"/>
  <c r="H64" i="1" s="1"/>
  <c r="G66" i="1"/>
  <c r="G64" i="1" s="1"/>
  <c r="F66" i="1"/>
  <c r="F64" i="1" s="1"/>
  <c r="E66" i="1"/>
  <c r="E64" i="1" s="1"/>
  <c r="D66" i="1"/>
  <c r="D64" i="1" s="1"/>
  <c r="C66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F52" i="1"/>
  <c r="I52" i="1"/>
  <c r="S52" i="1"/>
  <c r="R52" i="1"/>
  <c r="P52" i="1"/>
  <c r="O52" i="1"/>
  <c r="N52" i="1"/>
  <c r="J52" i="1"/>
  <c r="H52" i="1"/>
  <c r="K52" i="1"/>
  <c r="L52" i="1"/>
  <c r="M52" i="1"/>
  <c r="Q52" i="1"/>
  <c r="G52" i="1"/>
  <c r="E52" i="1"/>
  <c r="D52" i="1"/>
  <c r="C52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7" i="1"/>
  <c r="R17" i="1"/>
  <c r="R16" i="1" s="1"/>
  <c r="Q17" i="1"/>
  <c r="P17" i="1"/>
  <c r="P16" i="1" s="1"/>
  <c r="O17" i="1"/>
  <c r="N17" i="1"/>
  <c r="M17" i="1"/>
  <c r="L17" i="1"/>
  <c r="L16" i="1" s="1"/>
  <c r="K17" i="1"/>
  <c r="J17" i="1"/>
  <c r="J16" i="1" s="1"/>
  <c r="I17" i="1"/>
  <c r="H17" i="1"/>
  <c r="H16" i="1" s="1"/>
  <c r="G17" i="1"/>
  <c r="F17" i="1"/>
  <c r="F16" i="1" s="1"/>
  <c r="E17" i="1"/>
  <c r="D17" i="1"/>
  <c r="D16" i="1" s="1"/>
  <c r="C17" i="1"/>
  <c r="C16" i="1" l="1"/>
  <c r="E16" i="1"/>
  <c r="G16" i="1"/>
  <c r="I16" i="1"/>
  <c r="K16" i="1"/>
  <c r="M16" i="1"/>
  <c r="O16" i="1"/>
  <c r="Q16" i="1"/>
  <c r="S16" i="1"/>
  <c r="C49" i="1"/>
  <c r="E49" i="1"/>
  <c r="C64" i="1"/>
  <c r="D34" i="1"/>
  <c r="E34" i="1"/>
  <c r="O49" i="1"/>
  <c r="D49" i="1"/>
  <c r="F49" i="1"/>
  <c r="H49" i="1"/>
  <c r="J49" i="1"/>
  <c r="L49" i="1"/>
  <c r="Q49" i="1"/>
  <c r="S49" i="1"/>
  <c r="C15" i="1"/>
  <c r="G49" i="1"/>
  <c r="I49" i="1"/>
  <c r="K49" i="1"/>
  <c r="M49" i="1"/>
  <c r="P49" i="1"/>
  <c r="R49" i="1"/>
  <c r="K15" i="1"/>
  <c r="O71" i="1"/>
  <c r="O15" i="1" s="1"/>
  <c r="N19" i="1"/>
  <c r="N16" i="1" s="1"/>
  <c r="N23" i="1"/>
  <c r="N25" i="1"/>
  <c r="N24" i="1" s="1"/>
  <c r="N27" i="1"/>
  <c r="N26" i="1" s="1"/>
  <c r="N36" i="1"/>
  <c r="N35" i="1" s="1"/>
  <c r="N38" i="1"/>
  <c r="N37" i="1" s="1"/>
  <c r="N39" i="1"/>
  <c r="N41" i="1"/>
  <c r="N40" i="1" s="1"/>
  <c r="N43" i="1"/>
  <c r="N42" i="1" s="1"/>
  <c r="N44" i="1"/>
  <c r="N46" i="1"/>
  <c r="N45" i="1" s="1"/>
  <c r="N48" i="1"/>
  <c r="N47" i="1" s="1"/>
  <c r="N51" i="1"/>
  <c r="N50" i="1" s="1"/>
  <c r="N56" i="1"/>
  <c r="N57" i="1"/>
  <c r="N59" i="1"/>
  <c r="N58" i="1" s="1"/>
  <c r="N61" i="1"/>
  <c r="N60" i="1" s="1"/>
  <c r="N63" i="1"/>
  <c r="N62" i="1" s="1"/>
  <c r="N65" i="1"/>
  <c r="N69" i="1"/>
  <c r="N68" i="1" s="1"/>
  <c r="N70" i="1"/>
  <c r="N72" i="1"/>
  <c r="N73" i="1"/>
  <c r="P71" i="1"/>
  <c r="N71" i="1" s="1"/>
  <c r="N85" i="1"/>
  <c r="N84" i="1" s="1"/>
  <c r="N86" i="1"/>
  <c r="N90" i="1"/>
  <c r="N89" i="1" s="1"/>
  <c r="N91" i="1"/>
  <c r="N75" i="1"/>
  <c r="H71" i="1"/>
  <c r="G71" i="1"/>
  <c r="G15" i="1" s="1"/>
  <c r="J71" i="1"/>
  <c r="L71" i="1"/>
  <c r="M71" i="1"/>
  <c r="Q71" i="1"/>
  <c r="Q15" i="1" s="1"/>
  <c r="R71" i="1"/>
  <c r="S71" i="1"/>
  <c r="S15" i="1" s="1"/>
  <c r="F71" i="1"/>
  <c r="E71" i="1"/>
  <c r="D71" i="1"/>
  <c r="I71" i="1"/>
  <c r="I15" i="1" s="1"/>
  <c r="E15" i="1" l="1"/>
  <c r="L15" i="1"/>
  <c r="N34" i="1"/>
  <c r="D15" i="1"/>
  <c r="R15" i="1"/>
  <c r="M15" i="1"/>
  <c r="J15" i="1"/>
  <c r="H15" i="1"/>
  <c r="N49" i="1"/>
  <c r="P15" i="1"/>
  <c r="F15" i="1"/>
  <c r="N64" i="1"/>
  <c r="N15" i="1" l="1"/>
</calcChain>
</file>

<file path=xl/sharedStrings.xml><?xml version="1.0" encoding="utf-8"?>
<sst xmlns="http://schemas.openxmlformats.org/spreadsheetml/2006/main" count="125" uniqueCount="73">
  <si>
    <t>План мероприятий по переселению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</si>
  <si>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</si>
  <si>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</si>
  <si>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Число жителей, планируемых  к переселению</t>
  </si>
  <si>
    <t>Количество расселяемых жилых помещений</t>
  </si>
  <si>
    <t>Расселяемая площадь жилых помещений</t>
  </si>
  <si>
    <t>Источники финансирования программы</t>
  </si>
  <si>
    <t>Справочно: Расчетная сумма экономии бюджетных средств</t>
  </si>
  <si>
    <t>Справочно: Возмещение части стоимости жилых помещений</t>
  </si>
  <si>
    <t>Всего</t>
  </si>
  <si>
    <t>в том числе</t>
  </si>
  <si>
    <t>Всего:</t>
  </si>
  <si>
    <t>в том числе:</t>
  </si>
  <si>
    <t>Собственность граждан</t>
  </si>
  <si>
    <t>Муниципальная собственность</t>
  </si>
  <si>
    <t>собственность граждан</t>
  </si>
  <si>
    <t>муниципальная собственность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</si>
  <si>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</si>
  <si>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</si>
  <si>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</si>
  <si>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переселения граждан по договору о развитии застроенной территории</t>
  </si>
  <si>
    <t>за счет  переселения граждан в свободный муниципальный жилищный фонд</t>
  </si>
  <si>
    <t>за счет средств собственников жилых помещений</t>
  </si>
  <si>
    <t>за счет средств иных лиц (инвестор а по договору о развитии застроенной территории)</t>
  </si>
  <si>
    <t>чел.</t>
  </si>
  <si>
    <t>ед.</t>
  </si>
  <si>
    <t>кв.м</t>
  </si>
  <si>
    <t>руб.</t>
  </si>
  <si>
    <t>Всего по этапу 2019 года</t>
  </si>
  <si>
    <t>Итого по МО Сузунский муниципальный район</t>
  </si>
  <si>
    <t>Итого по МО Город Искитим</t>
  </si>
  <si>
    <t>Итого по МО Маслянинский муниципальный район</t>
  </si>
  <si>
    <t>Итого по МО Город Новосибирск</t>
  </si>
  <si>
    <t>Итого по МО Город Чулым</t>
  </si>
  <si>
    <t>Всего по этапу 2020 года</t>
  </si>
  <si>
    <t>Итого по МО Ордынский муниципальный район</t>
  </si>
  <si>
    <t>Всего по этапу 2021 года</t>
  </si>
  <si>
    <t>Итого по МО Мошковский муниципальный район</t>
  </si>
  <si>
    <t>Итого по МО Черепановский муниципальный район</t>
  </si>
  <si>
    <t>Всего по этапу 2022 года</t>
  </si>
  <si>
    <t>Всего по этапу 2023 года</t>
  </si>
  <si>
    <t>Всего по этапу 2024 года</t>
  </si>
  <si>
    <t>Итого по МО Новосибирский муниципальный район</t>
  </si>
  <si>
    <t>Итого по МО Город Обь</t>
  </si>
  <si>
    <t>Итого по МО Доволенский муниципальный район</t>
  </si>
  <si>
    <t>с Бобровка</t>
  </si>
  <si>
    <t>с Бажинск</t>
  </si>
  <si>
    <t>д Чупино</t>
  </si>
  <si>
    <t>с Вагайцево</t>
  </si>
  <si>
    <t>с Ташара</t>
  </si>
  <si>
    <t>Посевная</t>
  </si>
  <si>
    <t>Дорогино</t>
  </si>
  <si>
    <t>Купино</t>
  </si>
  <si>
    <t>Итого по МО Купинский муниципальный район</t>
  </si>
  <si>
    <t>Итого по МО Тогучинский муниципальный район</t>
  </si>
  <si>
    <t>Итого по МО Куйбышевский муниципальный район</t>
  </si>
  <si>
    <t>Тогучин</t>
  </si>
  <si>
    <t>Куйбышев</t>
  </si>
  <si>
    <t>Итого по МО Болотнинский муниципальный район</t>
  </si>
  <si>
    <t>Болотное</t>
  </si>
  <si>
    <t>п Малиновка</t>
  </si>
  <si>
    <t>с Барышево</t>
  </si>
  <si>
    <t>ст Крахаль</t>
  </si>
  <si>
    <t>с Довольное</t>
  </si>
  <si>
    <t>Черепаново</t>
  </si>
  <si>
    <t>Итого по МО Чулымский муниципальный район</t>
  </si>
  <si>
    <t>Итого по МО Барабинский муниципальный район</t>
  </si>
  <si>
    <t>Барабинск</t>
  </si>
  <si>
    <t>Итого по МО Татарский муниципальный район</t>
  </si>
  <si>
    <t>Татарск</t>
  </si>
  <si>
    <t>Чулым</t>
  </si>
  <si>
    <r>
      <t xml:space="preserve">Всего по </t>
    </r>
    <r>
      <rPr>
        <b/>
        <sz val="14"/>
        <color rgb="FF000000"/>
        <rFont val="Times New Roman"/>
        <family val="1"/>
        <charset val="204"/>
      </rPr>
      <t xml:space="preserve"> программе переселения, в рамках которой предусмотрено финансирование за счет средств Фонда,</t>
    </r>
    <r>
      <rPr>
        <b/>
        <sz val="14"/>
        <color theme="1"/>
        <rFont val="Times New Roman"/>
        <family val="1"/>
        <charset val="204"/>
      </rPr>
      <t xml:space="preserve"> в т.ч.:</t>
    </r>
  </si>
  <si>
    <t>ПРИЛОЖЕНИЕ № 4
к региональной адресной программе Новосибирской области по переселению граждан из аварийного жилищного фонда на 2019-2024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</si>
</sst>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1"/>
  <sheetViews>
    <sheetView tabSelected="1" zoomScale="55" zoomScaleNormal="55" workbookViewId="0">
      <selection activeCell="W84" sqref="W84"/>
    </sheetView>
  </sheetViews>
  <sheetFormatPr defaultRowHeight="15.75" x14ac:dyDescent="0.25"/>
  <cols>
    <col min="1" max="1" width="9.28515625" style="1" bestFit="1" customWidth="1"/>
    <col min="2" max="2" width="27" style="1" customWidth="1"/>
    <col min="3" max="3" width="14.5703125" style="1" customWidth="1"/>
    <col min="4" max="4" width="9.42578125" style="1" bestFit="1" customWidth="1"/>
    <col min="5" max="5" width="14.5703125" style="1" customWidth="1"/>
    <col min="6" max="6" width="16.85546875" style="1" customWidth="1"/>
    <col min="7" max="7" width="13.5703125" style="1" bestFit="1" customWidth="1"/>
    <col min="8" max="8" width="14.85546875" style="1" customWidth="1"/>
    <col min="9" max="9" width="16.140625" style="1" customWidth="1"/>
    <col min="10" max="10" width="21.28515625" style="1" customWidth="1"/>
    <col min="11" max="11" width="22" style="1" customWidth="1"/>
    <col min="12" max="12" width="13.7109375" style="1" customWidth="1"/>
    <col min="13" max="13" width="19.28515625" style="1" customWidth="1"/>
    <col min="14" max="14" width="19.42578125" style="1" customWidth="1"/>
    <col min="15" max="15" width="21.140625" style="1" customWidth="1"/>
    <col min="16" max="16" width="20" style="1" customWidth="1"/>
    <col min="17" max="17" width="9.42578125" style="1" bestFit="1" customWidth="1"/>
    <col min="18" max="18" width="14.5703125" style="1" customWidth="1"/>
    <col min="19" max="19" width="20.28515625" style="1" customWidth="1"/>
    <col min="20" max="20" width="25" style="1" customWidth="1"/>
    <col min="21" max="21" width="9.28515625" style="1" customWidth="1"/>
    <col min="22" max="23" width="9.140625" style="1"/>
    <col min="24" max="24" width="11.28515625" style="1" bestFit="1" customWidth="1"/>
    <col min="25" max="16384" width="9.140625" style="1"/>
  </cols>
  <sheetData>
    <row r="1" spans="1:24" ht="18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36" t="s">
        <v>72</v>
      </c>
      <c r="P1" s="36"/>
      <c r="Q1" s="36"/>
      <c r="R1" s="36"/>
      <c r="S1" s="36"/>
    </row>
    <row r="2" spans="1:24" ht="18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6"/>
      <c r="P2" s="36"/>
      <c r="Q2" s="36"/>
      <c r="R2" s="36"/>
      <c r="S2" s="36"/>
    </row>
    <row r="3" spans="1:24" ht="18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36"/>
      <c r="P3" s="36"/>
      <c r="Q3" s="36"/>
      <c r="R3" s="36"/>
      <c r="S3" s="36"/>
    </row>
    <row r="4" spans="1:24" ht="40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36"/>
      <c r="P4" s="36"/>
      <c r="Q4" s="36"/>
      <c r="R4" s="36"/>
      <c r="S4" s="36"/>
    </row>
    <row r="5" spans="1:24" ht="18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4" x14ac:dyDescent="0.25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4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24" ht="97.5" customHeight="1" x14ac:dyDescent="0.25">
      <c r="A8" s="37" t="s">
        <v>1</v>
      </c>
      <c r="B8" s="38" t="s">
        <v>2</v>
      </c>
      <c r="C8" s="40" t="s">
        <v>3</v>
      </c>
      <c r="D8" s="39" t="s">
        <v>4</v>
      </c>
      <c r="E8" s="39"/>
      <c r="F8" s="39"/>
      <c r="G8" s="39" t="s">
        <v>5</v>
      </c>
      <c r="H8" s="39"/>
      <c r="I8" s="39"/>
      <c r="J8" s="41" t="s">
        <v>6</v>
      </c>
      <c r="K8" s="41"/>
      <c r="L8" s="41"/>
      <c r="M8" s="41"/>
      <c r="N8" s="39" t="s">
        <v>7</v>
      </c>
      <c r="O8" s="39"/>
      <c r="P8" s="39"/>
      <c r="Q8" s="38" t="s">
        <v>8</v>
      </c>
      <c r="R8" s="38"/>
      <c r="S8" s="38"/>
    </row>
    <row r="9" spans="1:24" ht="18.75" x14ac:dyDescent="0.25">
      <c r="A9" s="37"/>
      <c r="B9" s="38"/>
      <c r="C9" s="40"/>
      <c r="D9" s="42" t="s">
        <v>9</v>
      </c>
      <c r="E9" s="37" t="s">
        <v>10</v>
      </c>
      <c r="F9" s="37"/>
      <c r="G9" s="42" t="s">
        <v>9</v>
      </c>
      <c r="H9" s="37" t="s">
        <v>10</v>
      </c>
      <c r="I9" s="37"/>
      <c r="J9" s="42" t="s">
        <v>11</v>
      </c>
      <c r="K9" s="37" t="s">
        <v>12</v>
      </c>
      <c r="L9" s="37"/>
      <c r="M9" s="37"/>
      <c r="N9" s="40" t="s">
        <v>11</v>
      </c>
      <c r="O9" s="38" t="s">
        <v>12</v>
      </c>
      <c r="P9" s="38"/>
      <c r="Q9" s="40" t="s">
        <v>11</v>
      </c>
      <c r="R9" s="38" t="s">
        <v>12</v>
      </c>
      <c r="S9" s="38"/>
    </row>
    <row r="10" spans="1:24" ht="102.75" customHeight="1" x14ac:dyDescent="0.25">
      <c r="A10" s="37"/>
      <c r="B10" s="38"/>
      <c r="C10" s="40"/>
      <c r="D10" s="42"/>
      <c r="E10" s="40" t="s">
        <v>13</v>
      </c>
      <c r="F10" s="40" t="s">
        <v>14</v>
      </c>
      <c r="G10" s="42"/>
      <c r="H10" s="40" t="s">
        <v>15</v>
      </c>
      <c r="I10" s="40" t="s">
        <v>16</v>
      </c>
      <c r="J10" s="42"/>
      <c r="K10" s="40" t="s">
        <v>17</v>
      </c>
      <c r="L10" s="40" t="s">
        <v>18</v>
      </c>
      <c r="M10" s="40" t="s">
        <v>19</v>
      </c>
      <c r="N10" s="40"/>
      <c r="O10" s="40" t="s">
        <v>20</v>
      </c>
      <c r="P10" s="40" t="s">
        <v>21</v>
      </c>
      <c r="Q10" s="40"/>
      <c r="R10" s="40" t="s">
        <v>22</v>
      </c>
      <c r="S10" s="40" t="s">
        <v>23</v>
      </c>
    </row>
    <row r="11" spans="1:24" x14ac:dyDescent="0.25">
      <c r="A11" s="37"/>
      <c r="B11" s="38"/>
      <c r="C11" s="40"/>
      <c r="D11" s="42"/>
      <c r="E11" s="40"/>
      <c r="F11" s="40"/>
      <c r="G11" s="42"/>
      <c r="H11" s="40"/>
      <c r="I11" s="40"/>
      <c r="J11" s="42"/>
      <c r="K11" s="40"/>
      <c r="L11" s="40"/>
      <c r="M11" s="40"/>
      <c r="N11" s="40"/>
      <c r="O11" s="40"/>
      <c r="P11" s="40"/>
      <c r="Q11" s="40"/>
      <c r="R11" s="40"/>
      <c r="S11" s="40"/>
    </row>
    <row r="12" spans="1:24" x14ac:dyDescent="0.25">
      <c r="A12" s="37"/>
      <c r="B12" s="38"/>
      <c r="C12" s="40"/>
      <c r="D12" s="42"/>
      <c r="E12" s="40"/>
      <c r="F12" s="40"/>
      <c r="G12" s="42"/>
      <c r="H12" s="40"/>
      <c r="I12" s="40"/>
      <c r="J12" s="42"/>
      <c r="K12" s="40"/>
      <c r="L12" s="40"/>
      <c r="M12" s="40"/>
      <c r="N12" s="40"/>
      <c r="O12" s="40"/>
      <c r="P12" s="40"/>
      <c r="Q12" s="40"/>
      <c r="R12" s="40"/>
      <c r="S12" s="40"/>
    </row>
    <row r="13" spans="1:24" ht="18.75" x14ac:dyDescent="0.25">
      <c r="A13" s="37"/>
      <c r="B13" s="38"/>
      <c r="C13" s="7" t="s">
        <v>24</v>
      </c>
      <c r="D13" s="7" t="s">
        <v>25</v>
      </c>
      <c r="E13" s="7" t="s">
        <v>25</v>
      </c>
      <c r="F13" s="7" t="s">
        <v>25</v>
      </c>
      <c r="G13" s="7" t="s">
        <v>26</v>
      </c>
      <c r="H13" s="7" t="s">
        <v>26</v>
      </c>
      <c r="I13" s="7" t="s">
        <v>26</v>
      </c>
      <c r="J13" s="7" t="s">
        <v>27</v>
      </c>
      <c r="K13" s="7" t="s">
        <v>27</v>
      </c>
      <c r="L13" s="7" t="s">
        <v>27</v>
      </c>
      <c r="M13" s="7" t="s">
        <v>27</v>
      </c>
      <c r="N13" s="8" t="s">
        <v>27</v>
      </c>
      <c r="O13" s="7" t="s">
        <v>27</v>
      </c>
      <c r="P13" s="8" t="s">
        <v>27</v>
      </c>
      <c r="Q13" s="8" t="s">
        <v>27</v>
      </c>
      <c r="R13" s="8" t="s">
        <v>27</v>
      </c>
      <c r="S13" s="8" t="s">
        <v>27</v>
      </c>
    </row>
    <row r="14" spans="1:24" ht="18.75" x14ac:dyDescent="0.25">
      <c r="A14" s="7">
        <v>1</v>
      </c>
      <c r="B14" s="8">
        <v>2</v>
      </c>
      <c r="C14" s="7">
        <v>3</v>
      </c>
      <c r="D14" s="7">
        <v>4</v>
      </c>
      <c r="E14" s="7">
        <v>5</v>
      </c>
      <c r="F14" s="8">
        <v>6</v>
      </c>
      <c r="G14" s="7">
        <v>7</v>
      </c>
      <c r="H14" s="7">
        <v>8</v>
      </c>
      <c r="I14" s="7">
        <v>9</v>
      </c>
      <c r="J14" s="8">
        <v>10</v>
      </c>
      <c r="K14" s="7">
        <v>11</v>
      </c>
      <c r="L14" s="7">
        <v>12</v>
      </c>
      <c r="M14" s="7">
        <v>13</v>
      </c>
      <c r="N14" s="8">
        <v>14</v>
      </c>
      <c r="O14" s="7">
        <v>15</v>
      </c>
      <c r="P14" s="7">
        <v>16</v>
      </c>
      <c r="Q14" s="7">
        <v>17</v>
      </c>
      <c r="R14" s="8">
        <v>18</v>
      </c>
      <c r="S14" s="7">
        <v>19</v>
      </c>
    </row>
    <row r="15" spans="1:24" ht="138.75" customHeight="1" x14ac:dyDescent="0.25">
      <c r="A15" s="7"/>
      <c r="B15" s="9" t="s">
        <v>71</v>
      </c>
      <c r="C15" s="10">
        <f t="shared" ref="C15:S15" si="0">C16+C34+C49+C64+C71+C74</f>
        <v>5378</v>
      </c>
      <c r="D15" s="11">
        <f t="shared" si="0"/>
        <v>2103</v>
      </c>
      <c r="E15" s="10">
        <f t="shared" si="0"/>
        <v>1415</v>
      </c>
      <c r="F15" s="11">
        <f t="shared" si="0"/>
        <v>688</v>
      </c>
      <c r="G15" s="12">
        <f t="shared" si="0"/>
        <v>87367.849999999991</v>
      </c>
      <c r="H15" s="13">
        <f t="shared" si="0"/>
        <v>60964.47</v>
      </c>
      <c r="I15" s="12">
        <f t="shared" si="0"/>
        <v>26392.98</v>
      </c>
      <c r="J15" s="13">
        <f t="shared" si="0"/>
        <v>3992354314.4464202</v>
      </c>
      <c r="K15" s="12">
        <f t="shared" si="0"/>
        <v>3832539962.3559999</v>
      </c>
      <c r="L15" s="13">
        <f t="shared" si="0"/>
        <v>0</v>
      </c>
      <c r="M15" s="12">
        <f t="shared" si="0"/>
        <v>159814352.08642024</v>
      </c>
      <c r="N15" s="13">
        <f t="shared" si="0"/>
        <v>1249613595.1700001</v>
      </c>
      <c r="O15" s="12">
        <f t="shared" si="0"/>
        <v>1249613595.1700001</v>
      </c>
      <c r="P15" s="13">
        <f t="shared" si="0"/>
        <v>0</v>
      </c>
      <c r="Q15" s="12">
        <f t="shared" si="0"/>
        <v>0</v>
      </c>
      <c r="R15" s="13">
        <f t="shared" si="0"/>
        <v>0</v>
      </c>
      <c r="S15" s="12">
        <f t="shared" si="0"/>
        <v>0</v>
      </c>
      <c r="T15" s="5"/>
      <c r="U15" s="5"/>
      <c r="V15" s="5"/>
      <c r="W15" s="5"/>
      <c r="X15" s="2"/>
    </row>
    <row r="16" spans="1:24" ht="37.5" x14ac:dyDescent="0.25">
      <c r="A16" s="14">
        <v>1</v>
      </c>
      <c r="B16" s="9" t="s">
        <v>28</v>
      </c>
      <c r="C16" s="10">
        <f>C17+C19+C20+C23+C24+C26+C28+C30+C32</f>
        <v>677</v>
      </c>
      <c r="D16" s="10">
        <f t="shared" ref="D16:S16" si="1">D17+D19+D20+D23+D24+D26+D28+D30+D32</f>
        <v>261</v>
      </c>
      <c r="E16" s="10">
        <f t="shared" si="1"/>
        <v>157</v>
      </c>
      <c r="F16" s="10">
        <f t="shared" si="1"/>
        <v>104</v>
      </c>
      <c r="G16" s="12">
        <f t="shared" si="1"/>
        <v>11387.21</v>
      </c>
      <c r="H16" s="12">
        <f t="shared" si="1"/>
        <v>6925.5899999999992</v>
      </c>
      <c r="I16" s="12">
        <f t="shared" si="1"/>
        <v>4461.62</v>
      </c>
      <c r="J16" s="12">
        <f t="shared" si="1"/>
        <v>512289041.16642022</v>
      </c>
      <c r="K16" s="12">
        <f t="shared" si="1"/>
        <v>491677299.99679995</v>
      </c>
      <c r="L16" s="12">
        <f t="shared" si="1"/>
        <v>0</v>
      </c>
      <c r="M16" s="12">
        <f t="shared" si="1"/>
        <v>20611741.16962022</v>
      </c>
      <c r="N16" s="12">
        <f t="shared" si="1"/>
        <v>1008072517.2</v>
      </c>
      <c r="O16" s="12">
        <f t="shared" si="1"/>
        <v>1008072517.2</v>
      </c>
      <c r="P16" s="10">
        <f t="shared" si="1"/>
        <v>0</v>
      </c>
      <c r="Q16" s="10">
        <f t="shared" si="1"/>
        <v>0</v>
      </c>
      <c r="R16" s="10">
        <f t="shared" si="1"/>
        <v>0</v>
      </c>
      <c r="S16" s="10">
        <f t="shared" si="1"/>
        <v>0</v>
      </c>
      <c r="T16" s="4"/>
      <c r="U16" s="5"/>
      <c r="V16" s="3"/>
      <c r="W16" s="2"/>
    </row>
    <row r="17" spans="1:23" ht="36.75" customHeight="1" x14ac:dyDescent="0.25">
      <c r="A17" s="43" t="s">
        <v>29</v>
      </c>
      <c r="B17" s="44"/>
      <c r="C17" s="15">
        <f t="shared" ref="C17:S17" si="2">C18</f>
        <v>10</v>
      </c>
      <c r="D17" s="15">
        <f t="shared" si="2"/>
        <v>9</v>
      </c>
      <c r="E17" s="15">
        <f t="shared" si="2"/>
        <v>9</v>
      </c>
      <c r="F17" s="15">
        <f t="shared" si="2"/>
        <v>0</v>
      </c>
      <c r="G17" s="16">
        <f t="shared" si="2"/>
        <v>217.95</v>
      </c>
      <c r="H17" s="16">
        <f t="shared" si="2"/>
        <v>217.95</v>
      </c>
      <c r="I17" s="16">
        <f t="shared" si="2"/>
        <v>0</v>
      </c>
      <c r="J17" s="16">
        <f t="shared" si="2"/>
        <v>9982545.9000000004</v>
      </c>
      <c r="K17" s="16">
        <f t="shared" si="2"/>
        <v>9583244.0600000005</v>
      </c>
      <c r="L17" s="16">
        <f t="shared" si="2"/>
        <v>0</v>
      </c>
      <c r="M17" s="16">
        <f t="shared" si="2"/>
        <v>399301.84</v>
      </c>
      <c r="N17" s="17">
        <f t="shared" si="2"/>
        <v>0</v>
      </c>
      <c r="O17" s="16">
        <f t="shared" si="2"/>
        <v>0</v>
      </c>
      <c r="P17" s="17">
        <f t="shared" si="2"/>
        <v>0</v>
      </c>
      <c r="Q17" s="17">
        <f t="shared" si="2"/>
        <v>0</v>
      </c>
      <c r="R17" s="17">
        <f t="shared" si="2"/>
        <v>0</v>
      </c>
      <c r="S17" s="17">
        <f t="shared" si="2"/>
        <v>0</v>
      </c>
      <c r="T17" s="4"/>
      <c r="U17" s="5"/>
      <c r="V17" s="2"/>
      <c r="W17" s="2"/>
    </row>
    <row r="18" spans="1:23" ht="18.75" x14ac:dyDescent="0.25">
      <c r="A18" s="7"/>
      <c r="B18" s="8" t="s">
        <v>45</v>
      </c>
      <c r="C18" s="15">
        <v>10</v>
      </c>
      <c r="D18" s="15">
        <v>9</v>
      </c>
      <c r="E18" s="15">
        <v>9</v>
      </c>
      <c r="F18" s="15">
        <v>0</v>
      </c>
      <c r="G18" s="16">
        <v>217.95</v>
      </c>
      <c r="H18" s="16">
        <v>217.95</v>
      </c>
      <c r="I18" s="16">
        <v>0</v>
      </c>
      <c r="J18" s="16">
        <v>9982545.9000000004</v>
      </c>
      <c r="K18" s="16">
        <v>9583244.0600000005</v>
      </c>
      <c r="L18" s="16">
        <v>0</v>
      </c>
      <c r="M18" s="16">
        <v>399301.84</v>
      </c>
      <c r="N18" s="17">
        <v>0</v>
      </c>
      <c r="O18" s="16">
        <v>0</v>
      </c>
      <c r="P18" s="17">
        <v>0</v>
      </c>
      <c r="Q18" s="17">
        <v>0</v>
      </c>
      <c r="R18" s="17">
        <v>0</v>
      </c>
      <c r="S18" s="17">
        <v>0</v>
      </c>
      <c r="T18" s="4"/>
      <c r="U18" s="5"/>
      <c r="V18" s="2"/>
      <c r="W18" s="2"/>
    </row>
    <row r="19" spans="1:23" ht="21" customHeight="1" x14ac:dyDescent="0.25">
      <c r="A19" s="43" t="s">
        <v>30</v>
      </c>
      <c r="B19" s="44"/>
      <c r="C19" s="15">
        <v>103</v>
      </c>
      <c r="D19" s="15">
        <v>35</v>
      </c>
      <c r="E19" s="15">
        <v>31</v>
      </c>
      <c r="F19" s="18">
        <v>4</v>
      </c>
      <c r="G19" s="19">
        <v>2086.1999999999998</v>
      </c>
      <c r="H19" s="19">
        <v>1820.74</v>
      </c>
      <c r="I19" s="19">
        <v>265.45999999999998</v>
      </c>
      <c r="J19" s="19">
        <v>95552132.400000006</v>
      </c>
      <c r="K19" s="16">
        <v>91730047.099999994</v>
      </c>
      <c r="L19" s="16">
        <v>0</v>
      </c>
      <c r="M19" s="16">
        <v>3822085.3</v>
      </c>
      <c r="N19" s="17">
        <f t="shared" ref="N19:N27" si="3">SUM(O19:P19)</f>
        <v>0</v>
      </c>
      <c r="O19" s="16">
        <v>0</v>
      </c>
      <c r="P19" s="17">
        <v>0</v>
      </c>
      <c r="Q19" s="17">
        <v>0</v>
      </c>
      <c r="R19" s="17">
        <v>0</v>
      </c>
      <c r="S19" s="17">
        <v>0</v>
      </c>
      <c r="T19" s="4"/>
      <c r="U19" s="5"/>
      <c r="V19" s="3"/>
      <c r="W19" s="2"/>
    </row>
    <row r="20" spans="1:23" ht="36" customHeight="1" x14ac:dyDescent="0.25">
      <c r="A20" s="43" t="s">
        <v>31</v>
      </c>
      <c r="B20" s="44"/>
      <c r="C20" s="15">
        <f t="shared" ref="C20:S20" si="4">SUM(C21:C22)</f>
        <v>149</v>
      </c>
      <c r="D20" s="15">
        <f t="shared" si="4"/>
        <v>52</v>
      </c>
      <c r="E20" s="15">
        <f t="shared" si="4"/>
        <v>8</v>
      </c>
      <c r="F20" s="18">
        <f t="shared" si="4"/>
        <v>44</v>
      </c>
      <c r="G20" s="19">
        <f t="shared" si="4"/>
        <v>2457.7600000000002</v>
      </c>
      <c r="H20" s="19">
        <f t="shared" si="4"/>
        <v>395.2</v>
      </c>
      <c r="I20" s="19">
        <f t="shared" si="4"/>
        <v>2062.56</v>
      </c>
      <c r="J20" s="19">
        <f t="shared" si="4"/>
        <v>112570323.52000001</v>
      </c>
      <c r="K20" s="16">
        <f t="shared" si="4"/>
        <v>108067510.58</v>
      </c>
      <c r="L20" s="16">
        <f t="shared" si="4"/>
        <v>0</v>
      </c>
      <c r="M20" s="16">
        <f t="shared" si="4"/>
        <v>4502812.9400000004</v>
      </c>
      <c r="N20" s="17">
        <f t="shared" si="4"/>
        <v>0</v>
      </c>
      <c r="O20" s="16">
        <f t="shared" si="4"/>
        <v>0</v>
      </c>
      <c r="P20" s="17">
        <f t="shared" si="4"/>
        <v>0</v>
      </c>
      <c r="Q20" s="17">
        <f t="shared" si="4"/>
        <v>0</v>
      </c>
      <c r="R20" s="17">
        <f t="shared" si="4"/>
        <v>0</v>
      </c>
      <c r="S20" s="17">
        <f t="shared" si="4"/>
        <v>0</v>
      </c>
      <c r="T20" s="4"/>
      <c r="U20" s="2"/>
      <c r="V20" s="2"/>
      <c r="W20" s="2"/>
    </row>
    <row r="21" spans="1:23" ht="18.75" x14ac:dyDescent="0.25">
      <c r="A21" s="8"/>
      <c r="B21" s="8" t="s">
        <v>46</v>
      </c>
      <c r="C21" s="15">
        <v>50</v>
      </c>
      <c r="D21" s="15">
        <v>18</v>
      </c>
      <c r="E21" s="15">
        <v>2</v>
      </c>
      <c r="F21" s="18">
        <v>16</v>
      </c>
      <c r="G21" s="19">
        <v>867.06</v>
      </c>
      <c r="H21" s="19">
        <v>94.3</v>
      </c>
      <c r="I21" s="19">
        <v>772.76</v>
      </c>
      <c r="J21" s="19">
        <v>39713082.119999997</v>
      </c>
      <c r="K21" s="16">
        <v>38124558.840000004</v>
      </c>
      <c r="L21" s="16">
        <v>0</v>
      </c>
      <c r="M21" s="16">
        <v>1588523.28</v>
      </c>
      <c r="N21" s="17">
        <v>0</v>
      </c>
      <c r="O21" s="16">
        <v>0</v>
      </c>
      <c r="P21" s="17">
        <v>0</v>
      </c>
      <c r="Q21" s="17">
        <v>0</v>
      </c>
      <c r="R21" s="17">
        <v>0</v>
      </c>
      <c r="S21" s="17">
        <v>0</v>
      </c>
      <c r="T21" s="4"/>
      <c r="U21" s="2"/>
      <c r="V21" s="2"/>
      <c r="W21" s="2"/>
    </row>
    <row r="22" spans="1:23" ht="18.75" x14ac:dyDescent="0.25">
      <c r="A22" s="8"/>
      <c r="B22" s="8" t="s">
        <v>47</v>
      </c>
      <c r="C22" s="15">
        <v>99</v>
      </c>
      <c r="D22" s="15">
        <v>34</v>
      </c>
      <c r="E22" s="15">
        <v>6</v>
      </c>
      <c r="F22" s="18">
        <v>28</v>
      </c>
      <c r="G22" s="19">
        <v>1590.7</v>
      </c>
      <c r="H22" s="19">
        <v>300.89999999999998</v>
      </c>
      <c r="I22" s="19">
        <v>1289.8</v>
      </c>
      <c r="J22" s="19">
        <v>72857241.400000006</v>
      </c>
      <c r="K22" s="16">
        <v>69942951.739999995</v>
      </c>
      <c r="L22" s="16">
        <v>0</v>
      </c>
      <c r="M22" s="16">
        <v>2914289.66</v>
      </c>
      <c r="N22" s="17">
        <v>0</v>
      </c>
      <c r="O22" s="16">
        <v>0</v>
      </c>
      <c r="P22" s="17">
        <v>0</v>
      </c>
      <c r="Q22" s="17">
        <v>0</v>
      </c>
      <c r="R22" s="17">
        <v>0</v>
      </c>
      <c r="S22" s="17">
        <v>0</v>
      </c>
      <c r="T22" s="4"/>
      <c r="U22" s="2"/>
      <c r="V22" s="2"/>
      <c r="W22" s="2"/>
    </row>
    <row r="23" spans="1:23" ht="38.25" customHeight="1" x14ac:dyDescent="0.25">
      <c r="A23" s="43" t="s">
        <v>32</v>
      </c>
      <c r="B23" s="44"/>
      <c r="C23" s="15">
        <v>257</v>
      </c>
      <c r="D23" s="15">
        <v>102</v>
      </c>
      <c r="E23" s="15">
        <v>65</v>
      </c>
      <c r="F23" s="18">
        <v>37</v>
      </c>
      <c r="G23" s="19">
        <v>4029.9</v>
      </c>
      <c r="H23" s="19">
        <v>2567</v>
      </c>
      <c r="I23" s="19">
        <v>1462.9</v>
      </c>
      <c r="J23" s="19">
        <v>184577479.79999998</v>
      </c>
      <c r="K23" s="16">
        <v>177074201.0882366</v>
      </c>
      <c r="L23" s="16">
        <v>0</v>
      </c>
      <c r="M23" s="16">
        <v>7503278.7117634099</v>
      </c>
      <c r="N23" s="17">
        <f t="shared" si="3"/>
        <v>1008072517.2</v>
      </c>
      <c r="O23" s="16">
        <v>1008072517.2</v>
      </c>
      <c r="P23" s="17">
        <v>0</v>
      </c>
      <c r="Q23" s="17">
        <v>0</v>
      </c>
      <c r="R23" s="17">
        <v>0</v>
      </c>
      <c r="S23" s="17">
        <v>0</v>
      </c>
      <c r="T23" s="4"/>
      <c r="U23" s="2"/>
      <c r="V23" s="3"/>
      <c r="W23" s="2"/>
    </row>
    <row r="24" spans="1:23" ht="37.5" customHeight="1" x14ac:dyDescent="0.25">
      <c r="A24" s="43" t="s">
        <v>38</v>
      </c>
      <c r="B24" s="44"/>
      <c r="C24" s="15">
        <f t="shared" ref="C24:S24" si="5">C25</f>
        <v>18</v>
      </c>
      <c r="D24" s="15">
        <f t="shared" si="5"/>
        <v>6</v>
      </c>
      <c r="E24" s="15">
        <f t="shared" si="5"/>
        <v>5</v>
      </c>
      <c r="F24" s="18">
        <f t="shared" si="5"/>
        <v>1</v>
      </c>
      <c r="G24" s="19">
        <f t="shared" si="5"/>
        <v>224.4</v>
      </c>
      <c r="H24" s="19">
        <f t="shared" si="5"/>
        <v>190.9</v>
      </c>
      <c r="I24" s="19">
        <f t="shared" si="5"/>
        <v>33.5</v>
      </c>
      <c r="J24" s="19">
        <f t="shared" si="5"/>
        <v>10277968.800000001</v>
      </c>
      <c r="K24" s="16">
        <f t="shared" si="5"/>
        <v>9866850.0500000007</v>
      </c>
      <c r="L24" s="15">
        <f t="shared" si="5"/>
        <v>0</v>
      </c>
      <c r="M24" s="15">
        <f t="shared" si="5"/>
        <v>411118.75</v>
      </c>
      <c r="N24" s="15">
        <f t="shared" si="5"/>
        <v>0</v>
      </c>
      <c r="O24" s="18">
        <f t="shared" si="5"/>
        <v>0</v>
      </c>
      <c r="P24" s="19">
        <f t="shared" si="5"/>
        <v>0</v>
      </c>
      <c r="Q24" s="19">
        <f t="shared" si="5"/>
        <v>0</v>
      </c>
      <c r="R24" s="19">
        <f t="shared" si="5"/>
        <v>0</v>
      </c>
      <c r="S24" s="19">
        <f t="shared" si="5"/>
        <v>0</v>
      </c>
      <c r="T24" s="4"/>
      <c r="U24" s="2"/>
      <c r="V24" s="3"/>
      <c r="W24" s="2"/>
    </row>
    <row r="25" spans="1:23" ht="15.75" customHeight="1" x14ac:dyDescent="0.25">
      <c r="A25" s="20"/>
      <c r="B25" s="20" t="s">
        <v>64</v>
      </c>
      <c r="C25" s="15">
        <v>18</v>
      </c>
      <c r="D25" s="15">
        <v>6</v>
      </c>
      <c r="E25" s="15">
        <v>5</v>
      </c>
      <c r="F25" s="18">
        <v>1</v>
      </c>
      <c r="G25" s="19">
        <v>224.4</v>
      </c>
      <c r="H25" s="19">
        <v>190.9</v>
      </c>
      <c r="I25" s="19">
        <v>33.5</v>
      </c>
      <c r="J25" s="19">
        <v>10277968.800000001</v>
      </c>
      <c r="K25" s="16">
        <v>9866850.0500000007</v>
      </c>
      <c r="L25" s="16">
        <v>0</v>
      </c>
      <c r="M25" s="16">
        <v>411118.75</v>
      </c>
      <c r="N25" s="17">
        <f t="shared" si="3"/>
        <v>0</v>
      </c>
      <c r="O25" s="16">
        <v>0</v>
      </c>
      <c r="P25" s="17">
        <v>0</v>
      </c>
      <c r="Q25" s="17">
        <v>0</v>
      </c>
      <c r="R25" s="17">
        <v>0</v>
      </c>
      <c r="S25" s="17">
        <v>0</v>
      </c>
      <c r="T25" s="4"/>
      <c r="U25" s="2"/>
      <c r="V25" s="2"/>
      <c r="W25" s="2"/>
    </row>
    <row r="26" spans="1:23" ht="37.5" customHeight="1" x14ac:dyDescent="0.25">
      <c r="A26" s="43" t="s">
        <v>65</v>
      </c>
      <c r="B26" s="44"/>
      <c r="C26" s="15">
        <f t="shared" ref="C26:S26" si="6">C27</f>
        <v>21</v>
      </c>
      <c r="D26" s="15">
        <f t="shared" si="6"/>
        <v>8</v>
      </c>
      <c r="E26" s="15">
        <f t="shared" si="6"/>
        <v>8</v>
      </c>
      <c r="F26" s="18">
        <f t="shared" si="6"/>
        <v>0</v>
      </c>
      <c r="G26" s="16">
        <f t="shared" si="6"/>
        <v>363</v>
      </c>
      <c r="H26" s="16">
        <f t="shared" si="6"/>
        <v>363</v>
      </c>
      <c r="I26" s="16">
        <f t="shared" si="6"/>
        <v>0</v>
      </c>
      <c r="J26" s="19">
        <f t="shared" si="6"/>
        <v>16626126</v>
      </c>
      <c r="K26" s="16">
        <f t="shared" si="6"/>
        <v>15961080.960000001</v>
      </c>
      <c r="L26" s="16">
        <f t="shared" si="6"/>
        <v>0</v>
      </c>
      <c r="M26" s="16">
        <f t="shared" si="6"/>
        <v>665045.04</v>
      </c>
      <c r="N26" s="19">
        <f t="shared" si="6"/>
        <v>0</v>
      </c>
      <c r="O26" s="16">
        <f t="shared" si="6"/>
        <v>0</v>
      </c>
      <c r="P26" s="16">
        <f t="shared" si="6"/>
        <v>0</v>
      </c>
      <c r="Q26" s="16">
        <f t="shared" si="6"/>
        <v>0</v>
      </c>
      <c r="R26" s="19">
        <f t="shared" si="6"/>
        <v>0</v>
      </c>
      <c r="S26" s="16">
        <f t="shared" si="6"/>
        <v>0</v>
      </c>
      <c r="T26" s="4"/>
      <c r="U26" s="2"/>
      <c r="V26" s="2"/>
      <c r="W26" s="2"/>
    </row>
    <row r="27" spans="1:23" ht="18.75" x14ac:dyDescent="0.25">
      <c r="A27" s="43" t="s">
        <v>33</v>
      </c>
      <c r="B27" s="44"/>
      <c r="C27" s="15">
        <v>21</v>
      </c>
      <c r="D27" s="15">
        <v>8</v>
      </c>
      <c r="E27" s="15">
        <v>8</v>
      </c>
      <c r="F27" s="18">
        <v>0</v>
      </c>
      <c r="G27" s="19">
        <v>363</v>
      </c>
      <c r="H27" s="19">
        <v>363</v>
      </c>
      <c r="I27" s="19">
        <v>0</v>
      </c>
      <c r="J27" s="19">
        <v>16626126</v>
      </c>
      <c r="K27" s="16">
        <v>15961080.960000001</v>
      </c>
      <c r="L27" s="16">
        <v>0</v>
      </c>
      <c r="M27" s="16">
        <v>665045.04</v>
      </c>
      <c r="N27" s="17">
        <f t="shared" si="3"/>
        <v>0</v>
      </c>
      <c r="O27" s="16">
        <v>0</v>
      </c>
      <c r="P27" s="17">
        <v>0</v>
      </c>
      <c r="Q27" s="17">
        <v>0</v>
      </c>
      <c r="R27" s="17">
        <v>0</v>
      </c>
      <c r="S27" s="17">
        <v>0</v>
      </c>
      <c r="T27" s="4"/>
      <c r="U27" s="2"/>
      <c r="V27" s="3"/>
      <c r="W27" s="2"/>
    </row>
    <row r="28" spans="1:23" ht="40.5" customHeight="1" x14ac:dyDescent="0.25">
      <c r="A28" s="43" t="s">
        <v>35</v>
      </c>
      <c r="B28" s="44"/>
      <c r="C28" s="15">
        <f t="shared" ref="C28:S28" si="7">C29</f>
        <v>30</v>
      </c>
      <c r="D28" s="15">
        <f t="shared" si="7"/>
        <v>12</v>
      </c>
      <c r="E28" s="15">
        <f t="shared" si="7"/>
        <v>12</v>
      </c>
      <c r="F28" s="15">
        <f t="shared" si="7"/>
        <v>0</v>
      </c>
      <c r="G28" s="16">
        <f t="shared" si="7"/>
        <v>601</v>
      </c>
      <c r="H28" s="16">
        <f t="shared" si="7"/>
        <v>601</v>
      </c>
      <c r="I28" s="16">
        <f t="shared" si="7"/>
        <v>0</v>
      </c>
      <c r="J28" s="16">
        <f t="shared" si="7"/>
        <v>18259050.746420201</v>
      </c>
      <c r="K28" s="16">
        <f t="shared" si="7"/>
        <v>17528688.716563392</v>
      </c>
      <c r="L28" s="16">
        <f t="shared" si="7"/>
        <v>0</v>
      </c>
      <c r="M28" s="16">
        <f t="shared" si="7"/>
        <v>730362.02985680802</v>
      </c>
      <c r="N28" s="17">
        <f t="shared" si="7"/>
        <v>0</v>
      </c>
      <c r="O28" s="16">
        <f t="shared" si="7"/>
        <v>0</v>
      </c>
      <c r="P28" s="17">
        <f t="shared" si="7"/>
        <v>0</v>
      </c>
      <c r="Q28" s="17">
        <f t="shared" si="7"/>
        <v>0</v>
      </c>
      <c r="R28" s="17">
        <f t="shared" si="7"/>
        <v>0</v>
      </c>
      <c r="S28" s="17">
        <f t="shared" si="7"/>
        <v>0</v>
      </c>
      <c r="T28" s="4"/>
      <c r="U28" s="2"/>
      <c r="V28" s="3"/>
      <c r="W28" s="2"/>
    </row>
    <row r="29" spans="1:23" ht="18.75" x14ac:dyDescent="0.25">
      <c r="A29" s="20"/>
      <c r="B29" s="20" t="s">
        <v>48</v>
      </c>
      <c r="C29" s="15">
        <v>30</v>
      </c>
      <c r="D29" s="15">
        <v>12</v>
      </c>
      <c r="E29" s="15">
        <v>12</v>
      </c>
      <c r="F29" s="15">
        <v>0</v>
      </c>
      <c r="G29" s="16">
        <v>601</v>
      </c>
      <c r="H29" s="16">
        <v>601</v>
      </c>
      <c r="I29" s="16">
        <v>0</v>
      </c>
      <c r="J29" s="16">
        <v>18259050.746420201</v>
      </c>
      <c r="K29" s="16">
        <v>17528688.716563392</v>
      </c>
      <c r="L29" s="16">
        <v>0</v>
      </c>
      <c r="M29" s="16">
        <v>730362.02985680802</v>
      </c>
      <c r="N29" s="17">
        <v>0</v>
      </c>
      <c r="O29" s="16">
        <v>0</v>
      </c>
      <c r="P29" s="17">
        <v>0</v>
      </c>
      <c r="Q29" s="17">
        <v>0</v>
      </c>
      <c r="R29" s="17">
        <v>0</v>
      </c>
      <c r="S29" s="17">
        <v>0</v>
      </c>
      <c r="T29" s="4"/>
      <c r="U29" s="2"/>
      <c r="V29" s="3"/>
      <c r="W29" s="2"/>
    </row>
    <row r="30" spans="1:23" ht="36.75" customHeight="1" x14ac:dyDescent="0.25">
      <c r="A30" s="43" t="s">
        <v>54</v>
      </c>
      <c r="B30" s="44"/>
      <c r="C30" s="33">
        <f t="shared" ref="C30:P30" si="8">C31</f>
        <v>62</v>
      </c>
      <c r="D30" s="33">
        <f t="shared" si="8"/>
        <v>21</v>
      </c>
      <c r="E30" s="33">
        <f t="shared" si="8"/>
        <v>3</v>
      </c>
      <c r="F30" s="33">
        <f t="shared" si="8"/>
        <v>18</v>
      </c>
      <c r="G30" s="16">
        <f t="shared" si="8"/>
        <v>781.9</v>
      </c>
      <c r="H30" s="16">
        <f t="shared" si="8"/>
        <v>144.69999999999999</v>
      </c>
      <c r="I30" s="16">
        <f t="shared" si="8"/>
        <v>637.20000000000005</v>
      </c>
      <c r="J30" s="16">
        <f t="shared" si="8"/>
        <v>35812583.799999997</v>
      </c>
      <c r="K30" s="16">
        <f t="shared" si="8"/>
        <v>34380080.450000003</v>
      </c>
      <c r="L30" s="16">
        <f t="shared" si="8"/>
        <v>0</v>
      </c>
      <c r="M30" s="16">
        <f t="shared" si="8"/>
        <v>1432503.35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>Q31</f>
        <v>0</v>
      </c>
      <c r="R30" s="16">
        <f>R31</f>
        <v>0</v>
      </c>
      <c r="S30" s="16">
        <f>S31</f>
        <v>0</v>
      </c>
      <c r="T30" s="4"/>
      <c r="U30" s="2"/>
      <c r="V30" s="3"/>
      <c r="W30" s="2"/>
    </row>
    <row r="31" spans="1:23" ht="18.75" x14ac:dyDescent="0.25">
      <c r="A31" s="20"/>
      <c r="B31" s="20" t="s">
        <v>56</v>
      </c>
      <c r="C31" s="33">
        <v>62</v>
      </c>
      <c r="D31" s="33">
        <v>21</v>
      </c>
      <c r="E31" s="33">
        <v>3</v>
      </c>
      <c r="F31" s="33">
        <v>18</v>
      </c>
      <c r="G31" s="16">
        <v>781.9</v>
      </c>
      <c r="H31" s="16">
        <v>144.69999999999999</v>
      </c>
      <c r="I31" s="19">
        <v>637.20000000000005</v>
      </c>
      <c r="J31" s="16">
        <v>35812583.799999997</v>
      </c>
      <c r="K31" s="16">
        <v>34380080.450000003</v>
      </c>
      <c r="L31" s="16">
        <v>0</v>
      </c>
      <c r="M31" s="16">
        <v>1432503.35</v>
      </c>
      <c r="N31" s="17">
        <f t="shared" ref="N31" si="9">SUM(O31:P31)</f>
        <v>0</v>
      </c>
      <c r="O31" s="16">
        <v>0</v>
      </c>
      <c r="P31" s="17">
        <v>0</v>
      </c>
      <c r="Q31" s="17">
        <v>0</v>
      </c>
      <c r="R31" s="17">
        <v>0</v>
      </c>
      <c r="S31" s="17">
        <v>0</v>
      </c>
      <c r="T31" s="4"/>
      <c r="U31" s="2"/>
      <c r="V31" s="3"/>
      <c r="W31" s="2"/>
    </row>
    <row r="32" spans="1:23" ht="45" customHeight="1" x14ac:dyDescent="0.25">
      <c r="A32" s="43" t="s">
        <v>55</v>
      </c>
      <c r="B32" s="44"/>
      <c r="C32" s="33">
        <f t="shared" ref="C32:S32" si="10">C33</f>
        <v>27</v>
      </c>
      <c r="D32" s="33">
        <f t="shared" si="10"/>
        <v>16</v>
      </c>
      <c r="E32" s="33">
        <f t="shared" si="10"/>
        <v>16</v>
      </c>
      <c r="F32" s="33">
        <f t="shared" si="10"/>
        <v>0</v>
      </c>
      <c r="G32" s="16">
        <f t="shared" si="10"/>
        <v>625.1</v>
      </c>
      <c r="H32" s="16">
        <f t="shared" si="10"/>
        <v>625.1</v>
      </c>
      <c r="I32" s="19">
        <f t="shared" si="10"/>
        <v>0</v>
      </c>
      <c r="J32" s="16">
        <f t="shared" si="10"/>
        <v>28630830.199999999</v>
      </c>
      <c r="K32" s="16">
        <f t="shared" si="10"/>
        <v>27485596.991999999</v>
      </c>
      <c r="L32" s="16">
        <f t="shared" si="10"/>
        <v>0</v>
      </c>
      <c r="M32" s="16">
        <f t="shared" si="10"/>
        <v>1145233.2080000001</v>
      </c>
      <c r="N32" s="16">
        <f t="shared" si="10"/>
        <v>0</v>
      </c>
      <c r="O32" s="16">
        <f t="shared" si="10"/>
        <v>0</v>
      </c>
      <c r="P32" s="16">
        <f t="shared" si="10"/>
        <v>0</v>
      </c>
      <c r="Q32" s="16">
        <f t="shared" si="10"/>
        <v>0</v>
      </c>
      <c r="R32" s="16">
        <f t="shared" si="10"/>
        <v>0</v>
      </c>
      <c r="S32" s="16">
        <f t="shared" si="10"/>
        <v>0</v>
      </c>
      <c r="T32" s="4"/>
      <c r="U32" s="2"/>
      <c r="V32" s="3"/>
      <c r="W32" s="2"/>
    </row>
    <row r="33" spans="1:23" ht="18.75" x14ac:dyDescent="0.25">
      <c r="A33" s="20"/>
      <c r="B33" s="20" t="s">
        <v>57</v>
      </c>
      <c r="C33" s="33">
        <v>27</v>
      </c>
      <c r="D33" s="33">
        <v>16</v>
      </c>
      <c r="E33" s="33">
        <v>16</v>
      </c>
      <c r="F33" s="33">
        <v>0</v>
      </c>
      <c r="G33" s="16">
        <v>625.1</v>
      </c>
      <c r="H33" s="16">
        <v>625.1</v>
      </c>
      <c r="I33" s="19">
        <v>0</v>
      </c>
      <c r="J33" s="16">
        <v>28630830.199999999</v>
      </c>
      <c r="K33" s="16">
        <v>27485596.991999999</v>
      </c>
      <c r="L33" s="16">
        <v>0</v>
      </c>
      <c r="M33" s="16">
        <v>1145233.2080000001</v>
      </c>
      <c r="N33" s="17">
        <f t="shared" ref="N33" si="11">SUM(O33:P33)</f>
        <v>0</v>
      </c>
      <c r="O33" s="16">
        <v>0</v>
      </c>
      <c r="P33" s="17">
        <v>0</v>
      </c>
      <c r="Q33" s="17">
        <v>0</v>
      </c>
      <c r="R33" s="17">
        <v>0</v>
      </c>
      <c r="S33" s="17">
        <v>0</v>
      </c>
      <c r="T33" s="4"/>
      <c r="U33" s="2"/>
      <c r="V33" s="3"/>
      <c r="W33" s="2"/>
    </row>
    <row r="34" spans="1:23" ht="37.5" x14ac:dyDescent="0.25">
      <c r="A34" s="9">
        <v>2</v>
      </c>
      <c r="B34" s="9" t="s">
        <v>34</v>
      </c>
      <c r="C34" s="10">
        <f>C35+C37+C39+C40+C42+C44+C45+C47</f>
        <v>655</v>
      </c>
      <c r="D34" s="10">
        <f t="shared" ref="D34:S34" si="12">D35+D37+D39+D40+D42+D44+D45+D47</f>
        <v>263</v>
      </c>
      <c r="E34" s="10">
        <f t="shared" si="12"/>
        <v>174</v>
      </c>
      <c r="F34" s="10">
        <f t="shared" si="12"/>
        <v>89</v>
      </c>
      <c r="G34" s="12">
        <f t="shared" si="12"/>
        <v>10896.6</v>
      </c>
      <c r="H34" s="12">
        <f t="shared" si="12"/>
        <v>7038.14</v>
      </c>
      <c r="I34" s="12">
        <f t="shared" si="12"/>
        <v>3858.46</v>
      </c>
      <c r="J34" s="12">
        <f t="shared" si="12"/>
        <v>499086073.19999999</v>
      </c>
      <c r="K34" s="12">
        <f t="shared" si="12"/>
        <v>479122630.26599997</v>
      </c>
      <c r="L34" s="12">
        <f t="shared" si="12"/>
        <v>0</v>
      </c>
      <c r="M34" s="12">
        <f t="shared" si="12"/>
        <v>19963442.93</v>
      </c>
      <c r="N34" s="12">
        <f t="shared" si="12"/>
        <v>203073528.28999999</v>
      </c>
      <c r="O34" s="12">
        <f t="shared" si="12"/>
        <v>203073528.28999999</v>
      </c>
      <c r="P34" s="10">
        <f t="shared" si="12"/>
        <v>0</v>
      </c>
      <c r="Q34" s="10">
        <f t="shared" si="12"/>
        <v>0</v>
      </c>
      <c r="R34" s="10">
        <f t="shared" si="12"/>
        <v>0</v>
      </c>
      <c r="S34" s="10">
        <f t="shared" si="12"/>
        <v>0</v>
      </c>
      <c r="T34" s="5"/>
      <c r="U34" s="2"/>
      <c r="V34" s="2"/>
      <c r="W34" s="2"/>
    </row>
    <row r="35" spans="1:23" ht="36.75" customHeight="1" x14ac:dyDescent="0.25">
      <c r="A35" s="43" t="s">
        <v>66</v>
      </c>
      <c r="B35" s="44"/>
      <c r="C35" s="15">
        <f>C36</f>
        <v>43</v>
      </c>
      <c r="D35" s="15">
        <f>D36</f>
        <v>21</v>
      </c>
      <c r="E35" s="15">
        <f t="shared" ref="E35:F35" si="13">E36</f>
        <v>11</v>
      </c>
      <c r="F35" s="15">
        <f t="shared" si="13"/>
        <v>10</v>
      </c>
      <c r="G35" s="16">
        <f t="shared" ref="G35:S35" si="14">G36</f>
        <v>532</v>
      </c>
      <c r="H35" s="16">
        <f t="shared" si="14"/>
        <v>314.44</v>
      </c>
      <c r="I35" s="16">
        <f t="shared" si="14"/>
        <v>217.56</v>
      </c>
      <c r="J35" s="16">
        <f t="shared" si="14"/>
        <v>24366664</v>
      </c>
      <c r="K35" s="16">
        <f t="shared" si="14"/>
        <v>23391997.440000001</v>
      </c>
      <c r="L35" s="16">
        <f t="shared" si="14"/>
        <v>0</v>
      </c>
      <c r="M35" s="16">
        <f t="shared" si="14"/>
        <v>974666.56</v>
      </c>
      <c r="N35" s="16">
        <f t="shared" si="14"/>
        <v>0</v>
      </c>
      <c r="O35" s="16">
        <f t="shared" si="14"/>
        <v>0</v>
      </c>
      <c r="P35" s="16">
        <f t="shared" si="14"/>
        <v>0</v>
      </c>
      <c r="Q35" s="16">
        <f t="shared" si="14"/>
        <v>0</v>
      </c>
      <c r="R35" s="16">
        <f t="shared" si="14"/>
        <v>0</v>
      </c>
      <c r="S35" s="16">
        <f t="shared" si="14"/>
        <v>0</v>
      </c>
      <c r="T35" s="4"/>
      <c r="U35" s="2"/>
      <c r="V35" s="3"/>
      <c r="W35" s="2"/>
    </row>
    <row r="36" spans="1:23" ht="18" customHeight="1" x14ac:dyDescent="0.25">
      <c r="A36" s="20"/>
      <c r="B36" s="20" t="s">
        <v>67</v>
      </c>
      <c r="C36" s="15">
        <v>43</v>
      </c>
      <c r="D36" s="15">
        <v>21</v>
      </c>
      <c r="E36" s="15">
        <v>11</v>
      </c>
      <c r="F36" s="15">
        <v>10</v>
      </c>
      <c r="G36" s="16">
        <v>532</v>
      </c>
      <c r="H36" s="16">
        <v>314.44</v>
      </c>
      <c r="I36" s="16">
        <v>217.56</v>
      </c>
      <c r="J36" s="16">
        <v>24366664</v>
      </c>
      <c r="K36" s="16">
        <v>23391997.440000001</v>
      </c>
      <c r="L36" s="16">
        <v>0</v>
      </c>
      <c r="M36" s="16">
        <v>974666.56</v>
      </c>
      <c r="N36" s="17">
        <f t="shared" ref="N36:N48" si="15">SUM(O36:P36)</f>
        <v>0</v>
      </c>
      <c r="O36" s="16">
        <v>0</v>
      </c>
      <c r="P36" s="17">
        <v>0</v>
      </c>
      <c r="Q36" s="17">
        <v>0</v>
      </c>
      <c r="R36" s="17">
        <v>0</v>
      </c>
      <c r="S36" s="17">
        <v>0</v>
      </c>
      <c r="T36" s="4"/>
      <c r="U36" s="2"/>
      <c r="V36" s="2"/>
      <c r="W36" s="2"/>
    </row>
    <row r="37" spans="1:23" ht="36.75" customHeight="1" x14ac:dyDescent="0.25">
      <c r="A37" s="43" t="s">
        <v>58</v>
      </c>
      <c r="B37" s="44"/>
      <c r="C37" s="15">
        <f>C38</f>
        <v>29</v>
      </c>
      <c r="D37" s="15">
        <f>D38</f>
        <v>16</v>
      </c>
      <c r="E37" s="15">
        <f>E38</f>
        <v>16</v>
      </c>
      <c r="F37" s="15">
        <f t="shared" ref="F37" si="16">F38</f>
        <v>0</v>
      </c>
      <c r="G37" s="16">
        <f t="shared" ref="G37:S37" si="17">G38</f>
        <v>525.20000000000005</v>
      </c>
      <c r="H37" s="16">
        <f t="shared" si="17"/>
        <v>525.20000000000005</v>
      </c>
      <c r="I37" s="16">
        <f t="shared" si="17"/>
        <v>0</v>
      </c>
      <c r="J37" s="16">
        <f t="shared" si="17"/>
        <v>24055210.399999999</v>
      </c>
      <c r="K37" s="16">
        <f t="shared" si="17"/>
        <v>23093001.98</v>
      </c>
      <c r="L37" s="16">
        <f t="shared" si="17"/>
        <v>0</v>
      </c>
      <c r="M37" s="16">
        <f t="shared" si="17"/>
        <v>962208.42</v>
      </c>
      <c r="N37" s="16">
        <f t="shared" si="17"/>
        <v>0</v>
      </c>
      <c r="O37" s="16">
        <f t="shared" si="17"/>
        <v>0</v>
      </c>
      <c r="P37" s="16">
        <f t="shared" si="17"/>
        <v>0</v>
      </c>
      <c r="Q37" s="16">
        <f t="shared" si="17"/>
        <v>0</v>
      </c>
      <c r="R37" s="16">
        <f t="shared" si="17"/>
        <v>0</v>
      </c>
      <c r="S37" s="16">
        <f t="shared" si="17"/>
        <v>0</v>
      </c>
      <c r="T37" s="4"/>
      <c r="U37" s="2"/>
      <c r="V37" s="2"/>
      <c r="W37" s="2"/>
    </row>
    <row r="38" spans="1:23" ht="15.75" customHeight="1" x14ac:dyDescent="0.25">
      <c r="A38" s="20"/>
      <c r="B38" s="20" t="s">
        <v>59</v>
      </c>
      <c r="C38" s="15">
        <v>29</v>
      </c>
      <c r="D38" s="15">
        <v>16</v>
      </c>
      <c r="E38" s="15">
        <v>16</v>
      </c>
      <c r="F38" s="15">
        <v>0</v>
      </c>
      <c r="G38" s="16">
        <v>525.20000000000005</v>
      </c>
      <c r="H38" s="16">
        <v>525.20000000000005</v>
      </c>
      <c r="I38" s="16">
        <v>0</v>
      </c>
      <c r="J38" s="16">
        <v>24055210.399999999</v>
      </c>
      <c r="K38" s="16">
        <v>23093001.98</v>
      </c>
      <c r="L38" s="16">
        <v>0</v>
      </c>
      <c r="M38" s="16">
        <v>962208.42</v>
      </c>
      <c r="N38" s="17">
        <f t="shared" si="15"/>
        <v>0</v>
      </c>
      <c r="O38" s="16">
        <v>0</v>
      </c>
      <c r="P38" s="17">
        <v>0</v>
      </c>
      <c r="Q38" s="17">
        <v>0</v>
      </c>
      <c r="R38" s="17">
        <v>0</v>
      </c>
      <c r="S38" s="17">
        <v>0</v>
      </c>
      <c r="T38" s="4"/>
      <c r="U38" s="2"/>
      <c r="V38" s="3"/>
      <c r="W38" s="2"/>
    </row>
    <row r="39" spans="1:23" ht="19.5" customHeight="1" x14ac:dyDescent="0.25">
      <c r="A39" s="43" t="s">
        <v>30</v>
      </c>
      <c r="B39" s="44"/>
      <c r="C39" s="15">
        <v>76</v>
      </c>
      <c r="D39" s="15">
        <v>28</v>
      </c>
      <c r="E39" s="15">
        <v>25</v>
      </c>
      <c r="F39" s="15">
        <v>3</v>
      </c>
      <c r="G39" s="16">
        <v>1569.2</v>
      </c>
      <c r="H39" s="16">
        <v>1350.6</v>
      </c>
      <c r="I39" s="16">
        <v>218.6</v>
      </c>
      <c r="J39" s="16">
        <v>71872498.400000006</v>
      </c>
      <c r="K39" s="16">
        <v>68997598.459999993</v>
      </c>
      <c r="L39" s="16">
        <v>0</v>
      </c>
      <c r="M39" s="21">
        <v>2874899.9360000002</v>
      </c>
      <c r="N39" s="17">
        <f t="shared" si="15"/>
        <v>0</v>
      </c>
      <c r="O39" s="16">
        <v>0</v>
      </c>
      <c r="P39" s="17">
        <v>0</v>
      </c>
      <c r="Q39" s="17">
        <v>0</v>
      </c>
      <c r="R39" s="17">
        <v>0</v>
      </c>
      <c r="S39" s="17">
        <v>0</v>
      </c>
      <c r="T39" s="4"/>
      <c r="U39" s="2"/>
      <c r="V39" s="2"/>
      <c r="W39" s="2"/>
    </row>
    <row r="40" spans="1:23" ht="38.25" customHeight="1" x14ac:dyDescent="0.25">
      <c r="A40" s="43" t="s">
        <v>55</v>
      </c>
      <c r="B40" s="44"/>
      <c r="C40" s="15">
        <f>C41</f>
        <v>40</v>
      </c>
      <c r="D40" s="15">
        <f>D41</f>
        <v>30</v>
      </c>
      <c r="E40" s="15">
        <f>E41</f>
        <v>22</v>
      </c>
      <c r="F40" s="15">
        <f t="shared" ref="F40" si="18">F41</f>
        <v>8</v>
      </c>
      <c r="G40" s="16">
        <f t="shared" ref="G40:S40" si="19">G41</f>
        <v>527.5</v>
      </c>
      <c r="H40" s="16">
        <f t="shared" si="19"/>
        <v>381.8</v>
      </c>
      <c r="I40" s="16">
        <f t="shared" si="19"/>
        <v>145.69999999999999</v>
      </c>
      <c r="J40" s="16">
        <f t="shared" si="19"/>
        <v>24160555</v>
      </c>
      <c r="K40" s="16">
        <f t="shared" si="19"/>
        <v>23194132.800000001</v>
      </c>
      <c r="L40" s="16">
        <f t="shared" si="19"/>
        <v>0</v>
      </c>
      <c r="M40" s="16">
        <f t="shared" si="19"/>
        <v>966422.2</v>
      </c>
      <c r="N40" s="16">
        <f t="shared" si="19"/>
        <v>0</v>
      </c>
      <c r="O40" s="16">
        <f t="shared" si="19"/>
        <v>0</v>
      </c>
      <c r="P40" s="16">
        <f t="shared" si="19"/>
        <v>0</v>
      </c>
      <c r="Q40" s="16">
        <f t="shared" si="19"/>
        <v>0</v>
      </c>
      <c r="R40" s="16">
        <f t="shared" si="19"/>
        <v>0</v>
      </c>
      <c r="S40" s="16">
        <f t="shared" si="19"/>
        <v>0</v>
      </c>
      <c r="T40" s="4"/>
      <c r="U40" s="2"/>
      <c r="V40" s="2"/>
      <c r="W40" s="2"/>
    </row>
    <row r="41" spans="1:23" ht="15.75" customHeight="1" x14ac:dyDescent="0.25">
      <c r="A41" s="20"/>
      <c r="B41" s="20" t="s">
        <v>57</v>
      </c>
      <c r="C41" s="15">
        <v>40</v>
      </c>
      <c r="D41" s="15">
        <v>30</v>
      </c>
      <c r="E41" s="15">
        <v>22</v>
      </c>
      <c r="F41" s="15">
        <v>8</v>
      </c>
      <c r="G41" s="16">
        <v>527.5</v>
      </c>
      <c r="H41" s="16">
        <v>381.8</v>
      </c>
      <c r="I41" s="16">
        <v>145.69999999999999</v>
      </c>
      <c r="J41" s="16">
        <v>24160555</v>
      </c>
      <c r="K41" s="16">
        <v>23194132.800000001</v>
      </c>
      <c r="L41" s="16">
        <v>0</v>
      </c>
      <c r="M41" s="16">
        <v>966422.2</v>
      </c>
      <c r="N41" s="17">
        <f t="shared" si="15"/>
        <v>0</v>
      </c>
      <c r="O41" s="16">
        <v>0</v>
      </c>
      <c r="P41" s="17">
        <v>0</v>
      </c>
      <c r="Q41" s="17">
        <v>0</v>
      </c>
      <c r="R41" s="17">
        <v>0</v>
      </c>
      <c r="S41" s="17">
        <v>0</v>
      </c>
      <c r="T41" s="4"/>
      <c r="U41" s="2"/>
      <c r="V41" s="3"/>
      <c r="W41" s="2"/>
    </row>
    <row r="42" spans="1:23" ht="39.75" customHeight="1" x14ac:dyDescent="0.25">
      <c r="A42" s="43" t="s">
        <v>53</v>
      </c>
      <c r="B42" s="44"/>
      <c r="C42" s="15">
        <f>C43</f>
        <v>14</v>
      </c>
      <c r="D42" s="15">
        <f>D43</f>
        <v>8</v>
      </c>
      <c r="E42" s="15">
        <f>E43</f>
        <v>7</v>
      </c>
      <c r="F42" s="15">
        <f t="shared" ref="F42" si="20">F43</f>
        <v>1</v>
      </c>
      <c r="G42" s="16">
        <f t="shared" ref="G42:S42" si="21">G43</f>
        <v>272.5</v>
      </c>
      <c r="H42" s="16">
        <f t="shared" si="21"/>
        <v>235.7</v>
      </c>
      <c r="I42" s="16">
        <f t="shared" si="21"/>
        <v>36.799999999999997</v>
      </c>
      <c r="J42" s="16">
        <f t="shared" si="21"/>
        <v>12481045</v>
      </c>
      <c r="K42" s="16">
        <f t="shared" si="21"/>
        <v>11981803.199999999</v>
      </c>
      <c r="L42" s="16">
        <f t="shared" si="21"/>
        <v>0</v>
      </c>
      <c r="M42" s="16">
        <f t="shared" si="21"/>
        <v>499241.8</v>
      </c>
      <c r="N42" s="16">
        <f t="shared" si="21"/>
        <v>0</v>
      </c>
      <c r="O42" s="16">
        <f t="shared" si="21"/>
        <v>0</v>
      </c>
      <c r="P42" s="16">
        <f t="shared" si="21"/>
        <v>0</v>
      </c>
      <c r="Q42" s="16">
        <f t="shared" si="21"/>
        <v>0</v>
      </c>
      <c r="R42" s="16">
        <f t="shared" si="21"/>
        <v>0</v>
      </c>
      <c r="S42" s="16">
        <f t="shared" si="21"/>
        <v>0</v>
      </c>
      <c r="T42" s="4"/>
      <c r="U42" s="2"/>
      <c r="V42" s="3"/>
      <c r="W42" s="2"/>
    </row>
    <row r="43" spans="1:23" ht="15.75" customHeight="1" x14ac:dyDescent="0.25">
      <c r="A43" s="20"/>
      <c r="B43" s="20" t="s">
        <v>52</v>
      </c>
      <c r="C43" s="15">
        <v>14</v>
      </c>
      <c r="D43" s="15">
        <v>8</v>
      </c>
      <c r="E43" s="15">
        <v>7</v>
      </c>
      <c r="F43" s="15">
        <v>1</v>
      </c>
      <c r="G43" s="16">
        <v>272.5</v>
      </c>
      <c r="H43" s="16">
        <v>235.7</v>
      </c>
      <c r="I43" s="16">
        <v>36.799999999999997</v>
      </c>
      <c r="J43" s="16">
        <v>12481045</v>
      </c>
      <c r="K43" s="16">
        <v>11981803.199999999</v>
      </c>
      <c r="L43" s="16">
        <v>0</v>
      </c>
      <c r="M43" s="16">
        <v>499241.8</v>
      </c>
      <c r="N43" s="17">
        <f t="shared" si="15"/>
        <v>0</v>
      </c>
      <c r="O43" s="16">
        <v>0</v>
      </c>
      <c r="P43" s="17">
        <v>0</v>
      </c>
      <c r="Q43" s="17">
        <v>0</v>
      </c>
      <c r="R43" s="17">
        <v>0</v>
      </c>
      <c r="S43" s="17">
        <v>0</v>
      </c>
      <c r="T43" s="4"/>
      <c r="U43" s="2"/>
      <c r="V43" s="2"/>
      <c r="W43" s="2"/>
    </row>
    <row r="44" spans="1:23" ht="39" customHeight="1" x14ac:dyDescent="0.25">
      <c r="A44" s="43" t="s">
        <v>32</v>
      </c>
      <c r="B44" s="44"/>
      <c r="C44" s="15">
        <v>341</v>
      </c>
      <c r="D44" s="15">
        <v>120</v>
      </c>
      <c r="E44" s="15">
        <v>77</v>
      </c>
      <c r="F44" s="15">
        <v>43</v>
      </c>
      <c r="G44" s="16">
        <v>5238.8</v>
      </c>
      <c r="H44" s="16">
        <v>3334.7000000000003</v>
      </c>
      <c r="I44" s="16">
        <v>1904.1000000000001</v>
      </c>
      <c r="J44" s="16">
        <v>239947517.59999996</v>
      </c>
      <c r="K44" s="16">
        <v>230349616.89599997</v>
      </c>
      <c r="L44" s="16">
        <v>0</v>
      </c>
      <c r="M44" s="16">
        <v>9597900.7039999999</v>
      </c>
      <c r="N44" s="17">
        <f t="shared" si="15"/>
        <v>203073528.28999999</v>
      </c>
      <c r="O44" s="16">
        <v>203073528.28999999</v>
      </c>
      <c r="P44" s="17">
        <v>0</v>
      </c>
      <c r="Q44" s="17">
        <v>0</v>
      </c>
      <c r="R44" s="17">
        <v>0</v>
      </c>
      <c r="S44" s="17">
        <v>0</v>
      </c>
      <c r="T44" s="4"/>
      <c r="U44" s="2"/>
      <c r="V44" s="3"/>
      <c r="W44" s="2"/>
    </row>
    <row r="45" spans="1:23" ht="37.5" customHeight="1" x14ac:dyDescent="0.25">
      <c r="A45" s="43" t="s">
        <v>68</v>
      </c>
      <c r="B45" s="44"/>
      <c r="C45" s="15">
        <f>C46</f>
        <v>71</v>
      </c>
      <c r="D45" s="15">
        <f>D46</f>
        <v>24</v>
      </c>
      <c r="E45" s="15">
        <f t="shared" ref="E45:F45" si="22">E46</f>
        <v>5</v>
      </c>
      <c r="F45" s="15">
        <f t="shared" si="22"/>
        <v>19</v>
      </c>
      <c r="G45" s="16">
        <f t="shared" ref="G45:S45" si="23">G46</f>
        <v>1277.4000000000001</v>
      </c>
      <c r="H45" s="16">
        <f t="shared" si="23"/>
        <v>217.7</v>
      </c>
      <c r="I45" s="16">
        <f t="shared" si="23"/>
        <v>1059.7</v>
      </c>
      <c r="J45" s="16">
        <f t="shared" si="23"/>
        <v>58507474.799999997</v>
      </c>
      <c r="K45" s="16">
        <f t="shared" si="23"/>
        <v>56167175.810000002</v>
      </c>
      <c r="L45" s="16">
        <f t="shared" si="23"/>
        <v>0</v>
      </c>
      <c r="M45" s="16">
        <f t="shared" si="23"/>
        <v>2340298.9900000002</v>
      </c>
      <c r="N45" s="16">
        <f t="shared" si="23"/>
        <v>0</v>
      </c>
      <c r="O45" s="16">
        <f t="shared" si="23"/>
        <v>0</v>
      </c>
      <c r="P45" s="16">
        <f t="shared" si="23"/>
        <v>0</v>
      </c>
      <c r="Q45" s="16">
        <f t="shared" si="23"/>
        <v>0</v>
      </c>
      <c r="R45" s="16">
        <f t="shared" si="23"/>
        <v>0</v>
      </c>
      <c r="S45" s="16">
        <f t="shared" si="23"/>
        <v>0</v>
      </c>
      <c r="T45" s="4"/>
      <c r="U45" s="2"/>
      <c r="V45" s="3"/>
      <c r="W45" s="2"/>
    </row>
    <row r="46" spans="1:23" ht="15.75" customHeight="1" x14ac:dyDescent="0.25">
      <c r="A46" s="20"/>
      <c r="B46" s="20" t="s">
        <v>69</v>
      </c>
      <c r="C46" s="15">
        <v>71</v>
      </c>
      <c r="D46" s="15">
        <v>24</v>
      </c>
      <c r="E46" s="15">
        <v>5</v>
      </c>
      <c r="F46" s="15">
        <v>19</v>
      </c>
      <c r="G46" s="16">
        <v>1277.4000000000001</v>
      </c>
      <c r="H46" s="16">
        <v>217.7</v>
      </c>
      <c r="I46" s="16">
        <v>1059.7</v>
      </c>
      <c r="J46" s="16">
        <v>58507474.799999997</v>
      </c>
      <c r="K46" s="16">
        <v>56167175.810000002</v>
      </c>
      <c r="L46" s="16">
        <v>0</v>
      </c>
      <c r="M46" s="16">
        <v>2340298.9900000002</v>
      </c>
      <c r="N46" s="17">
        <f t="shared" si="15"/>
        <v>0</v>
      </c>
      <c r="O46" s="16">
        <v>0</v>
      </c>
      <c r="P46" s="17">
        <v>0</v>
      </c>
      <c r="Q46" s="17">
        <v>0</v>
      </c>
      <c r="R46" s="17">
        <v>0</v>
      </c>
      <c r="S46" s="17">
        <v>0</v>
      </c>
      <c r="T46" s="4"/>
      <c r="U46" s="2"/>
      <c r="V46" s="2"/>
      <c r="W46" s="2"/>
    </row>
    <row r="47" spans="1:23" ht="36.75" customHeight="1" x14ac:dyDescent="0.25">
      <c r="A47" s="43" t="s">
        <v>65</v>
      </c>
      <c r="B47" s="44"/>
      <c r="C47" s="15">
        <f>C48</f>
        <v>41</v>
      </c>
      <c r="D47" s="15">
        <f>D48</f>
        <v>16</v>
      </c>
      <c r="E47" s="15">
        <f>E48</f>
        <v>11</v>
      </c>
      <c r="F47" s="15">
        <f t="shared" ref="F47" si="24">F48</f>
        <v>5</v>
      </c>
      <c r="G47" s="16">
        <f t="shared" ref="G47:S47" si="25">G48</f>
        <v>954</v>
      </c>
      <c r="H47" s="16">
        <f t="shared" si="25"/>
        <v>678</v>
      </c>
      <c r="I47" s="16">
        <f t="shared" si="25"/>
        <v>276</v>
      </c>
      <c r="J47" s="16">
        <f t="shared" si="25"/>
        <v>43695108</v>
      </c>
      <c r="K47" s="16">
        <f t="shared" si="25"/>
        <v>41947303.68</v>
      </c>
      <c r="L47" s="16">
        <f t="shared" si="25"/>
        <v>0</v>
      </c>
      <c r="M47" s="16">
        <f t="shared" si="25"/>
        <v>1747804.32</v>
      </c>
      <c r="N47" s="16">
        <f t="shared" si="25"/>
        <v>0</v>
      </c>
      <c r="O47" s="16">
        <f t="shared" si="25"/>
        <v>0</v>
      </c>
      <c r="P47" s="16">
        <f t="shared" si="25"/>
        <v>0</v>
      </c>
      <c r="Q47" s="16">
        <f t="shared" si="25"/>
        <v>0</v>
      </c>
      <c r="R47" s="16">
        <f t="shared" si="25"/>
        <v>0</v>
      </c>
      <c r="S47" s="16">
        <f t="shared" si="25"/>
        <v>0</v>
      </c>
      <c r="T47" s="4"/>
      <c r="U47" s="2"/>
      <c r="V47" s="2"/>
      <c r="W47" s="2"/>
    </row>
    <row r="48" spans="1:23" ht="15.75" customHeight="1" x14ac:dyDescent="0.25">
      <c r="A48" s="20"/>
      <c r="B48" s="20" t="s">
        <v>70</v>
      </c>
      <c r="C48" s="15">
        <v>41</v>
      </c>
      <c r="D48" s="15">
        <v>16</v>
      </c>
      <c r="E48" s="15">
        <v>11</v>
      </c>
      <c r="F48" s="15">
        <v>5</v>
      </c>
      <c r="G48" s="16">
        <v>954</v>
      </c>
      <c r="H48" s="16">
        <v>678</v>
      </c>
      <c r="I48" s="16">
        <v>276</v>
      </c>
      <c r="J48" s="16">
        <v>43695108</v>
      </c>
      <c r="K48" s="16">
        <v>41947303.68</v>
      </c>
      <c r="L48" s="16">
        <v>0</v>
      </c>
      <c r="M48" s="16">
        <v>1747804.32</v>
      </c>
      <c r="N48" s="17">
        <f t="shared" si="15"/>
        <v>0</v>
      </c>
      <c r="O48" s="16">
        <v>0</v>
      </c>
      <c r="P48" s="17">
        <v>0</v>
      </c>
      <c r="Q48" s="17">
        <v>0</v>
      </c>
      <c r="R48" s="17">
        <v>0</v>
      </c>
      <c r="S48" s="17">
        <v>0</v>
      </c>
      <c r="T48" s="4"/>
      <c r="U48" s="2"/>
      <c r="V48" s="3"/>
      <c r="W48" s="2"/>
    </row>
    <row r="49" spans="1:23" ht="37.5" x14ac:dyDescent="0.25">
      <c r="A49" s="14">
        <v>3</v>
      </c>
      <c r="B49" s="9" t="s">
        <v>36</v>
      </c>
      <c r="C49" s="10">
        <f>C50+C52+C54+C56+C57+C58+C60+C62</f>
        <v>652</v>
      </c>
      <c r="D49" s="10">
        <f>D50+D52+D54+D56+D57+D58+D60+D62</f>
        <v>268</v>
      </c>
      <c r="E49" s="10">
        <f t="shared" ref="E49:F49" si="26">E50+E52+E54+E56+E57+E58+E60+E62</f>
        <v>172</v>
      </c>
      <c r="F49" s="10">
        <f t="shared" si="26"/>
        <v>96</v>
      </c>
      <c r="G49" s="12">
        <f t="shared" ref="G49:S49" si="27">G50+G52+G54+G56+G57+G58+G60+G62</f>
        <v>11170.7</v>
      </c>
      <c r="H49" s="12">
        <f t="shared" si="27"/>
        <v>7736.8500000000013</v>
      </c>
      <c r="I49" s="12">
        <f t="shared" si="27"/>
        <v>3433.8500000000004</v>
      </c>
      <c r="J49" s="12">
        <f t="shared" si="27"/>
        <v>511640401.39999992</v>
      </c>
      <c r="K49" s="12">
        <f t="shared" si="27"/>
        <v>491174785.34800005</v>
      </c>
      <c r="L49" s="12">
        <f t="shared" si="27"/>
        <v>0</v>
      </c>
      <c r="M49" s="12">
        <f t="shared" si="27"/>
        <v>20465616.051999997</v>
      </c>
      <c r="N49" s="12">
        <f t="shared" si="27"/>
        <v>0</v>
      </c>
      <c r="O49" s="12">
        <f t="shared" si="27"/>
        <v>0</v>
      </c>
      <c r="P49" s="12">
        <f t="shared" si="27"/>
        <v>0</v>
      </c>
      <c r="Q49" s="12">
        <f t="shared" si="27"/>
        <v>0</v>
      </c>
      <c r="R49" s="12">
        <f t="shared" si="27"/>
        <v>0</v>
      </c>
      <c r="S49" s="12">
        <f t="shared" si="27"/>
        <v>0</v>
      </c>
      <c r="T49" s="4"/>
      <c r="U49" s="5"/>
      <c r="V49" s="2"/>
      <c r="W49" s="2"/>
    </row>
    <row r="50" spans="1:23" ht="38.25" customHeight="1" x14ac:dyDescent="0.25">
      <c r="A50" s="43" t="s">
        <v>68</v>
      </c>
      <c r="B50" s="44"/>
      <c r="C50" s="15">
        <f>C51</f>
        <v>170</v>
      </c>
      <c r="D50" s="15">
        <f>D51</f>
        <v>67</v>
      </c>
      <c r="E50" s="15">
        <f>E51</f>
        <v>25</v>
      </c>
      <c r="F50" s="15">
        <f t="shared" ref="F50" si="28">F51</f>
        <v>42</v>
      </c>
      <c r="G50" s="16">
        <f t="shared" ref="G50:S50" si="29">G51</f>
        <v>2386.4</v>
      </c>
      <c r="H50" s="16">
        <f t="shared" si="29"/>
        <v>1143.2</v>
      </c>
      <c r="I50" s="16">
        <f t="shared" si="29"/>
        <v>1243.2</v>
      </c>
      <c r="J50" s="16">
        <f t="shared" si="29"/>
        <v>109301892.8</v>
      </c>
      <c r="K50" s="16">
        <f t="shared" si="29"/>
        <v>104929817.09</v>
      </c>
      <c r="L50" s="16">
        <f t="shared" si="29"/>
        <v>0</v>
      </c>
      <c r="M50" s="16">
        <f t="shared" si="29"/>
        <v>4372075.71</v>
      </c>
      <c r="N50" s="16">
        <f t="shared" si="29"/>
        <v>0</v>
      </c>
      <c r="O50" s="16">
        <f t="shared" si="29"/>
        <v>0</v>
      </c>
      <c r="P50" s="16">
        <f t="shared" si="29"/>
        <v>0</v>
      </c>
      <c r="Q50" s="16">
        <f t="shared" si="29"/>
        <v>0</v>
      </c>
      <c r="R50" s="16">
        <f t="shared" si="29"/>
        <v>0</v>
      </c>
      <c r="S50" s="16">
        <f t="shared" si="29"/>
        <v>0</v>
      </c>
      <c r="T50" s="4"/>
      <c r="U50" s="5"/>
      <c r="V50" s="2"/>
      <c r="W50" s="2"/>
    </row>
    <row r="51" spans="1:23" ht="15.75" customHeight="1" x14ac:dyDescent="0.25">
      <c r="A51" s="20"/>
      <c r="B51" s="20" t="s">
        <v>69</v>
      </c>
      <c r="C51" s="15">
        <v>170</v>
      </c>
      <c r="D51" s="15">
        <v>67</v>
      </c>
      <c r="E51" s="15">
        <v>25</v>
      </c>
      <c r="F51" s="15">
        <v>42</v>
      </c>
      <c r="G51" s="16">
        <v>2386.4</v>
      </c>
      <c r="H51" s="16">
        <v>1143.2</v>
      </c>
      <c r="I51" s="16">
        <v>1243.2</v>
      </c>
      <c r="J51" s="16">
        <v>109301892.8</v>
      </c>
      <c r="K51" s="16">
        <v>104929817.09</v>
      </c>
      <c r="L51" s="16">
        <v>0</v>
      </c>
      <c r="M51" s="16">
        <v>4372075.71</v>
      </c>
      <c r="N51" s="17">
        <f t="shared" ref="N51:N63" si="30">SUM(O51:P51)</f>
        <v>0</v>
      </c>
      <c r="O51" s="16">
        <v>0</v>
      </c>
      <c r="P51" s="17">
        <v>0</v>
      </c>
      <c r="Q51" s="17">
        <v>0</v>
      </c>
      <c r="R51" s="17">
        <v>0</v>
      </c>
      <c r="S51" s="17">
        <v>0</v>
      </c>
      <c r="T51" s="4"/>
      <c r="U51" s="5"/>
      <c r="V51" s="3"/>
      <c r="W51" s="2"/>
    </row>
    <row r="52" spans="1:23" ht="33.75" customHeight="1" x14ac:dyDescent="0.25">
      <c r="A52" s="43" t="s">
        <v>37</v>
      </c>
      <c r="B52" s="44"/>
      <c r="C52" s="15">
        <f t="shared" ref="C52:J52" si="31">C53</f>
        <v>28</v>
      </c>
      <c r="D52" s="15">
        <f t="shared" si="31"/>
        <v>16</v>
      </c>
      <c r="E52" s="15">
        <f t="shared" si="31"/>
        <v>16</v>
      </c>
      <c r="F52" s="15">
        <f t="shared" si="31"/>
        <v>0</v>
      </c>
      <c r="G52" s="16">
        <f t="shared" si="31"/>
        <v>735.8</v>
      </c>
      <c r="H52" s="19">
        <f t="shared" si="31"/>
        <v>735.8</v>
      </c>
      <c r="I52" s="19">
        <f t="shared" si="31"/>
        <v>0</v>
      </c>
      <c r="J52" s="16">
        <f t="shared" si="31"/>
        <v>33701111.600000001</v>
      </c>
      <c r="K52" s="15">
        <f t="shared" ref="K52:Q52" si="32">K53</f>
        <v>32353067.140000001</v>
      </c>
      <c r="L52" s="16">
        <f t="shared" si="32"/>
        <v>0</v>
      </c>
      <c r="M52" s="15">
        <f t="shared" si="32"/>
        <v>1348044.46</v>
      </c>
      <c r="N52" s="16">
        <f>N53</f>
        <v>0</v>
      </c>
      <c r="O52" s="16">
        <f>O53</f>
        <v>0</v>
      </c>
      <c r="P52" s="16">
        <f>P53</f>
        <v>0</v>
      </c>
      <c r="Q52" s="16">
        <f t="shared" si="32"/>
        <v>0</v>
      </c>
      <c r="R52" s="16">
        <f>R53</f>
        <v>0</v>
      </c>
      <c r="S52" s="16">
        <f>S53</f>
        <v>0</v>
      </c>
      <c r="T52" s="4"/>
      <c r="U52" s="5"/>
      <c r="V52" s="2"/>
      <c r="W52" s="2"/>
    </row>
    <row r="53" spans="1:23" ht="18.75" x14ac:dyDescent="0.25">
      <c r="A53" s="7"/>
      <c r="B53" s="8" t="s">
        <v>49</v>
      </c>
      <c r="C53" s="15">
        <v>28</v>
      </c>
      <c r="D53" s="15">
        <v>16</v>
      </c>
      <c r="E53" s="15">
        <v>16</v>
      </c>
      <c r="F53" s="15">
        <v>0</v>
      </c>
      <c r="G53" s="16">
        <v>735.8</v>
      </c>
      <c r="H53" s="19">
        <v>735.8</v>
      </c>
      <c r="I53" s="19">
        <v>0</v>
      </c>
      <c r="J53" s="16">
        <v>33701111.600000001</v>
      </c>
      <c r="K53" s="16">
        <v>32353067.140000001</v>
      </c>
      <c r="L53" s="16">
        <v>0</v>
      </c>
      <c r="M53" s="16">
        <v>1348044.46</v>
      </c>
      <c r="N53" s="17">
        <v>0</v>
      </c>
      <c r="O53" s="16">
        <v>0</v>
      </c>
      <c r="P53" s="17">
        <v>0</v>
      </c>
      <c r="Q53" s="17">
        <v>0</v>
      </c>
      <c r="R53" s="17">
        <v>0</v>
      </c>
      <c r="S53" s="17">
        <v>0</v>
      </c>
      <c r="T53" s="4"/>
      <c r="U53" s="5"/>
      <c r="V53" s="2"/>
      <c r="W53" s="2"/>
    </row>
    <row r="54" spans="1:23" ht="39" customHeight="1" x14ac:dyDescent="0.25">
      <c r="A54" s="43" t="s">
        <v>38</v>
      </c>
      <c r="B54" s="44"/>
      <c r="C54" s="15">
        <f>C55</f>
        <v>28</v>
      </c>
      <c r="D54" s="15">
        <f>D55</f>
        <v>11</v>
      </c>
      <c r="E54" s="15">
        <f>E55</f>
        <v>4</v>
      </c>
      <c r="F54" s="15">
        <f t="shared" ref="F54" si="33">F55</f>
        <v>7</v>
      </c>
      <c r="G54" s="16">
        <f t="shared" ref="G54:S54" si="34">G55</f>
        <v>397.7</v>
      </c>
      <c r="H54" s="19">
        <f t="shared" si="34"/>
        <v>158.30000000000001</v>
      </c>
      <c r="I54" s="19">
        <f t="shared" si="34"/>
        <v>239.4</v>
      </c>
      <c r="J54" s="16">
        <f t="shared" si="34"/>
        <v>18215455.399999999</v>
      </c>
      <c r="K54" s="16">
        <f t="shared" si="34"/>
        <v>17486837.18</v>
      </c>
      <c r="L54" s="16">
        <f t="shared" si="34"/>
        <v>0</v>
      </c>
      <c r="M54" s="16">
        <f t="shared" si="34"/>
        <v>728618.22</v>
      </c>
      <c r="N54" s="16">
        <f t="shared" si="34"/>
        <v>0</v>
      </c>
      <c r="O54" s="16">
        <f t="shared" si="34"/>
        <v>0</v>
      </c>
      <c r="P54" s="16">
        <f t="shared" si="34"/>
        <v>0</v>
      </c>
      <c r="Q54" s="16">
        <f t="shared" si="34"/>
        <v>0</v>
      </c>
      <c r="R54" s="16">
        <f t="shared" si="34"/>
        <v>0</v>
      </c>
      <c r="S54" s="16">
        <f t="shared" si="34"/>
        <v>0</v>
      </c>
      <c r="T54" s="4"/>
      <c r="U54" s="5"/>
      <c r="V54" s="3"/>
      <c r="W54" s="2"/>
    </row>
    <row r="55" spans="1:23" ht="18.75" x14ac:dyDescent="0.25">
      <c r="A55" s="7"/>
      <c r="B55" s="8" t="s">
        <v>50</v>
      </c>
      <c r="C55" s="15">
        <v>28</v>
      </c>
      <c r="D55" s="15">
        <v>11</v>
      </c>
      <c r="E55" s="15">
        <v>4</v>
      </c>
      <c r="F55" s="15">
        <v>7</v>
      </c>
      <c r="G55" s="16">
        <v>397.7</v>
      </c>
      <c r="H55" s="19">
        <v>158.30000000000001</v>
      </c>
      <c r="I55" s="19">
        <v>239.4</v>
      </c>
      <c r="J55" s="16">
        <v>18215455.399999999</v>
      </c>
      <c r="K55" s="16">
        <v>17486837.18</v>
      </c>
      <c r="L55" s="16">
        <v>0</v>
      </c>
      <c r="M55" s="16">
        <v>728618.22</v>
      </c>
      <c r="N55" s="17">
        <v>0</v>
      </c>
      <c r="O55" s="16">
        <v>0</v>
      </c>
      <c r="P55" s="17">
        <v>0</v>
      </c>
      <c r="Q55" s="17">
        <v>0</v>
      </c>
      <c r="R55" s="17">
        <v>0</v>
      </c>
      <c r="S55" s="17">
        <v>0</v>
      </c>
      <c r="T55" s="4"/>
      <c r="U55" s="5"/>
      <c r="V55" s="3"/>
      <c r="W55" s="2"/>
    </row>
    <row r="56" spans="1:23" ht="18.75" x14ac:dyDescent="0.25">
      <c r="A56" s="43" t="s">
        <v>30</v>
      </c>
      <c r="B56" s="44"/>
      <c r="C56" s="15">
        <v>175</v>
      </c>
      <c r="D56" s="15">
        <v>76</v>
      </c>
      <c r="E56" s="15">
        <v>64</v>
      </c>
      <c r="F56" s="15">
        <v>12</v>
      </c>
      <c r="G56" s="16">
        <v>3790.3</v>
      </c>
      <c r="H56" s="19">
        <v>3201.05</v>
      </c>
      <c r="I56" s="19">
        <v>589.25</v>
      </c>
      <c r="J56" s="16">
        <v>173603320.59999999</v>
      </c>
      <c r="K56" s="16">
        <v>166659187.78</v>
      </c>
      <c r="L56" s="16">
        <v>0</v>
      </c>
      <c r="M56" s="16">
        <v>6944132.8200000003</v>
      </c>
      <c r="N56" s="17">
        <f t="shared" si="30"/>
        <v>0</v>
      </c>
      <c r="O56" s="16">
        <v>0</v>
      </c>
      <c r="P56" s="17">
        <v>0</v>
      </c>
      <c r="Q56" s="17">
        <v>0</v>
      </c>
      <c r="R56" s="17">
        <v>0</v>
      </c>
      <c r="S56" s="17">
        <v>0</v>
      </c>
      <c r="T56" s="4"/>
      <c r="U56" s="5"/>
      <c r="V56" s="2"/>
      <c r="W56" s="2"/>
    </row>
    <row r="57" spans="1:23" ht="36.75" customHeight="1" x14ac:dyDescent="0.25">
      <c r="A57" s="45" t="s">
        <v>32</v>
      </c>
      <c r="B57" s="46"/>
      <c r="C57" s="18">
        <v>201</v>
      </c>
      <c r="D57" s="18">
        <v>74</v>
      </c>
      <c r="E57" s="18">
        <v>44</v>
      </c>
      <c r="F57" s="18">
        <v>30</v>
      </c>
      <c r="G57" s="19">
        <v>2976.9</v>
      </c>
      <c r="H57" s="19">
        <v>1777.6</v>
      </c>
      <c r="I57" s="19">
        <v>1199.3</v>
      </c>
      <c r="J57" s="19">
        <v>136347973.79999998</v>
      </c>
      <c r="K57" s="16">
        <v>130894054.84799999</v>
      </c>
      <c r="L57" s="16">
        <v>0</v>
      </c>
      <c r="M57" s="16">
        <v>5453918.9519999996</v>
      </c>
      <c r="N57" s="17">
        <f t="shared" si="30"/>
        <v>0</v>
      </c>
      <c r="O57" s="16">
        <v>0</v>
      </c>
      <c r="P57" s="17">
        <v>0</v>
      </c>
      <c r="Q57" s="17">
        <v>0</v>
      </c>
      <c r="R57" s="17">
        <v>0</v>
      </c>
      <c r="S57" s="17">
        <v>0</v>
      </c>
      <c r="T57" s="4"/>
      <c r="U57" s="5"/>
      <c r="V57" s="3"/>
      <c r="W57" s="2"/>
    </row>
    <row r="58" spans="1:23" ht="33.75" customHeight="1" x14ac:dyDescent="0.25">
      <c r="A58" s="43" t="s">
        <v>55</v>
      </c>
      <c r="B58" s="44"/>
      <c r="C58" s="15">
        <f>C59</f>
        <v>7</v>
      </c>
      <c r="D58" s="15">
        <f>D59</f>
        <v>5</v>
      </c>
      <c r="E58" s="15">
        <f>E59</f>
        <v>4</v>
      </c>
      <c r="F58" s="15">
        <f t="shared" ref="F58" si="35">F59</f>
        <v>1</v>
      </c>
      <c r="G58" s="16">
        <f t="shared" ref="G58:S58" si="36">G59</f>
        <v>139.1</v>
      </c>
      <c r="H58" s="16">
        <f t="shared" si="36"/>
        <v>108.1</v>
      </c>
      <c r="I58" s="16">
        <f t="shared" si="36"/>
        <v>31</v>
      </c>
      <c r="J58" s="16">
        <f t="shared" si="36"/>
        <v>6371058.2000000002</v>
      </c>
      <c r="K58" s="16">
        <f t="shared" si="36"/>
        <v>6116215.8700000001</v>
      </c>
      <c r="L58" s="16">
        <f t="shared" si="36"/>
        <v>0</v>
      </c>
      <c r="M58" s="16">
        <f t="shared" si="36"/>
        <v>254842.33</v>
      </c>
      <c r="N58" s="16">
        <f t="shared" si="36"/>
        <v>0</v>
      </c>
      <c r="O58" s="16">
        <f t="shared" si="36"/>
        <v>0</v>
      </c>
      <c r="P58" s="16">
        <f t="shared" si="36"/>
        <v>0</v>
      </c>
      <c r="Q58" s="16">
        <f t="shared" si="36"/>
        <v>0</v>
      </c>
      <c r="R58" s="16">
        <f t="shared" si="36"/>
        <v>0</v>
      </c>
      <c r="S58" s="16">
        <f t="shared" si="36"/>
        <v>0</v>
      </c>
      <c r="T58" s="4"/>
      <c r="U58" s="5"/>
      <c r="V58" s="3"/>
      <c r="W58" s="2"/>
    </row>
    <row r="59" spans="1:23" ht="15.75" customHeight="1" x14ac:dyDescent="0.25">
      <c r="A59" s="20"/>
      <c r="B59" s="20" t="s">
        <v>57</v>
      </c>
      <c r="C59" s="15">
        <v>7</v>
      </c>
      <c r="D59" s="15">
        <v>5</v>
      </c>
      <c r="E59" s="15">
        <v>4</v>
      </c>
      <c r="F59" s="15">
        <v>1</v>
      </c>
      <c r="G59" s="16">
        <v>139.1</v>
      </c>
      <c r="H59" s="19">
        <v>108.1</v>
      </c>
      <c r="I59" s="19">
        <v>31</v>
      </c>
      <c r="J59" s="16">
        <v>6371058.2000000002</v>
      </c>
      <c r="K59" s="16">
        <v>6116215.8700000001</v>
      </c>
      <c r="L59" s="16">
        <v>0</v>
      </c>
      <c r="M59" s="16">
        <v>254842.33</v>
      </c>
      <c r="N59" s="17">
        <f t="shared" si="30"/>
        <v>0</v>
      </c>
      <c r="O59" s="16">
        <v>0</v>
      </c>
      <c r="P59" s="17">
        <v>0</v>
      </c>
      <c r="Q59" s="17">
        <v>0</v>
      </c>
      <c r="R59" s="17">
        <v>0</v>
      </c>
      <c r="S59" s="17">
        <v>0</v>
      </c>
      <c r="T59" s="4"/>
      <c r="U59" s="5"/>
      <c r="V59" s="2"/>
      <c r="W59" s="2"/>
    </row>
    <row r="60" spans="1:23" ht="36" customHeight="1" x14ac:dyDescent="0.25">
      <c r="A60" s="43" t="s">
        <v>65</v>
      </c>
      <c r="B60" s="44"/>
      <c r="C60" s="15">
        <f>C61</f>
        <v>39</v>
      </c>
      <c r="D60" s="15">
        <f>D61</f>
        <v>17</v>
      </c>
      <c r="E60" s="15">
        <f>E61</f>
        <v>13</v>
      </c>
      <c r="F60" s="15">
        <f t="shared" ref="F60" si="37">F61</f>
        <v>4</v>
      </c>
      <c r="G60" s="16">
        <f t="shared" ref="G60:S60" si="38">G61</f>
        <v>685.2</v>
      </c>
      <c r="H60" s="16">
        <f t="shared" si="38"/>
        <v>553.5</v>
      </c>
      <c r="I60" s="16">
        <f t="shared" si="38"/>
        <v>131.69999999999999</v>
      </c>
      <c r="J60" s="16">
        <f t="shared" si="38"/>
        <v>31383530.399999999</v>
      </c>
      <c r="K60" s="16">
        <f t="shared" si="38"/>
        <v>30128189.18</v>
      </c>
      <c r="L60" s="16">
        <f t="shared" si="38"/>
        <v>0</v>
      </c>
      <c r="M60" s="16">
        <f t="shared" si="38"/>
        <v>1255341.22</v>
      </c>
      <c r="N60" s="16">
        <f t="shared" si="38"/>
        <v>0</v>
      </c>
      <c r="O60" s="16">
        <f t="shared" si="38"/>
        <v>0</v>
      </c>
      <c r="P60" s="16">
        <f t="shared" si="38"/>
        <v>0</v>
      </c>
      <c r="Q60" s="16">
        <f t="shared" si="38"/>
        <v>0</v>
      </c>
      <c r="R60" s="16">
        <f t="shared" si="38"/>
        <v>0</v>
      </c>
      <c r="S60" s="16">
        <f t="shared" si="38"/>
        <v>0</v>
      </c>
      <c r="T60" s="4"/>
      <c r="U60" s="5"/>
      <c r="V60" s="2"/>
      <c r="W60" s="2"/>
    </row>
    <row r="61" spans="1:23" ht="15.75" customHeight="1" x14ac:dyDescent="0.25">
      <c r="A61" s="20"/>
      <c r="B61" s="20" t="s">
        <v>70</v>
      </c>
      <c r="C61" s="15">
        <v>39</v>
      </c>
      <c r="D61" s="15">
        <v>17</v>
      </c>
      <c r="E61" s="15">
        <v>13</v>
      </c>
      <c r="F61" s="15">
        <v>4</v>
      </c>
      <c r="G61" s="16">
        <v>685.2</v>
      </c>
      <c r="H61" s="19">
        <v>553.5</v>
      </c>
      <c r="I61" s="19">
        <v>131.69999999999999</v>
      </c>
      <c r="J61" s="16">
        <v>31383530.399999999</v>
      </c>
      <c r="K61" s="16">
        <v>30128189.18</v>
      </c>
      <c r="L61" s="16">
        <v>0</v>
      </c>
      <c r="M61" s="16">
        <v>1255341.22</v>
      </c>
      <c r="N61" s="17">
        <f t="shared" si="30"/>
        <v>0</v>
      </c>
      <c r="O61" s="16">
        <v>0</v>
      </c>
      <c r="P61" s="17">
        <v>0</v>
      </c>
      <c r="Q61" s="17">
        <v>0</v>
      </c>
      <c r="R61" s="17">
        <v>0</v>
      </c>
      <c r="S61" s="17">
        <v>0</v>
      </c>
      <c r="T61" s="4"/>
      <c r="U61" s="5"/>
      <c r="V61" s="3"/>
      <c r="W61" s="2"/>
    </row>
    <row r="62" spans="1:23" ht="35.25" customHeight="1" x14ac:dyDescent="0.25">
      <c r="A62" s="43" t="s">
        <v>58</v>
      </c>
      <c r="B62" s="44"/>
      <c r="C62" s="15">
        <f>C63</f>
        <v>4</v>
      </c>
      <c r="D62" s="15">
        <f>D63</f>
        <v>2</v>
      </c>
      <c r="E62" s="15">
        <f>E63</f>
        <v>2</v>
      </c>
      <c r="F62" s="15">
        <f t="shared" ref="F62" si="39">F63</f>
        <v>0</v>
      </c>
      <c r="G62" s="16">
        <f t="shared" ref="G62:S62" si="40">G63</f>
        <v>59.3</v>
      </c>
      <c r="H62" s="16">
        <f t="shared" si="40"/>
        <v>59.3</v>
      </c>
      <c r="I62" s="16">
        <f t="shared" si="40"/>
        <v>0</v>
      </c>
      <c r="J62" s="16">
        <f t="shared" si="40"/>
        <v>2716058.6</v>
      </c>
      <c r="K62" s="16">
        <f t="shared" si="40"/>
        <v>2607416.2599999998</v>
      </c>
      <c r="L62" s="16">
        <f t="shared" si="40"/>
        <v>0</v>
      </c>
      <c r="M62" s="16">
        <f t="shared" si="40"/>
        <v>108642.34</v>
      </c>
      <c r="N62" s="16">
        <f t="shared" si="40"/>
        <v>0</v>
      </c>
      <c r="O62" s="16">
        <f t="shared" si="40"/>
        <v>0</v>
      </c>
      <c r="P62" s="16">
        <f t="shared" si="40"/>
        <v>0</v>
      </c>
      <c r="Q62" s="16">
        <f t="shared" si="40"/>
        <v>0</v>
      </c>
      <c r="R62" s="16">
        <f t="shared" si="40"/>
        <v>0</v>
      </c>
      <c r="S62" s="16">
        <f t="shared" si="40"/>
        <v>0</v>
      </c>
      <c r="T62" s="4"/>
      <c r="U62" s="5"/>
      <c r="V62" s="3"/>
      <c r="W62" s="2"/>
    </row>
    <row r="63" spans="1:23" ht="15.75" customHeight="1" x14ac:dyDescent="0.25">
      <c r="A63" s="20"/>
      <c r="B63" s="20" t="s">
        <v>59</v>
      </c>
      <c r="C63" s="15">
        <v>4</v>
      </c>
      <c r="D63" s="15">
        <v>2</v>
      </c>
      <c r="E63" s="15">
        <v>2</v>
      </c>
      <c r="F63" s="15">
        <v>0</v>
      </c>
      <c r="G63" s="16">
        <v>59.3</v>
      </c>
      <c r="H63" s="16">
        <v>59.3</v>
      </c>
      <c r="I63" s="16">
        <v>0</v>
      </c>
      <c r="J63" s="16">
        <v>2716058.6</v>
      </c>
      <c r="K63" s="16">
        <v>2607416.2599999998</v>
      </c>
      <c r="L63" s="16">
        <v>0</v>
      </c>
      <c r="M63" s="16">
        <v>108642.34</v>
      </c>
      <c r="N63" s="17">
        <f t="shared" si="30"/>
        <v>0</v>
      </c>
      <c r="O63" s="16">
        <v>0</v>
      </c>
      <c r="P63" s="17">
        <v>0</v>
      </c>
      <c r="Q63" s="17">
        <v>0</v>
      </c>
      <c r="R63" s="17">
        <v>0</v>
      </c>
      <c r="S63" s="17">
        <v>0</v>
      </c>
      <c r="T63" s="4"/>
      <c r="U63" s="5"/>
      <c r="V63" s="2"/>
      <c r="W63" s="2"/>
    </row>
    <row r="64" spans="1:23" ht="37.5" x14ac:dyDescent="0.25">
      <c r="A64" s="14">
        <v>4</v>
      </c>
      <c r="B64" s="9" t="s">
        <v>39</v>
      </c>
      <c r="C64" s="10">
        <f>C65+C66+C68+C70</f>
        <v>1289</v>
      </c>
      <c r="D64" s="10">
        <f>D65+D66+D69+D70</f>
        <v>495</v>
      </c>
      <c r="E64" s="10">
        <f t="shared" ref="E64:F64" si="41">E65+E66+E69+E70</f>
        <v>339</v>
      </c>
      <c r="F64" s="10">
        <f t="shared" si="41"/>
        <v>156</v>
      </c>
      <c r="G64" s="12">
        <f t="shared" ref="G64:S64" si="42">G65+G66+G69+G70</f>
        <v>21307.98</v>
      </c>
      <c r="H64" s="12">
        <f t="shared" si="42"/>
        <v>15154.45</v>
      </c>
      <c r="I64" s="12">
        <f t="shared" si="42"/>
        <v>6153.5300000000007</v>
      </c>
      <c r="J64" s="12">
        <f t="shared" si="42"/>
        <v>975948099.96000004</v>
      </c>
      <c r="K64" s="12">
        <f t="shared" si="42"/>
        <v>936910175.97000003</v>
      </c>
      <c r="L64" s="12">
        <f t="shared" si="42"/>
        <v>0</v>
      </c>
      <c r="M64" s="12">
        <f t="shared" si="42"/>
        <v>39037923.990000002</v>
      </c>
      <c r="N64" s="12">
        <f t="shared" si="42"/>
        <v>0</v>
      </c>
      <c r="O64" s="12">
        <f t="shared" si="42"/>
        <v>0</v>
      </c>
      <c r="P64" s="12">
        <f t="shared" si="42"/>
        <v>0</v>
      </c>
      <c r="Q64" s="12">
        <f t="shared" si="42"/>
        <v>0</v>
      </c>
      <c r="R64" s="12">
        <f t="shared" si="42"/>
        <v>0</v>
      </c>
      <c r="S64" s="12">
        <f t="shared" si="42"/>
        <v>0</v>
      </c>
      <c r="T64" s="5"/>
      <c r="U64" s="5"/>
      <c r="V64" s="3"/>
      <c r="W64" s="2"/>
    </row>
    <row r="65" spans="1:23" ht="18.75" x14ac:dyDescent="0.25">
      <c r="A65" s="43" t="s">
        <v>30</v>
      </c>
      <c r="B65" s="44"/>
      <c r="C65" s="15">
        <v>335</v>
      </c>
      <c r="D65" s="15">
        <v>136</v>
      </c>
      <c r="E65" s="15">
        <v>119</v>
      </c>
      <c r="F65" s="15">
        <v>17</v>
      </c>
      <c r="G65" s="16">
        <v>7102.74</v>
      </c>
      <c r="H65" s="16">
        <v>6231.74</v>
      </c>
      <c r="I65" s="16">
        <v>871</v>
      </c>
      <c r="J65" s="16">
        <v>325319697.48000002</v>
      </c>
      <c r="K65" s="16">
        <v>312306909.57999998</v>
      </c>
      <c r="L65" s="16">
        <v>0</v>
      </c>
      <c r="M65" s="16">
        <v>13012787.9</v>
      </c>
      <c r="N65" s="17">
        <f t="shared" ref="N65:N70" si="43">SUM(O65:P65)</f>
        <v>0</v>
      </c>
      <c r="O65" s="16">
        <v>0</v>
      </c>
      <c r="P65" s="17">
        <v>0</v>
      </c>
      <c r="Q65" s="17">
        <v>0</v>
      </c>
      <c r="R65" s="17">
        <v>0</v>
      </c>
      <c r="S65" s="17">
        <v>0</v>
      </c>
      <c r="T65" s="4"/>
      <c r="U65" s="5"/>
      <c r="V65" s="2"/>
      <c r="W65" s="2"/>
    </row>
    <row r="66" spans="1:23" ht="37.5" customHeight="1" x14ac:dyDescent="0.25">
      <c r="A66" s="43" t="s">
        <v>37</v>
      </c>
      <c r="B66" s="44"/>
      <c r="C66" s="15">
        <f t="shared" ref="C66:S66" si="44">C67</f>
        <v>29</v>
      </c>
      <c r="D66" s="15">
        <f t="shared" si="44"/>
        <v>12</v>
      </c>
      <c r="E66" s="15">
        <f t="shared" si="44"/>
        <v>11</v>
      </c>
      <c r="F66" s="15">
        <f t="shared" si="44"/>
        <v>1</v>
      </c>
      <c r="G66" s="16">
        <f t="shared" si="44"/>
        <v>714.4</v>
      </c>
      <c r="H66" s="16">
        <f t="shared" si="44"/>
        <v>668</v>
      </c>
      <c r="I66" s="16">
        <f t="shared" si="44"/>
        <v>46.4</v>
      </c>
      <c r="J66" s="16">
        <f t="shared" si="44"/>
        <v>32720948.800000001</v>
      </c>
      <c r="K66" s="16">
        <f t="shared" si="44"/>
        <v>31412110.850000001</v>
      </c>
      <c r="L66" s="16">
        <f t="shared" si="44"/>
        <v>0</v>
      </c>
      <c r="M66" s="16">
        <f t="shared" si="44"/>
        <v>1308837.95</v>
      </c>
      <c r="N66" s="16">
        <f t="shared" si="44"/>
        <v>0</v>
      </c>
      <c r="O66" s="16">
        <f t="shared" si="44"/>
        <v>0</v>
      </c>
      <c r="P66" s="16">
        <f t="shared" si="44"/>
        <v>0</v>
      </c>
      <c r="Q66" s="16">
        <f t="shared" si="44"/>
        <v>0</v>
      </c>
      <c r="R66" s="16">
        <f t="shared" si="44"/>
        <v>0</v>
      </c>
      <c r="S66" s="16">
        <f t="shared" si="44"/>
        <v>0</v>
      </c>
      <c r="T66" s="4"/>
      <c r="U66" s="5"/>
      <c r="V66" s="3"/>
      <c r="W66" s="2"/>
    </row>
    <row r="67" spans="1:23" ht="18.75" x14ac:dyDescent="0.25">
      <c r="A67" s="7"/>
      <c r="B67" s="8" t="s">
        <v>49</v>
      </c>
      <c r="C67" s="15">
        <v>29</v>
      </c>
      <c r="D67" s="15">
        <v>12</v>
      </c>
      <c r="E67" s="15">
        <v>11</v>
      </c>
      <c r="F67" s="15">
        <v>1</v>
      </c>
      <c r="G67" s="16">
        <v>714.4</v>
      </c>
      <c r="H67" s="16">
        <v>668</v>
      </c>
      <c r="I67" s="16">
        <v>46.4</v>
      </c>
      <c r="J67" s="16">
        <v>32720948.800000001</v>
      </c>
      <c r="K67" s="16">
        <v>31412110.850000001</v>
      </c>
      <c r="L67" s="16">
        <v>0</v>
      </c>
      <c r="M67" s="16">
        <v>1308837.95</v>
      </c>
      <c r="N67" s="17">
        <v>0</v>
      </c>
      <c r="O67" s="16">
        <v>0</v>
      </c>
      <c r="P67" s="17">
        <v>0</v>
      </c>
      <c r="Q67" s="17">
        <v>0</v>
      </c>
      <c r="R67" s="17">
        <v>0</v>
      </c>
      <c r="S67" s="17">
        <v>0</v>
      </c>
      <c r="T67" s="4"/>
      <c r="U67" s="5"/>
      <c r="V67" s="3"/>
      <c r="W67" s="2"/>
    </row>
    <row r="68" spans="1:23" ht="36.75" customHeight="1" x14ac:dyDescent="0.25">
      <c r="A68" s="43" t="s">
        <v>65</v>
      </c>
      <c r="B68" s="44"/>
      <c r="C68" s="15">
        <f>C69</f>
        <v>33</v>
      </c>
      <c r="D68" s="15">
        <f>D69</f>
        <v>16</v>
      </c>
      <c r="E68" s="15">
        <f>E69</f>
        <v>14</v>
      </c>
      <c r="F68" s="15">
        <f t="shared" ref="F68" si="45">F69</f>
        <v>2</v>
      </c>
      <c r="G68" s="16">
        <f t="shared" ref="G68:S68" si="46">G69</f>
        <v>528.29999999999995</v>
      </c>
      <c r="H68" s="16">
        <f t="shared" si="46"/>
        <v>467.1</v>
      </c>
      <c r="I68" s="16">
        <f t="shared" si="46"/>
        <v>61.2</v>
      </c>
      <c r="J68" s="16">
        <f t="shared" si="46"/>
        <v>24197196.600000001</v>
      </c>
      <c r="K68" s="16">
        <f t="shared" si="46"/>
        <v>23229308.739999998</v>
      </c>
      <c r="L68" s="16">
        <f t="shared" si="46"/>
        <v>0</v>
      </c>
      <c r="M68" s="16">
        <f t="shared" si="46"/>
        <v>967887.86</v>
      </c>
      <c r="N68" s="16">
        <f t="shared" si="46"/>
        <v>0</v>
      </c>
      <c r="O68" s="16">
        <f t="shared" si="46"/>
        <v>0</v>
      </c>
      <c r="P68" s="16">
        <f t="shared" si="46"/>
        <v>0</v>
      </c>
      <c r="Q68" s="16">
        <f t="shared" si="46"/>
        <v>0</v>
      </c>
      <c r="R68" s="16">
        <f t="shared" si="46"/>
        <v>0</v>
      </c>
      <c r="S68" s="16">
        <f t="shared" si="46"/>
        <v>0</v>
      </c>
      <c r="T68" s="4"/>
      <c r="U68" s="5"/>
      <c r="V68" s="3"/>
      <c r="W68" s="2"/>
    </row>
    <row r="69" spans="1:23" ht="15.75" customHeight="1" x14ac:dyDescent="0.25">
      <c r="A69" s="20"/>
      <c r="B69" s="20" t="s">
        <v>70</v>
      </c>
      <c r="C69" s="15">
        <v>33</v>
      </c>
      <c r="D69" s="15">
        <v>16</v>
      </c>
      <c r="E69" s="15">
        <v>14</v>
      </c>
      <c r="F69" s="15">
        <v>2</v>
      </c>
      <c r="G69" s="16">
        <v>528.29999999999995</v>
      </c>
      <c r="H69" s="16">
        <v>467.1</v>
      </c>
      <c r="I69" s="16">
        <v>61.2</v>
      </c>
      <c r="J69" s="16">
        <v>24197196.600000001</v>
      </c>
      <c r="K69" s="16">
        <v>23229308.739999998</v>
      </c>
      <c r="L69" s="16">
        <v>0</v>
      </c>
      <c r="M69" s="16">
        <v>967887.86</v>
      </c>
      <c r="N69" s="17">
        <f t="shared" si="43"/>
        <v>0</v>
      </c>
      <c r="O69" s="16">
        <v>0</v>
      </c>
      <c r="P69" s="17">
        <v>0</v>
      </c>
      <c r="Q69" s="17">
        <v>0</v>
      </c>
      <c r="R69" s="17">
        <v>0</v>
      </c>
      <c r="S69" s="17">
        <v>0</v>
      </c>
      <c r="T69" s="4"/>
      <c r="U69" s="5"/>
      <c r="V69" s="2"/>
      <c r="W69" s="2"/>
    </row>
    <row r="70" spans="1:23" ht="38.25" customHeight="1" x14ac:dyDescent="0.25">
      <c r="A70" s="47" t="s">
        <v>32</v>
      </c>
      <c r="B70" s="48"/>
      <c r="C70" s="22">
        <v>892</v>
      </c>
      <c r="D70" s="22">
        <v>331</v>
      </c>
      <c r="E70" s="22">
        <v>195</v>
      </c>
      <c r="F70" s="22">
        <v>136</v>
      </c>
      <c r="G70" s="23">
        <v>12962.54</v>
      </c>
      <c r="H70" s="23">
        <v>7787.61</v>
      </c>
      <c r="I70" s="23">
        <v>5174.93</v>
      </c>
      <c r="J70" s="23">
        <v>593710257.08000004</v>
      </c>
      <c r="K70" s="23">
        <v>569961846.79999995</v>
      </c>
      <c r="L70" s="23">
        <v>0</v>
      </c>
      <c r="M70" s="23">
        <v>23748410.280000001</v>
      </c>
      <c r="N70" s="24">
        <f t="shared" si="43"/>
        <v>0</v>
      </c>
      <c r="O70" s="23">
        <v>0</v>
      </c>
      <c r="P70" s="24">
        <v>0</v>
      </c>
      <c r="Q70" s="24">
        <v>0</v>
      </c>
      <c r="R70" s="24">
        <v>0</v>
      </c>
      <c r="S70" s="24">
        <v>0</v>
      </c>
      <c r="T70" s="4"/>
      <c r="U70" s="5"/>
      <c r="V70" s="3"/>
      <c r="W70" s="2"/>
    </row>
    <row r="71" spans="1:23" ht="37.5" x14ac:dyDescent="0.25">
      <c r="A71" s="14">
        <v>5</v>
      </c>
      <c r="B71" s="9" t="s">
        <v>40</v>
      </c>
      <c r="C71" s="10">
        <f>SUM(C72:C73)</f>
        <v>1598</v>
      </c>
      <c r="D71" s="10">
        <f t="shared" ref="D71:M71" si="47">SUM(D72:D73)</f>
        <v>610</v>
      </c>
      <c r="E71" s="10">
        <f t="shared" si="47"/>
        <v>417</v>
      </c>
      <c r="F71" s="10">
        <f t="shared" si="47"/>
        <v>193</v>
      </c>
      <c r="G71" s="12">
        <f t="shared" si="47"/>
        <v>24206.560000000005</v>
      </c>
      <c r="H71" s="12">
        <f t="shared" si="47"/>
        <v>17495.28</v>
      </c>
      <c r="I71" s="12">
        <f t="shared" si="47"/>
        <v>6711.2800000000007</v>
      </c>
      <c r="J71" s="12">
        <f t="shared" si="47"/>
        <v>1108708861.1200001</v>
      </c>
      <c r="K71" s="12">
        <f>SUM(K72:K73)</f>
        <v>1064360506.6752001</v>
      </c>
      <c r="L71" s="12">
        <f t="shared" si="47"/>
        <v>0</v>
      </c>
      <c r="M71" s="12">
        <f t="shared" si="47"/>
        <v>44348354.444800004</v>
      </c>
      <c r="N71" s="12">
        <f>SUM(O71:P71)</f>
        <v>38467549.68</v>
      </c>
      <c r="O71" s="12">
        <f>SUM(O72:O73)</f>
        <v>38467549.68</v>
      </c>
      <c r="P71" s="25">
        <f>SUM(P72:P73)</f>
        <v>0</v>
      </c>
      <c r="Q71" s="25">
        <f>SUM(Q72:Q73)</f>
        <v>0</v>
      </c>
      <c r="R71" s="25">
        <f>SUM(R72:R73)</f>
        <v>0</v>
      </c>
      <c r="S71" s="25">
        <f>SUM(S72:S73)</f>
        <v>0</v>
      </c>
      <c r="T71" s="4"/>
      <c r="U71" s="5"/>
      <c r="V71" s="2"/>
      <c r="W71" s="2"/>
    </row>
    <row r="72" spans="1:23" ht="18.75" x14ac:dyDescent="0.25">
      <c r="A72" s="43" t="s">
        <v>30</v>
      </c>
      <c r="B72" s="44"/>
      <c r="C72" s="15">
        <v>595</v>
      </c>
      <c r="D72" s="15">
        <v>233</v>
      </c>
      <c r="E72" s="15">
        <v>218</v>
      </c>
      <c r="F72" s="15">
        <v>15</v>
      </c>
      <c r="G72" s="16">
        <v>11009.61</v>
      </c>
      <c r="H72" s="16">
        <v>10358.879999999999</v>
      </c>
      <c r="I72" s="16">
        <v>650.73</v>
      </c>
      <c r="J72" s="16">
        <v>504262157.22000009</v>
      </c>
      <c r="K72" s="16">
        <v>484091670.93120003</v>
      </c>
      <c r="L72" s="16">
        <v>0</v>
      </c>
      <c r="M72" s="16">
        <v>20170486.288799997</v>
      </c>
      <c r="N72" s="16">
        <f t="shared" ref="N72:N73" si="48">SUM(O72:P72)</f>
        <v>0</v>
      </c>
      <c r="O72" s="16">
        <v>0</v>
      </c>
      <c r="P72" s="17">
        <v>0</v>
      </c>
      <c r="Q72" s="17">
        <v>0</v>
      </c>
      <c r="R72" s="17">
        <v>0</v>
      </c>
      <c r="S72" s="17">
        <v>0</v>
      </c>
      <c r="T72" s="4"/>
      <c r="U72" s="5"/>
      <c r="V72" s="3"/>
      <c r="W72" s="2"/>
    </row>
    <row r="73" spans="1:23" ht="39" customHeight="1" x14ac:dyDescent="0.25">
      <c r="A73" s="45" t="s">
        <v>32</v>
      </c>
      <c r="B73" s="46"/>
      <c r="C73" s="31">
        <v>1003</v>
      </c>
      <c r="D73" s="31">
        <v>377</v>
      </c>
      <c r="E73" s="31">
        <v>199</v>
      </c>
      <c r="F73" s="31">
        <v>178</v>
      </c>
      <c r="G73" s="32">
        <v>13196.950000000004</v>
      </c>
      <c r="H73" s="32">
        <v>7136.4</v>
      </c>
      <c r="I73" s="32">
        <v>6060.5500000000011</v>
      </c>
      <c r="J73" s="32">
        <v>604446703.89999998</v>
      </c>
      <c r="K73" s="26">
        <v>580268835.74400008</v>
      </c>
      <c r="L73" s="26">
        <v>0</v>
      </c>
      <c r="M73" s="27">
        <v>24177868.156000003</v>
      </c>
      <c r="N73" s="28">
        <f t="shared" si="48"/>
        <v>38467549.68</v>
      </c>
      <c r="O73" s="29">
        <v>38467549.68</v>
      </c>
      <c r="P73" s="30">
        <v>0</v>
      </c>
      <c r="Q73" s="30">
        <v>0</v>
      </c>
      <c r="R73" s="30">
        <v>0</v>
      </c>
      <c r="S73" s="30">
        <v>0</v>
      </c>
      <c r="T73" s="4"/>
      <c r="U73" s="5"/>
      <c r="V73" s="2"/>
      <c r="W73" s="2"/>
    </row>
    <row r="74" spans="1:23" ht="37.5" x14ac:dyDescent="0.25">
      <c r="A74" s="14">
        <v>6</v>
      </c>
      <c r="B74" s="9" t="s">
        <v>41</v>
      </c>
      <c r="C74" s="10">
        <f>C75+C76+C78+C80+C84+C86+C87+C89+C91</f>
        <v>507</v>
      </c>
      <c r="D74" s="10">
        <f t="shared" ref="D74:S74" si="49">D75+D76+D78+D80+D84+D86+D87+D89+D91</f>
        <v>206</v>
      </c>
      <c r="E74" s="10">
        <f t="shared" si="49"/>
        <v>156</v>
      </c>
      <c r="F74" s="10">
        <f t="shared" si="49"/>
        <v>50</v>
      </c>
      <c r="G74" s="12">
        <f t="shared" si="49"/>
        <v>8398.7999999999993</v>
      </c>
      <c r="H74" s="12">
        <f t="shared" si="49"/>
        <v>6614.16</v>
      </c>
      <c r="I74" s="12">
        <f t="shared" si="49"/>
        <v>1774.24</v>
      </c>
      <c r="J74" s="12">
        <f t="shared" si="49"/>
        <v>384681837.60000002</v>
      </c>
      <c r="K74" s="12">
        <f t="shared" si="49"/>
        <v>369294564.09999996</v>
      </c>
      <c r="L74" s="12">
        <f t="shared" si="49"/>
        <v>0</v>
      </c>
      <c r="M74" s="12">
        <f t="shared" si="49"/>
        <v>15387273.5</v>
      </c>
      <c r="N74" s="12">
        <f t="shared" si="49"/>
        <v>0</v>
      </c>
      <c r="O74" s="12">
        <f t="shared" si="49"/>
        <v>0</v>
      </c>
      <c r="P74" s="12">
        <f t="shared" si="49"/>
        <v>0</v>
      </c>
      <c r="Q74" s="12">
        <f t="shared" si="49"/>
        <v>0</v>
      </c>
      <c r="R74" s="12">
        <f t="shared" si="49"/>
        <v>0</v>
      </c>
      <c r="S74" s="12">
        <f t="shared" si="49"/>
        <v>0</v>
      </c>
      <c r="T74" s="4"/>
      <c r="U74" s="5"/>
      <c r="V74" s="3"/>
      <c r="W74" s="2"/>
    </row>
    <row r="75" spans="1:23" ht="35.25" customHeight="1" x14ac:dyDescent="0.25">
      <c r="A75" s="43" t="s">
        <v>32</v>
      </c>
      <c r="B75" s="44"/>
      <c r="C75" s="15">
        <v>89</v>
      </c>
      <c r="D75" s="15">
        <v>38</v>
      </c>
      <c r="E75" s="15">
        <v>34</v>
      </c>
      <c r="F75" s="15">
        <v>4</v>
      </c>
      <c r="G75" s="16">
        <v>1356.1</v>
      </c>
      <c r="H75" s="16">
        <v>1137.0999999999999</v>
      </c>
      <c r="I75" s="16">
        <v>219</v>
      </c>
      <c r="J75" s="16">
        <v>62112092.199999988</v>
      </c>
      <c r="K75" s="16">
        <v>59627608.511999995</v>
      </c>
      <c r="L75" s="16">
        <v>0</v>
      </c>
      <c r="M75" s="16">
        <v>2484483.6880000001</v>
      </c>
      <c r="N75" s="17">
        <f>SUM(O75:P75)</f>
        <v>0</v>
      </c>
      <c r="O75" s="16">
        <v>0</v>
      </c>
      <c r="P75" s="17">
        <v>0</v>
      </c>
      <c r="Q75" s="17">
        <v>0</v>
      </c>
      <c r="R75" s="17">
        <v>0</v>
      </c>
      <c r="S75" s="17">
        <v>0</v>
      </c>
      <c r="T75" s="4"/>
      <c r="U75" s="2"/>
      <c r="V75" s="2"/>
      <c r="W75" s="2"/>
    </row>
    <row r="76" spans="1:23" ht="42" customHeight="1" x14ac:dyDescent="0.25">
      <c r="A76" s="43" t="s">
        <v>38</v>
      </c>
      <c r="B76" s="44"/>
      <c r="C76" s="15">
        <f>C77</f>
        <v>116</v>
      </c>
      <c r="D76" s="15">
        <f>D77</f>
        <v>40</v>
      </c>
      <c r="E76" s="15">
        <f>E77</f>
        <v>35</v>
      </c>
      <c r="F76" s="15">
        <f>F77</f>
        <v>5</v>
      </c>
      <c r="G76" s="16">
        <f>G77</f>
        <v>2106.6999999999998</v>
      </c>
      <c r="H76" s="15">
        <f t="shared" ref="H76:S76" si="50">H77</f>
        <v>1859.26</v>
      </c>
      <c r="I76" s="15">
        <f t="shared" si="50"/>
        <v>247.44</v>
      </c>
      <c r="J76" s="16">
        <f>J77</f>
        <v>96491073.400000006</v>
      </c>
      <c r="K76" s="15">
        <f t="shared" si="50"/>
        <v>92631430.459999993</v>
      </c>
      <c r="L76" s="16">
        <f t="shared" si="50"/>
        <v>0</v>
      </c>
      <c r="M76" s="16">
        <f t="shared" si="50"/>
        <v>3859642.94</v>
      </c>
      <c r="N76" s="16">
        <f t="shared" si="50"/>
        <v>0</v>
      </c>
      <c r="O76" s="16">
        <f t="shared" si="50"/>
        <v>0</v>
      </c>
      <c r="P76" s="16">
        <f t="shared" si="50"/>
        <v>0</v>
      </c>
      <c r="Q76" s="16">
        <f t="shared" si="50"/>
        <v>0</v>
      </c>
      <c r="R76" s="16">
        <f t="shared" si="50"/>
        <v>0</v>
      </c>
      <c r="S76" s="16">
        <f t="shared" si="50"/>
        <v>0</v>
      </c>
      <c r="T76" s="4"/>
      <c r="U76" s="2"/>
      <c r="V76" s="3"/>
      <c r="W76" s="2"/>
    </row>
    <row r="77" spans="1:23" ht="21" customHeight="1" x14ac:dyDescent="0.25">
      <c r="A77" s="20"/>
      <c r="B77" s="20" t="s">
        <v>51</v>
      </c>
      <c r="C77" s="15">
        <v>116</v>
      </c>
      <c r="D77" s="15">
        <v>40</v>
      </c>
      <c r="E77" s="15">
        <v>35</v>
      </c>
      <c r="F77" s="15">
        <v>5</v>
      </c>
      <c r="G77" s="16">
        <v>2106.6999999999998</v>
      </c>
      <c r="H77" s="16">
        <v>1859.26</v>
      </c>
      <c r="I77" s="16">
        <v>247.44</v>
      </c>
      <c r="J77" s="16">
        <v>96491073.400000006</v>
      </c>
      <c r="K77" s="16">
        <v>92631430.459999993</v>
      </c>
      <c r="L77" s="16">
        <v>0</v>
      </c>
      <c r="M77" s="16">
        <v>3859642.94</v>
      </c>
      <c r="N77" s="17">
        <v>0</v>
      </c>
      <c r="O77" s="16">
        <v>0</v>
      </c>
      <c r="P77" s="17">
        <v>0</v>
      </c>
      <c r="Q77" s="17">
        <v>0</v>
      </c>
      <c r="R77" s="17">
        <v>0</v>
      </c>
      <c r="S77" s="17">
        <v>0</v>
      </c>
      <c r="T77" s="4"/>
      <c r="U77" s="2"/>
      <c r="V77" s="3"/>
      <c r="W77" s="2"/>
    </row>
    <row r="78" spans="1:23" ht="33.75" customHeight="1" x14ac:dyDescent="0.25">
      <c r="A78" s="43" t="s">
        <v>53</v>
      </c>
      <c r="B78" s="44"/>
      <c r="C78" s="15">
        <f>C79</f>
        <v>17</v>
      </c>
      <c r="D78" s="15">
        <f>D79</f>
        <v>12</v>
      </c>
      <c r="E78" s="15">
        <f>E79</f>
        <v>12</v>
      </c>
      <c r="F78" s="15">
        <f t="shared" ref="F78:I78" si="51">F79</f>
        <v>0</v>
      </c>
      <c r="G78" s="16">
        <f>G79</f>
        <v>344.4</v>
      </c>
      <c r="H78" s="16">
        <f>H79</f>
        <v>344.4</v>
      </c>
      <c r="I78" s="15">
        <f t="shared" si="51"/>
        <v>0</v>
      </c>
      <c r="J78" s="16">
        <f t="shared" ref="J78:S78" si="52">J79</f>
        <v>15774208.799999999</v>
      </c>
      <c r="K78" s="16">
        <f t="shared" si="52"/>
        <v>15143240.447999999</v>
      </c>
      <c r="L78" s="16">
        <f t="shared" si="52"/>
        <v>0</v>
      </c>
      <c r="M78" s="16">
        <f t="shared" si="52"/>
        <v>630968.35199999996</v>
      </c>
      <c r="N78" s="16">
        <f t="shared" si="52"/>
        <v>0</v>
      </c>
      <c r="O78" s="16">
        <f t="shared" si="52"/>
        <v>0</v>
      </c>
      <c r="P78" s="16">
        <f t="shared" si="52"/>
        <v>0</v>
      </c>
      <c r="Q78" s="16">
        <f t="shared" si="52"/>
        <v>0</v>
      </c>
      <c r="R78" s="16">
        <f t="shared" si="52"/>
        <v>0</v>
      </c>
      <c r="S78" s="16">
        <f t="shared" si="52"/>
        <v>0</v>
      </c>
      <c r="T78" s="4"/>
      <c r="U78" s="2"/>
      <c r="V78" s="2"/>
      <c r="W78" s="2"/>
    </row>
    <row r="79" spans="1:23" ht="18.75" x14ac:dyDescent="0.25">
      <c r="A79" s="20"/>
      <c r="B79" s="20" t="s">
        <v>52</v>
      </c>
      <c r="C79" s="15">
        <v>17</v>
      </c>
      <c r="D79" s="15">
        <v>12</v>
      </c>
      <c r="E79" s="15">
        <v>12</v>
      </c>
      <c r="F79" s="15">
        <v>0</v>
      </c>
      <c r="G79" s="16">
        <v>344.4</v>
      </c>
      <c r="H79" s="16">
        <v>344.4</v>
      </c>
      <c r="I79" s="16">
        <v>0</v>
      </c>
      <c r="J79" s="16">
        <v>15774208.799999999</v>
      </c>
      <c r="K79" s="16">
        <v>15143240.447999999</v>
      </c>
      <c r="L79" s="16">
        <v>0</v>
      </c>
      <c r="M79" s="16">
        <v>630968.35199999996</v>
      </c>
      <c r="N79" s="17">
        <v>0</v>
      </c>
      <c r="O79" s="16">
        <v>0</v>
      </c>
      <c r="P79" s="17">
        <v>0</v>
      </c>
      <c r="Q79" s="17">
        <v>0</v>
      </c>
      <c r="R79" s="17">
        <v>0</v>
      </c>
      <c r="S79" s="17">
        <v>0</v>
      </c>
      <c r="T79" s="4"/>
      <c r="U79" s="2"/>
      <c r="V79" s="2"/>
      <c r="W79" s="2"/>
    </row>
    <row r="80" spans="1:23" ht="42.75" customHeight="1" x14ac:dyDescent="0.25">
      <c r="A80" s="43" t="s">
        <v>42</v>
      </c>
      <c r="B80" s="44"/>
      <c r="C80" s="7">
        <f t="shared" ref="C80:P80" si="53">SUM(C81:C83)</f>
        <v>95</v>
      </c>
      <c r="D80" s="7">
        <f t="shared" si="53"/>
        <v>31</v>
      </c>
      <c r="E80" s="7">
        <f t="shared" si="53"/>
        <v>4</v>
      </c>
      <c r="F80" s="7">
        <f t="shared" si="53"/>
        <v>27</v>
      </c>
      <c r="G80" s="16">
        <f t="shared" si="53"/>
        <v>1054.5</v>
      </c>
      <c r="H80" s="16">
        <f t="shared" si="53"/>
        <v>106.4</v>
      </c>
      <c r="I80" s="16">
        <f t="shared" si="53"/>
        <v>948.09999999999991</v>
      </c>
      <c r="J80" s="16">
        <f t="shared" si="53"/>
        <v>48298209</v>
      </c>
      <c r="K80" s="16">
        <f t="shared" si="53"/>
        <v>46366280.640000001</v>
      </c>
      <c r="L80" s="16">
        <f t="shared" si="53"/>
        <v>0</v>
      </c>
      <c r="M80" s="16">
        <f t="shared" si="53"/>
        <v>1931928.3599999999</v>
      </c>
      <c r="N80" s="17">
        <f t="shared" si="53"/>
        <v>0</v>
      </c>
      <c r="O80" s="16">
        <f t="shared" si="53"/>
        <v>0</v>
      </c>
      <c r="P80" s="17">
        <f t="shared" si="53"/>
        <v>0</v>
      </c>
      <c r="Q80" s="16">
        <f t="shared" ref="Q80:S80" si="54">SUM(Q81:Q83)</f>
        <v>0</v>
      </c>
      <c r="R80" s="17">
        <f t="shared" si="54"/>
        <v>0</v>
      </c>
      <c r="S80" s="16">
        <f t="shared" si="54"/>
        <v>0</v>
      </c>
      <c r="T80" s="4"/>
      <c r="U80" s="2"/>
      <c r="V80" s="3"/>
      <c r="W80" s="2"/>
    </row>
    <row r="81" spans="1:23" ht="22.5" customHeight="1" x14ac:dyDescent="0.25">
      <c r="A81" s="20"/>
      <c r="B81" s="20" t="s">
        <v>60</v>
      </c>
      <c r="C81" s="7">
        <v>8</v>
      </c>
      <c r="D81" s="7">
        <v>4</v>
      </c>
      <c r="E81" s="7">
        <v>0</v>
      </c>
      <c r="F81" s="7">
        <v>4</v>
      </c>
      <c r="G81" s="16">
        <v>93</v>
      </c>
      <c r="H81" s="16">
        <v>0</v>
      </c>
      <c r="I81" s="16">
        <v>93</v>
      </c>
      <c r="J81" s="16">
        <f>SUM(K81:M81)</f>
        <v>4259586</v>
      </c>
      <c r="K81" s="16">
        <f>I81*0.96*45802</f>
        <v>4089202.56</v>
      </c>
      <c r="L81" s="16">
        <v>0</v>
      </c>
      <c r="M81" s="16">
        <f>0.04*I81*45802</f>
        <v>170383.44</v>
      </c>
      <c r="N81" s="17">
        <v>0</v>
      </c>
      <c r="O81" s="16">
        <v>0</v>
      </c>
      <c r="P81" s="17">
        <v>0</v>
      </c>
      <c r="Q81" s="17">
        <v>0</v>
      </c>
      <c r="R81" s="17">
        <v>0</v>
      </c>
      <c r="S81" s="17">
        <v>0</v>
      </c>
      <c r="T81" s="4"/>
      <c r="U81" s="2"/>
      <c r="V81" s="3"/>
      <c r="W81" s="2"/>
    </row>
    <row r="82" spans="1:23" ht="22.5" customHeight="1" x14ac:dyDescent="0.25">
      <c r="A82" s="20"/>
      <c r="B82" s="20" t="s">
        <v>61</v>
      </c>
      <c r="C82" s="7">
        <v>62</v>
      </c>
      <c r="D82" s="7">
        <v>20</v>
      </c>
      <c r="E82" s="7">
        <v>4</v>
      </c>
      <c r="F82" s="7">
        <v>16</v>
      </c>
      <c r="G82" s="16">
        <v>711.8</v>
      </c>
      <c r="H82" s="16">
        <v>106.4</v>
      </c>
      <c r="I82" s="16">
        <v>605.4</v>
      </c>
      <c r="J82" s="16">
        <v>32601863.600000001</v>
      </c>
      <c r="K82" s="16">
        <v>31297789.059999999</v>
      </c>
      <c r="L82" s="16">
        <v>0</v>
      </c>
      <c r="M82" s="16">
        <v>1304074.54</v>
      </c>
      <c r="N82" s="17">
        <v>0</v>
      </c>
      <c r="O82" s="16">
        <v>0</v>
      </c>
      <c r="P82" s="17">
        <v>0</v>
      </c>
      <c r="Q82" s="17">
        <v>0</v>
      </c>
      <c r="R82" s="17">
        <v>0</v>
      </c>
      <c r="S82" s="17">
        <v>0</v>
      </c>
      <c r="T82" s="4"/>
      <c r="U82" s="2"/>
      <c r="V82" s="3"/>
      <c r="W82" s="2"/>
    </row>
    <row r="83" spans="1:23" ht="21.75" customHeight="1" x14ac:dyDescent="0.25">
      <c r="A83" s="20"/>
      <c r="B83" s="20" t="s">
        <v>62</v>
      </c>
      <c r="C83" s="7">
        <v>25</v>
      </c>
      <c r="D83" s="7">
        <v>7</v>
      </c>
      <c r="E83" s="7">
        <v>0</v>
      </c>
      <c r="F83" s="7">
        <v>7</v>
      </c>
      <c r="G83" s="16">
        <v>249.7</v>
      </c>
      <c r="H83" s="16">
        <v>0</v>
      </c>
      <c r="I83" s="16">
        <v>249.7</v>
      </c>
      <c r="J83" s="16">
        <v>11436759.4</v>
      </c>
      <c r="K83" s="16">
        <v>10979289.02</v>
      </c>
      <c r="L83" s="16">
        <v>0</v>
      </c>
      <c r="M83" s="16">
        <v>457470.38</v>
      </c>
      <c r="N83" s="17">
        <v>0</v>
      </c>
      <c r="O83" s="16">
        <v>0</v>
      </c>
      <c r="P83" s="17">
        <v>0</v>
      </c>
      <c r="Q83" s="17">
        <v>0</v>
      </c>
      <c r="R83" s="17">
        <v>0</v>
      </c>
      <c r="S83" s="17">
        <v>0</v>
      </c>
      <c r="T83" s="4"/>
      <c r="U83" s="2"/>
      <c r="V83" s="3"/>
      <c r="W83" s="2"/>
    </row>
    <row r="84" spans="1:23" ht="34.5" customHeight="1" x14ac:dyDescent="0.25">
      <c r="A84" s="43" t="s">
        <v>55</v>
      </c>
      <c r="B84" s="44"/>
      <c r="C84" s="7">
        <f t="shared" ref="C84:S84" si="55">C85</f>
        <v>49</v>
      </c>
      <c r="D84" s="7">
        <f t="shared" si="55"/>
        <v>27</v>
      </c>
      <c r="E84" s="7">
        <f t="shared" si="55"/>
        <v>25</v>
      </c>
      <c r="F84" s="7">
        <f t="shared" si="55"/>
        <v>2</v>
      </c>
      <c r="G84" s="16">
        <f t="shared" si="55"/>
        <v>645.5</v>
      </c>
      <c r="H84" s="16">
        <f t="shared" si="55"/>
        <v>593</v>
      </c>
      <c r="I84" s="19">
        <f t="shared" si="55"/>
        <v>42.1</v>
      </c>
      <c r="J84" s="16">
        <f t="shared" si="55"/>
        <v>29565191</v>
      </c>
      <c r="K84" s="16">
        <f t="shared" si="55"/>
        <v>28382583.359999999</v>
      </c>
      <c r="L84" s="16">
        <f t="shared" si="55"/>
        <v>0</v>
      </c>
      <c r="M84" s="16">
        <f t="shared" si="55"/>
        <v>1182607.6400000001</v>
      </c>
      <c r="N84" s="16">
        <f t="shared" si="55"/>
        <v>0</v>
      </c>
      <c r="O84" s="16">
        <f t="shared" si="55"/>
        <v>0</v>
      </c>
      <c r="P84" s="16">
        <f t="shared" si="55"/>
        <v>0</v>
      </c>
      <c r="Q84" s="16">
        <f t="shared" si="55"/>
        <v>0</v>
      </c>
      <c r="R84" s="16">
        <f t="shared" si="55"/>
        <v>0</v>
      </c>
      <c r="S84" s="16">
        <f t="shared" si="55"/>
        <v>0</v>
      </c>
      <c r="T84" s="4"/>
      <c r="U84" s="5"/>
      <c r="V84" s="2"/>
      <c r="W84" s="2"/>
    </row>
    <row r="85" spans="1:23" ht="15.75" customHeight="1" x14ac:dyDescent="0.25">
      <c r="A85" s="20"/>
      <c r="B85" s="20" t="s">
        <v>57</v>
      </c>
      <c r="C85" s="7">
        <v>49</v>
      </c>
      <c r="D85" s="7">
        <v>27</v>
      </c>
      <c r="E85" s="7">
        <v>25</v>
      </c>
      <c r="F85" s="7">
        <v>2</v>
      </c>
      <c r="G85" s="16">
        <v>645.5</v>
      </c>
      <c r="H85" s="16">
        <v>593</v>
      </c>
      <c r="I85" s="19">
        <v>42.1</v>
      </c>
      <c r="J85" s="16">
        <v>29565191</v>
      </c>
      <c r="K85" s="16">
        <v>28382583.359999999</v>
      </c>
      <c r="L85" s="16">
        <v>0</v>
      </c>
      <c r="M85" s="16">
        <v>1182607.6400000001</v>
      </c>
      <c r="N85" s="17">
        <f t="shared" ref="N85:N91" si="56">SUM(O85:P85)</f>
        <v>0</v>
      </c>
      <c r="O85" s="16">
        <v>0</v>
      </c>
      <c r="P85" s="17">
        <v>0</v>
      </c>
      <c r="Q85" s="17">
        <v>0</v>
      </c>
      <c r="R85" s="17">
        <v>0</v>
      </c>
      <c r="S85" s="17">
        <v>0</v>
      </c>
      <c r="T85" s="4"/>
      <c r="U85" s="5"/>
      <c r="V85" s="3"/>
      <c r="W85" s="2"/>
    </row>
    <row r="86" spans="1:23" ht="23.25" customHeight="1" x14ac:dyDescent="0.25">
      <c r="A86" s="43" t="s">
        <v>43</v>
      </c>
      <c r="B86" s="44"/>
      <c r="C86" s="7">
        <v>19</v>
      </c>
      <c r="D86" s="7">
        <v>8</v>
      </c>
      <c r="E86" s="7">
        <v>3</v>
      </c>
      <c r="F86" s="7">
        <v>5</v>
      </c>
      <c r="G86" s="16">
        <v>369.5</v>
      </c>
      <c r="H86" s="16">
        <v>150.30000000000001</v>
      </c>
      <c r="I86" s="19">
        <v>219.2</v>
      </c>
      <c r="J86" s="16">
        <v>16923839</v>
      </c>
      <c r="K86" s="16">
        <v>16246885.439999999</v>
      </c>
      <c r="L86" s="16">
        <v>0</v>
      </c>
      <c r="M86" s="16">
        <v>676953.56</v>
      </c>
      <c r="N86" s="17">
        <f t="shared" si="56"/>
        <v>0</v>
      </c>
      <c r="O86" s="16">
        <v>0</v>
      </c>
      <c r="P86" s="17">
        <v>0</v>
      </c>
      <c r="Q86" s="17">
        <v>0</v>
      </c>
      <c r="R86" s="17">
        <v>0</v>
      </c>
      <c r="S86" s="17">
        <v>0</v>
      </c>
      <c r="T86" s="4"/>
      <c r="U86" s="5"/>
      <c r="V86" s="2"/>
      <c r="W86" s="2"/>
    </row>
    <row r="87" spans="1:23" ht="38.25" customHeight="1" x14ac:dyDescent="0.25">
      <c r="A87" s="43" t="s">
        <v>44</v>
      </c>
      <c r="B87" s="44"/>
      <c r="C87" s="7">
        <f>C88</f>
        <v>11</v>
      </c>
      <c r="D87" s="7">
        <f>D88</f>
        <v>6</v>
      </c>
      <c r="E87" s="7">
        <f>E88</f>
        <v>0</v>
      </c>
      <c r="F87" s="7">
        <f t="shared" ref="F87" si="57">F88</f>
        <v>6</v>
      </c>
      <c r="G87" s="16">
        <f t="shared" ref="G87:S87" si="58">G88</f>
        <v>98.4</v>
      </c>
      <c r="H87" s="16">
        <f t="shared" si="58"/>
        <v>0</v>
      </c>
      <c r="I87" s="16">
        <f t="shared" si="58"/>
        <v>98.4</v>
      </c>
      <c r="J87" s="16">
        <f t="shared" si="58"/>
        <v>4506916.8</v>
      </c>
      <c r="K87" s="16">
        <f t="shared" si="58"/>
        <v>4326640.13</v>
      </c>
      <c r="L87" s="16">
        <f t="shared" si="58"/>
        <v>0</v>
      </c>
      <c r="M87" s="16">
        <f t="shared" si="58"/>
        <v>180276.67</v>
      </c>
      <c r="N87" s="16">
        <f t="shared" si="58"/>
        <v>0</v>
      </c>
      <c r="O87" s="16">
        <f t="shared" si="58"/>
        <v>0</v>
      </c>
      <c r="P87" s="16">
        <f t="shared" si="58"/>
        <v>0</v>
      </c>
      <c r="Q87" s="16">
        <f t="shared" si="58"/>
        <v>0</v>
      </c>
      <c r="R87" s="16">
        <f t="shared" si="58"/>
        <v>0</v>
      </c>
      <c r="S87" s="16">
        <f t="shared" si="58"/>
        <v>0</v>
      </c>
      <c r="T87" s="4"/>
      <c r="U87" s="2"/>
      <c r="V87" s="3"/>
      <c r="W87" s="2"/>
    </row>
    <row r="88" spans="1:23" ht="38.25" customHeight="1" x14ac:dyDescent="0.25">
      <c r="A88" s="20"/>
      <c r="B88" s="20" t="s">
        <v>63</v>
      </c>
      <c r="C88" s="7">
        <v>11</v>
      </c>
      <c r="D88" s="7">
        <v>6</v>
      </c>
      <c r="E88" s="7">
        <v>0</v>
      </c>
      <c r="F88" s="7">
        <v>6</v>
      </c>
      <c r="G88" s="16">
        <v>98.4</v>
      </c>
      <c r="H88" s="16">
        <v>0</v>
      </c>
      <c r="I88" s="16">
        <v>98.4</v>
      </c>
      <c r="J88" s="16">
        <v>4506916.8</v>
      </c>
      <c r="K88" s="16">
        <v>4326640.13</v>
      </c>
      <c r="L88" s="16">
        <v>0</v>
      </c>
      <c r="M88" s="16">
        <v>180276.67</v>
      </c>
      <c r="N88" s="17">
        <v>0</v>
      </c>
      <c r="O88" s="16">
        <v>0</v>
      </c>
      <c r="P88" s="17">
        <v>0</v>
      </c>
      <c r="Q88" s="17">
        <v>0</v>
      </c>
      <c r="R88" s="17">
        <v>0</v>
      </c>
      <c r="S88" s="17">
        <v>0</v>
      </c>
      <c r="T88" s="4"/>
      <c r="U88" s="2"/>
      <c r="V88" s="3"/>
      <c r="W88" s="2"/>
    </row>
    <row r="89" spans="1:23" ht="38.25" customHeight="1" x14ac:dyDescent="0.25">
      <c r="A89" s="43" t="s">
        <v>58</v>
      </c>
      <c r="B89" s="44"/>
      <c r="C89" s="7">
        <f>C90</f>
        <v>26</v>
      </c>
      <c r="D89" s="7">
        <f>D90</f>
        <v>8</v>
      </c>
      <c r="E89" s="7">
        <f>E90</f>
        <v>8</v>
      </c>
      <c r="F89" s="7">
        <f t="shared" ref="F89" si="59">F90</f>
        <v>0</v>
      </c>
      <c r="G89" s="16">
        <f t="shared" ref="G89:S89" si="60">G90</f>
        <v>493.4</v>
      </c>
      <c r="H89" s="16">
        <f t="shared" si="60"/>
        <v>493.4</v>
      </c>
      <c r="I89" s="16">
        <f t="shared" si="60"/>
        <v>0</v>
      </c>
      <c r="J89" s="16">
        <f t="shared" si="60"/>
        <v>22598706.800000001</v>
      </c>
      <c r="K89" s="16">
        <f t="shared" si="60"/>
        <v>21694758.530000001</v>
      </c>
      <c r="L89" s="16">
        <f t="shared" si="60"/>
        <v>0</v>
      </c>
      <c r="M89" s="16">
        <f t="shared" si="60"/>
        <v>903948.27</v>
      </c>
      <c r="N89" s="16">
        <f t="shared" si="60"/>
        <v>0</v>
      </c>
      <c r="O89" s="16">
        <f t="shared" si="60"/>
        <v>0</v>
      </c>
      <c r="P89" s="16">
        <f t="shared" si="60"/>
        <v>0</v>
      </c>
      <c r="Q89" s="16">
        <f t="shared" si="60"/>
        <v>0</v>
      </c>
      <c r="R89" s="16">
        <f t="shared" si="60"/>
        <v>0</v>
      </c>
      <c r="S89" s="16">
        <f t="shared" si="60"/>
        <v>0</v>
      </c>
      <c r="T89" s="4"/>
      <c r="U89" s="2"/>
      <c r="V89" s="3"/>
      <c r="W89" s="2"/>
    </row>
    <row r="90" spans="1:23" ht="15.75" customHeight="1" x14ac:dyDescent="0.25">
      <c r="A90" s="20"/>
      <c r="B90" s="20" t="s">
        <v>59</v>
      </c>
      <c r="C90" s="7">
        <v>26</v>
      </c>
      <c r="D90" s="7">
        <v>8</v>
      </c>
      <c r="E90" s="7">
        <v>8</v>
      </c>
      <c r="F90" s="7">
        <v>0</v>
      </c>
      <c r="G90" s="16">
        <v>493.4</v>
      </c>
      <c r="H90" s="16">
        <v>493.4</v>
      </c>
      <c r="I90" s="16">
        <v>0</v>
      </c>
      <c r="J90" s="16">
        <v>22598706.800000001</v>
      </c>
      <c r="K90" s="16">
        <v>21694758.530000001</v>
      </c>
      <c r="L90" s="16">
        <v>0</v>
      </c>
      <c r="M90" s="16">
        <v>903948.27</v>
      </c>
      <c r="N90" s="17">
        <f t="shared" si="56"/>
        <v>0</v>
      </c>
      <c r="O90" s="16">
        <v>0</v>
      </c>
      <c r="P90" s="17">
        <v>0</v>
      </c>
      <c r="Q90" s="17">
        <v>0</v>
      </c>
      <c r="R90" s="17">
        <v>0</v>
      </c>
      <c r="S90" s="17">
        <v>0</v>
      </c>
      <c r="T90" s="4"/>
      <c r="U90" s="2"/>
      <c r="V90" s="2"/>
      <c r="W90" s="2"/>
    </row>
    <row r="91" spans="1:23" ht="18.75" x14ac:dyDescent="0.25">
      <c r="A91" s="43" t="s">
        <v>30</v>
      </c>
      <c r="B91" s="44"/>
      <c r="C91" s="7">
        <v>85</v>
      </c>
      <c r="D91" s="7">
        <v>36</v>
      </c>
      <c r="E91" s="7">
        <v>35</v>
      </c>
      <c r="F91" s="7">
        <v>1</v>
      </c>
      <c r="G91" s="16">
        <v>1930.3</v>
      </c>
      <c r="H91" s="16">
        <v>1930.3</v>
      </c>
      <c r="I91" s="16">
        <v>0</v>
      </c>
      <c r="J91" s="16">
        <v>88411600.599999994</v>
      </c>
      <c r="K91" s="16">
        <v>84875136.579999998</v>
      </c>
      <c r="L91" s="16">
        <v>0</v>
      </c>
      <c r="M91" s="16">
        <v>3536464.02</v>
      </c>
      <c r="N91" s="17">
        <f t="shared" si="56"/>
        <v>0</v>
      </c>
      <c r="O91" s="16">
        <v>0</v>
      </c>
      <c r="P91" s="17">
        <v>0</v>
      </c>
      <c r="Q91" s="17">
        <v>0</v>
      </c>
      <c r="R91" s="17">
        <v>0</v>
      </c>
      <c r="S91" s="17">
        <v>0</v>
      </c>
      <c r="T91" s="4"/>
      <c r="U91" s="2"/>
      <c r="V91" s="3"/>
      <c r="W91" s="2"/>
    </row>
  </sheetData>
  <mergeCells count="72">
    <mergeCell ref="A26:B26"/>
    <mergeCell ref="A35:B35"/>
    <mergeCell ref="A37:B37"/>
    <mergeCell ref="A40:B40"/>
    <mergeCell ref="A52:B52"/>
    <mergeCell ref="A27:B27"/>
    <mergeCell ref="A39:B39"/>
    <mergeCell ref="A28:B28"/>
    <mergeCell ref="A30:B30"/>
    <mergeCell ref="A32:B32"/>
    <mergeCell ref="A86:B86"/>
    <mergeCell ref="A87:B87"/>
    <mergeCell ref="A91:B91"/>
    <mergeCell ref="A84:B84"/>
    <mergeCell ref="A89:B89"/>
    <mergeCell ref="A76:B76"/>
    <mergeCell ref="A78:B78"/>
    <mergeCell ref="A80:B80"/>
    <mergeCell ref="A70:B70"/>
    <mergeCell ref="A66:B66"/>
    <mergeCell ref="A72:B72"/>
    <mergeCell ref="A73:B73"/>
    <mergeCell ref="A75:B75"/>
    <mergeCell ref="A68:B68"/>
    <mergeCell ref="A65:B65"/>
    <mergeCell ref="A56:B56"/>
    <mergeCell ref="A57:B57"/>
    <mergeCell ref="A44:B44"/>
    <mergeCell ref="A42:B42"/>
    <mergeCell ref="A45:B45"/>
    <mergeCell ref="A47:B47"/>
    <mergeCell ref="A50:B50"/>
    <mergeCell ref="A58:B58"/>
    <mergeCell ref="A60:B60"/>
    <mergeCell ref="A62:B62"/>
    <mergeCell ref="A54:B54"/>
    <mergeCell ref="A17:B17"/>
    <mergeCell ref="A19:B19"/>
    <mergeCell ref="A20:B20"/>
    <mergeCell ref="A23:B23"/>
    <mergeCell ref="A24:B24"/>
    <mergeCell ref="K9:M9"/>
    <mergeCell ref="N9:N12"/>
    <mergeCell ref="O9:P9"/>
    <mergeCell ref="Q9:Q12"/>
    <mergeCell ref="S10:S12"/>
    <mergeCell ref="M10:M12"/>
    <mergeCell ref="L10:L12"/>
    <mergeCell ref="K10:K12"/>
    <mergeCell ref="E10:E12"/>
    <mergeCell ref="F10:F12"/>
    <mergeCell ref="O10:O12"/>
    <mergeCell ref="P10:P12"/>
    <mergeCell ref="R10:R12"/>
    <mergeCell ref="H10:H12"/>
    <mergeCell ref="I10:I12"/>
    <mergeCell ref="A6:S7"/>
    <mergeCell ref="O1:S4"/>
    <mergeCell ref="A8:A13"/>
    <mergeCell ref="B8:B13"/>
    <mergeCell ref="D8:F8"/>
    <mergeCell ref="G8:I8"/>
    <mergeCell ref="C8:C12"/>
    <mergeCell ref="J8:M8"/>
    <mergeCell ref="N8:P8"/>
    <mergeCell ref="Q8:S8"/>
    <mergeCell ref="D9:D12"/>
    <mergeCell ref="E9:F9"/>
    <mergeCell ref="G9:G12"/>
    <mergeCell ref="H9:I9"/>
    <mergeCell ref="J9:J12"/>
    <mergeCell ref="R9:S9"/>
  </mergeCells>
  <pageMargins left="0.7" right="0.7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2019-03-13T05:00:41Z</dcterms:modified>
  <cp:category/>
  <cp:contentStatus/>
</cp:coreProperties>
</file>