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0" windowWidth="23256" windowHeight="12108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Лист1!$4:$6</definedName>
    <definedName name="_xlnm.Print_Area" localSheetId="0">Лист1!$A$1:$M$332</definedName>
  </definedNames>
  <calcPr calcId="145621"/>
</workbook>
</file>

<file path=xl/calcChain.xml><?xml version="1.0" encoding="utf-8"?>
<calcChain xmlns="http://schemas.openxmlformats.org/spreadsheetml/2006/main">
  <c r="J330" i="1" l="1"/>
  <c r="J322" i="1"/>
  <c r="K327" i="1" l="1"/>
  <c r="L327" i="1"/>
  <c r="K328" i="1"/>
  <c r="L328" i="1"/>
  <c r="K329" i="1"/>
  <c r="K330" i="1"/>
  <c r="L330" i="1"/>
  <c r="J328" i="1"/>
  <c r="J329" i="1"/>
  <c r="J327" i="1"/>
  <c r="L317" i="1"/>
  <c r="K317" i="1"/>
  <c r="J317" i="1"/>
  <c r="J223" i="1" l="1"/>
  <c r="K222" i="1"/>
  <c r="L222" i="1"/>
  <c r="K223" i="1"/>
  <c r="L223" i="1"/>
  <c r="K224" i="1"/>
  <c r="L224" i="1"/>
  <c r="K225" i="1"/>
  <c r="L225" i="1"/>
  <c r="K226" i="1"/>
  <c r="L226" i="1"/>
  <c r="J224" i="1"/>
  <c r="J225" i="1"/>
  <c r="J226" i="1"/>
  <c r="J207" i="1"/>
  <c r="J212" i="1" l="1"/>
  <c r="J222" i="1" s="1"/>
  <c r="J217" i="1"/>
  <c r="L202" i="1"/>
  <c r="K202" i="1"/>
  <c r="J202" i="1"/>
  <c r="J250" i="1" l="1"/>
  <c r="J240" i="1"/>
  <c r="J230" i="1"/>
  <c r="J35" i="1"/>
  <c r="J40" i="1"/>
  <c r="J30" i="1"/>
  <c r="J20" i="1"/>
  <c r="J247" i="1"/>
  <c r="J257" i="1"/>
  <c r="J262" i="1"/>
  <c r="J232" i="1" l="1"/>
  <c r="L230" i="1" l="1"/>
  <c r="L197" i="1" l="1"/>
  <c r="K197" i="1"/>
  <c r="J197" i="1"/>
  <c r="L192" i="1"/>
  <c r="K192" i="1"/>
  <c r="J192" i="1"/>
  <c r="L187" i="1"/>
  <c r="K187" i="1"/>
  <c r="J187" i="1"/>
  <c r="L182" i="1"/>
  <c r="K182" i="1"/>
  <c r="J182" i="1"/>
  <c r="L177" i="1"/>
  <c r="K177" i="1"/>
  <c r="J177" i="1"/>
  <c r="L172" i="1"/>
  <c r="K172" i="1"/>
  <c r="J172" i="1"/>
  <c r="L167" i="1"/>
  <c r="K167" i="1"/>
  <c r="J167" i="1"/>
  <c r="L162" i="1"/>
  <c r="K162" i="1"/>
  <c r="J162" i="1"/>
  <c r="L157" i="1"/>
  <c r="K157" i="1"/>
  <c r="J157" i="1"/>
  <c r="L152" i="1"/>
  <c r="K152" i="1"/>
  <c r="J152" i="1"/>
  <c r="L147" i="1"/>
  <c r="K147" i="1"/>
  <c r="J147" i="1"/>
  <c r="L142" i="1"/>
  <c r="K142" i="1"/>
  <c r="J142" i="1"/>
  <c r="L137" i="1"/>
  <c r="K137" i="1"/>
  <c r="J137" i="1"/>
  <c r="K135" i="1"/>
  <c r="J135" i="1"/>
  <c r="K130" i="1"/>
  <c r="J130" i="1"/>
  <c r="L125" i="1"/>
  <c r="K125" i="1"/>
  <c r="K120" i="1" l="1"/>
  <c r="J120" i="1"/>
  <c r="L132" i="1"/>
  <c r="K132" i="1"/>
  <c r="J132" i="1"/>
  <c r="L127" i="1"/>
  <c r="K127" i="1"/>
  <c r="J127" i="1"/>
  <c r="L122" i="1"/>
  <c r="K122" i="1"/>
  <c r="J122" i="1"/>
  <c r="L117" i="1"/>
  <c r="K117" i="1"/>
  <c r="J117" i="1"/>
  <c r="K115" i="1"/>
  <c r="K112" i="1" s="1"/>
  <c r="J115" i="1"/>
  <c r="J112" i="1" s="1"/>
  <c r="K110" i="1"/>
  <c r="K107" i="1" s="1"/>
  <c r="J110" i="1"/>
  <c r="J107" i="1" s="1"/>
  <c r="K105" i="1"/>
  <c r="K102" i="1" s="1"/>
  <c r="J105" i="1"/>
  <c r="J102" i="1" s="1"/>
  <c r="L112" i="1"/>
  <c r="L107" i="1"/>
  <c r="L102" i="1"/>
  <c r="L100" i="1"/>
  <c r="K100" i="1"/>
  <c r="K95" i="1"/>
  <c r="J95" i="1"/>
  <c r="K90" i="1"/>
  <c r="J90" i="1"/>
  <c r="K85" i="1" l="1"/>
  <c r="K82" i="1" s="1"/>
  <c r="L80" i="1"/>
  <c r="J85" i="1"/>
  <c r="L97" i="1"/>
  <c r="K97" i="1"/>
  <c r="J97" i="1"/>
  <c r="L92" i="1"/>
  <c r="K92" i="1"/>
  <c r="J92" i="1"/>
  <c r="L87" i="1"/>
  <c r="K87" i="1"/>
  <c r="J87" i="1"/>
  <c r="L82" i="1"/>
  <c r="L77" i="1"/>
  <c r="K80" i="1"/>
  <c r="K77" i="1"/>
  <c r="J82" i="1" l="1"/>
  <c r="K7" i="1"/>
  <c r="L7" i="1"/>
  <c r="H12" i="1"/>
  <c r="J12" i="1"/>
  <c r="K12" i="1"/>
  <c r="L12" i="1"/>
  <c r="J17" i="1"/>
  <c r="K17" i="1"/>
  <c r="L17" i="1"/>
  <c r="J22" i="1"/>
  <c r="K22" i="1"/>
  <c r="L22" i="1"/>
  <c r="J27" i="1"/>
  <c r="K27" i="1"/>
  <c r="L27" i="1"/>
  <c r="J32" i="1"/>
  <c r="K32" i="1"/>
  <c r="L32" i="1"/>
  <c r="J37" i="1"/>
  <c r="K37" i="1"/>
  <c r="L37" i="1"/>
  <c r="H42" i="1"/>
  <c r="J42" i="1"/>
  <c r="K42" i="1"/>
  <c r="L42" i="1"/>
  <c r="J47" i="1"/>
  <c r="K47" i="1"/>
  <c r="L47" i="1"/>
  <c r="J52" i="1"/>
  <c r="K52" i="1"/>
  <c r="L52" i="1"/>
  <c r="J57" i="1"/>
  <c r="K57" i="1"/>
  <c r="L57" i="1"/>
  <c r="J62" i="1"/>
  <c r="K62" i="1"/>
  <c r="L62" i="1"/>
  <c r="J67" i="1"/>
  <c r="K67" i="1"/>
  <c r="L67" i="1"/>
  <c r="J72" i="1"/>
  <c r="K72" i="1"/>
  <c r="L72" i="1"/>
  <c r="J77" i="1"/>
  <c r="J7" i="1" l="1"/>
  <c r="J242" i="1"/>
  <c r="H247" i="1" l="1"/>
  <c r="K247" i="1"/>
  <c r="L247" i="1"/>
  <c r="J336" i="1" l="1"/>
  <c r="K336" i="1"/>
  <c r="L336" i="1"/>
  <c r="J333" i="1" l="1"/>
  <c r="J334" i="1" l="1"/>
  <c r="J335" i="1"/>
  <c r="L232" i="1"/>
  <c r="K232" i="1"/>
  <c r="K335" i="1" l="1"/>
  <c r="L335" i="1"/>
  <c r="K334" i="1"/>
  <c r="L334" i="1"/>
  <c r="K333" i="1"/>
  <c r="L333" i="1"/>
  <c r="K292" i="1" l="1"/>
  <c r="L292" i="1"/>
  <c r="K297" i="1"/>
  <c r="L297" i="1"/>
  <c r="K302" i="1"/>
  <c r="L302" i="1"/>
  <c r="K307" i="1"/>
  <c r="L307" i="1"/>
  <c r="K312" i="1"/>
  <c r="L312" i="1"/>
  <c r="J312" i="1"/>
  <c r="J307" i="1"/>
  <c r="J302" i="1"/>
  <c r="J297" i="1"/>
  <c r="J292" i="1"/>
  <c r="K242" i="1"/>
  <c r="L242" i="1"/>
  <c r="K252" i="1"/>
  <c r="L252" i="1"/>
  <c r="K257" i="1"/>
  <c r="L257" i="1"/>
  <c r="K262" i="1"/>
  <c r="L262" i="1"/>
  <c r="K267" i="1"/>
  <c r="L267" i="1"/>
  <c r="K272" i="1"/>
  <c r="L272" i="1"/>
  <c r="K277" i="1"/>
  <c r="L277" i="1"/>
  <c r="K282" i="1"/>
  <c r="L282" i="1"/>
  <c r="K287" i="1"/>
  <c r="L287" i="1"/>
  <c r="J287" i="1"/>
  <c r="J282" i="1"/>
  <c r="J277" i="1"/>
  <c r="J272" i="1"/>
  <c r="J267" i="1"/>
  <c r="J252" i="1"/>
  <c r="J237" i="1"/>
  <c r="K237" i="1"/>
  <c r="L237" i="1"/>
  <c r="K227" i="1"/>
  <c r="L227" i="1"/>
  <c r="J227" i="1"/>
</calcChain>
</file>

<file path=xl/sharedStrings.xml><?xml version="1.0" encoding="utf-8"?>
<sst xmlns="http://schemas.openxmlformats.org/spreadsheetml/2006/main" count="655" uniqueCount="143">
  <si>
    <t>Наименование основного мероприятия</t>
  </si>
  <si>
    <t>Наименование объекта капитального строительства</t>
  </si>
  <si>
    <t>Годы проведения работ</t>
  </si>
  <si>
    <t>Наличие проектной документации</t>
  </si>
  <si>
    <t>Стоимость объекта капитального строительства в соответствии с проектной документацией (тыс. руб.)</t>
  </si>
  <si>
    <t>Параметры объекта в соответствии с проектной документацией</t>
  </si>
  <si>
    <t>Источники финансирования</t>
  </si>
  <si>
    <t>Объемы финансирования (тыс. руб.)</t>
  </si>
  <si>
    <t>на 2019 год</t>
  </si>
  <si>
    <t>на 2020 год</t>
  </si>
  <si>
    <t>Главные распорядители бюджетных средств, застройщик (заказчик-застройщик)</t>
  </si>
  <si>
    <t>Сумма затрат,
в том числе:</t>
  </si>
  <si>
    <t>областной бюджет</t>
  </si>
  <si>
    <t>федеральный бюджет</t>
  </si>
  <si>
    <t>местные бюджеты</t>
  </si>
  <si>
    <t>внебюджетные источники</t>
  </si>
  <si>
    <t>Детский сад  в  жилом районе "Южно-Чемской" Кировского района</t>
  </si>
  <si>
    <t>Минстрой НСО, 
ГКУ НСО "УКС"</t>
  </si>
  <si>
    <t xml:space="preserve">Школа по ул. Титова в Ленинском районе </t>
  </si>
  <si>
    <t>Школа по ул.Тюленина в Калининском районе</t>
  </si>
  <si>
    <t>1100 мест</t>
  </si>
  <si>
    <t>472 места</t>
  </si>
  <si>
    <t>Минстрой НСО, Мэрия г.Новосибирска</t>
  </si>
  <si>
    <t xml:space="preserve">Пристройка модуля к общеобразовательной школе-интернату с углубленным изучением предметов спортивного профиля №149 г. Новосибирск </t>
  </si>
  <si>
    <t>Школа  в микрорайоне "Южный" г. Бердск</t>
  </si>
  <si>
    <t>Школа в р.п. Маслянино</t>
  </si>
  <si>
    <t xml:space="preserve"> Школа  по ул. Виталия  Потылицына в Октябрьском районе</t>
  </si>
  <si>
    <t>Пристройка к средней школе в д. Бурмистрово Искитимского района Новосибирской области</t>
  </si>
  <si>
    <t>Школа в р.п. Краснообск</t>
  </si>
  <si>
    <t>Школа в п. Восход</t>
  </si>
  <si>
    <t xml:space="preserve">Школа в с.Верх-Тула </t>
  </si>
  <si>
    <t>1050 мест</t>
  </si>
  <si>
    <t>275 мест</t>
  </si>
  <si>
    <t>176 мест</t>
  </si>
  <si>
    <t>546 мест</t>
  </si>
  <si>
    <t>600 мест</t>
  </si>
  <si>
    <t>2017-2018</t>
  </si>
  <si>
    <t>да
(2016)</t>
  </si>
  <si>
    <t>да
(2016-сети,
2017)</t>
  </si>
  <si>
    <t>2018-2020</t>
  </si>
  <si>
    <t>да
(2017)</t>
  </si>
  <si>
    <t>2018-2019</t>
  </si>
  <si>
    <t>220 мест</t>
  </si>
  <si>
    <t>2017 - 2019</t>
  </si>
  <si>
    <t>Спортзал - 24 места,                                                                                                                                                                                                                                                                                                                                                                                                                                                                                                                                  Столовая -90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Учебные мастерские -17 мест,                                                                                                                                                                                                                                                                                                                                                                                                                                                                                                       Актовый зал  -130 мест</t>
  </si>
  <si>
    <t>2019-2021</t>
  </si>
  <si>
    <t>2020-2021</t>
  </si>
  <si>
    <t>да
(2014)</t>
  </si>
  <si>
    <t>да
(2015)</t>
  </si>
  <si>
    <t xml:space="preserve">ИТОГО по мероприятию </t>
  </si>
  <si>
    <t xml:space="preserve">1.2. Модернизация инфраструктуры общего образования (проведение капитального ремонта, реконструкции, строительства зданий, пристроя к зданиям общеобразовательных организаций, возврат в систему общего образования зданий, используемых не по назначению, приобретение (выкуп), аренда зданий и помещений, в том числе оснащение новых мест в общеобразовательных организациях средствами обучения и воспитания, необходимыми для реализации образовательных программ начального общего, основного общего и среднего общего образования)
</t>
  </si>
  <si>
    <t>Плановый период ввода объекта в эксплуатацию</t>
  </si>
  <si>
    <t xml:space="preserve">Здание, пристраиваемое к существующему зданию (школы)  по ул. Гоголя, 195 в Дзержинском районе </t>
  </si>
  <si>
    <t>Школа по ул.Виктора Шевелева в Кировском районе</t>
  </si>
  <si>
    <t>Детский сад-ясли по  ул. Чехова, 198 в Октябрьском районе</t>
  </si>
  <si>
    <t>Детский сад  по ул. Спортивной,19/1 в Ленинском районе</t>
  </si>
  <si>
    <t>Детский сад- ясли  по   ул. Кошурникова, 29/2 в Дзержинском районе</t>
  </si>
  <si>
    <t>Детский сад по ул.Петухова,160/2 в Кировском районе</t>
  </si>
  <si>
    <t>Детский сад по ул. Кочубея, 9/3 в Калининском районе</t>
  </si>
  <si>
    <t>Пристройка к детскому саду  по  ул.Советская, 225 г. Каргат Каргатского района</t>
  </si>
  <si>
    <t>Детский сад  в р.п Краснообск Новосибирского района</t>
  </si>
  <si>
    <t xml:space="preserve">Детский сад в мкр. Южный г. Бердска </t>
  </si>
  <si>
    <t>Детский сад по ул. Геодезическая г. Обь</t>
  </si>
  <si>
    <t>нет</t>
  </si>
  <si>
    <t>120 мест</t>
  </si>
  <si>
    <t>165 мест</t>
  </si>
  <si>
    <t>80 мест</t>
  </si>
  <si>
    <t>85 мест</t>
  </si>
  <si>
    <t>280 мест</t>
  </si>
  <si>
    <t>200 мест</t>
  </si>
  <si>
    <t>Школа в III микрорайоне р.п. Кольцово. Корректировка</t>
  </si>
  <si>
    <t>Детский сад  в р.п Кольцово</t>
  </si>
  <si>
    <t>Детский сад  по   ул. В.Высоцкого в Октябрьском районе</t>
  </si>
  <si>
    <t>да
(2018)</t>
  </si>
  <si>
    <t>Детский сад по ул.Охотской в Заельцовском районе</t>
  </si>
  <si>
    <t>есть
(2018)</t>
  </si>
  <si>
    <t>2019-2020</t>
  </si>
  <si>
    <t xml:space="preserve">нет
</t>
  </si>
  <si>
    <t>525 мест</t>
  </si>
  <si>
    <t>на 2021 год</t>
  </si>
  <si>
    <t>1.1. Строительство, реконструкция и ремонт зданий образовательных организаций, реализующих программы дошкольного образования на территории Новосибирской области</t>
  </si>
  <si>
    <t>Здание детского сада-яслей по ул.Авиастроителей, 5а в Дзержинском районе</t>
  </si>
  <si>
    <t>320 мест</t>
  </si>
  <si>
    <t>Здание детского сада-яслей по ул.Мира, 9а в Кировском районе</t>
  </si>
  <si>
    <t>Детский сад по ул. Спортивной в Ленинском районе</t>
  </si>
  <si>
    <t>Здание детского сада-яслей по ул.Воинской, 79а в Октябрьском районе</t>
  </si>
  <si>
    <t>190 мест</t>
  </si>
  <si>
    <t>Здание детского сада-яслей по ул. 9 Ноября, 49 в Октябрьском районе</t>
  </si>
  <si>
    <t>Здание детского сада-яслей по ул.Тельмана, 3б в Первомайском районе</t>
  </si>
  <si>
    <t>Здание детского сада-яслей по ул.Мира, 25а в Кировском районе</t>
  </si>
  <si>
    <t>265 мест</t>
  </si>
  <si>
    <t>Здание детского сада-яслей по ул.В.Высоцкого,36/2 в Октябрьском районе</t>
  </si>
  <si>
    <t>Детский сад по ул.Заозерной в Ленинском районе</t>
  </si>
  <si>
    <t>Здание детского сада-яслей по ул. Виктора Шевелева,29 в Кировском районе</t>
  </si>
  <si>
    <t>Здание детского сада-яслей по ул. Виктора Уса,13/1 в Кировском районе</t>
  </si>
  <si>
    <t>Здание детского сада-яслей по 
ул.Виталия Потылицына,9/2 в Октябрьском районе</t>
  </si>
  <si>
    <t>350 мест</t>
  </si>
  <si>
    <t xml:space="preserve">Здание детского сада-яслей в г.Обь, ул. Военный городок </t>
  </si>
  <si>
    <t>Здание детского сада-яслей в г.Искитим, микрорайон Подгорный</t>
  </si>
  <si>
    <t>Здание детского сада-яслей в с.  Марусино Новосибирского района</t>
  </si>
  <si>
    <t>Здание детского сада-яслей в г. Тогучин, ул. Бригадная, 22</t>
  </si>
  <si>
    <t>Здание детского сада-яслей  в с. Криводановка Новосибирского района</t>
  </si>
  <si>
    <t>Здание детского сада-яслей в р.п. Кольцово</t>
  </si>
  <si>
    <t>Здание детского сада-яслей в г. Чулым Чулымского района, ул. Энтузиастов,11</t>
  </si>
  <si>
    <t>Здание детского сада-яслей в г. Бердске, микрорайон Южный</t>
  </si>
  <si>
    <t>Здание детского сада-яслей в г. Обь, ул. 2-я Северная</t>
  </si>
  <si>
    <t>Здание детского сада-яслей  в с. Мамоново Маслянинского района, ул. Полевая</t>
  </si>
  <si>
    <t>Здание детского сада-яслей в р.п. Мошково Мошковского района, ул. Пионерская, 13</t>
  </si>
  <si>
    <t>Здание детского сада-яслей в с. Белоярка Мошковского района, ул. Школьная, 27</t>
  </si>
  <si>
    <t>Здание корпуса ясельных групп детского сада-яслей в р.п. Сузун Сузунского района, ул. Ленина, 2</t>
  </si>
  <si>
    <t>Здание детского сада-яслей в р.п. Чаны Чановского района</t>
  </si>
  <si>
    <t>230 мест</t>
  </si>
  <si>
    <t>110 мест</t>
  </si>
  <si>
    <t>175 мест</t>
  </si>
  <si>
    <t>60 мест</t>
  </si>
  <si>
    <t>40 мест</t>
  </si>
  <si>
    <t>100 мест</t>
  </si>
  <si>
    <t>Остаток сметной стоимости объекта на 01.01.2019 (тыс. руб.)</t>
  </si>
  <si>
    <t>да
(2019)</t>
  </si>
  <si>
    <t>Детский сад  по ул. 2-я Марата в Первомайском района г.Новосибирска</t>
  </si>
  <si>
    <t>да 
(2018)</t>
  </si>
  <si>
    <t>300 мест</t>
  </si>
  <si>
    <t>Здание школы по ул.Охотская, 84 в Заельцовском районе. Первый этап реконструкции.Навесные фасады</t>
  </si>
  <si>
    <t>Минстрой НСО, Администрация Коченёвского района</t>
  </si>
  <si>
    <t>Школа  по ул. Большевистской в Октябрьском районе</t>
  </si>
  <si>
    <t xml:space="preserve">Здание школы Болотнинского района г. Болотное, ул. Ремесленная, 2  </t>
  </si>
  <si>
    <t>Здание школы-детского сада на 600 мест в р.п.Чаны Чановского района</t>
  </si>
  <si>
    <t>Корпус школы младших классов с бассейном и лабораториями для "Лицея №130 им.академика М.А.Лаврентьева"</t>
  </si>
  <si>
    <t>Приобретение (выкуп) детского сада на 120 мест в с. Маршанское Каргатского района</t>
  </si>
  <si>
    <t>Приобретение (выкуп) детского сада в Искитимском районе</t>
  </si>
  <si>
    <t>Приобретение (выкуп) детского сада на 145 мест по ул. Междуреченская г. Новосибирска</t>
  </si>
  <si>
    <t>145 мест</t>
  </si>
  <si>
    <t>Минобразование НСО, 
Мэрия г.Новосибирска</t>
  </si>
  <si>
    <t>Минобразование НСО, 
Администрация Искитимского района</t>
  </si>
  <si>
    <t>Минобразование НСО, 
Администрация Каргатского района</t>
  </si>
  <si>
    <t>Минобразование НСО, 
Администрация Мошковского района</t>
  </si>
  <si>
    <t>Приобретение (выкуп) здание школы в п. Светлый Мошковского района</t>
  </si>
  <si>
    <t>500 мест</t>
  </si>
  <si>
    <t>850 мест</t>
  </si>
  <si>
    <t>Пристройка к зданию МКОУ Чикская СОШ №7 в р.п. Чик Коченевского района Новосибирской области</t>
  </si>
  <si>
    <t>Таблица № 4</t>
  </si>
  <si>
    <t>_________</t>
  </si>
  <si>
    <t>Перечень объектов капитального строительства, включенных в государственную программу Новосибирской области "Развитие образования, создание условий для социализации детей и учащейся молодежи в Новосибирской области", 
на очередной 2019 год и плановый период 2020 и 2021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</si>
</sst>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"/>
    <numFmt numFmtId="166" formatCode="_-* #,##0.0\ _₽_-;\-* #,##0.0\ _₽_-;_-* &quot;-&quot;??\ _₽_-;_-@_-"/>
    <numFmt numFmtId="167" formatCode="_-* #,##0.0\ _₽_-;\-* #,##0.0\ _₽_-;_-* &quot;-&quot;?\ _₽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4" fillId="0" borderId="0"/>
    <xf numFmtId="0" fontId="3" fillId="0" borderId="0"/>
    <xf numFmtId="0" fontId="4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 applyAlignment="1">
      <alignment horizontal="left" vertical="center" wrapText="1"/>
    </xf>
    <xf numFmtId="166" fontId="5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165" fontId="5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/>
    <xf numFmtId="167" fontId="9" fillId="2" borderId="0" xfId="0" applyNumberFormat="1" applyFont="1" applyFill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43" fontId="5" fillId="2" borderId="1" xfId="1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</cellXfs>
  <cellStyles count="12">
    <cellStyle name="Excel Built-in Normal" xfId="1"/>
    <cellStyle name="Обычный" xfId="0" builtinId="0"/>
    <cellStyle name="Обычный 2" xfId="2"/>
    <cellStyle name="Обычный 2 2" xfId="3"/>
    <cellStyle name="Процентный 2" xfId="4"/>
    <cellStyle name="Процентный 3" xfId="5"/>
    <cellStyle name="Финансовый" xfId="11" builtinId="3"/>
    <cellStyle name="Финансовый 2" xfId="7"/>
    <cellStyle name="Финансовый 2 2" xfId="8"/>
    <cellStyle name="Финансовый 3" xfId="9"/>
    <cellStyle name="Финансовый 4" xfId="10"/>
    <cellStyle name="Финансовый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833"/>
  <sheetViews>
    <sheetView tabSelected="1" view="pageBreakPreview" zoomScale="60" zoomScaleNormal="70" workbookViewId="0">
      <pane xSplit="8" ySplit="6" topLeftCell="I312" activePane="bottomRight" state="frozen"/>
      <selection pane="topRight" activeCell="I1" sqref="I1"/>
      <selection pane="bottomLeft" activeCell="A13" sqref="A13"/>
      <selection pane="bottomRight" activeCell="L324" sqref="L324"/>
    </sheetView>
  </sheetViews>
  <sheetFormatPr defaultColWidth="8.88671875" defaultRowHeight="14.4" x14ac:dyDescent="0.3"/>
  <cols>
    <col min="1" max="1" width="19" style="7" customWidth="1"/>
    <col min="2" max="2" width="24.109375" style="7" customWidth="1"/>
    <col min="3" max="3" width="12.44140625" style="7" customWidth="1"/>
    <col min="4" max="4" width="13.5546875" style="7" customWidth="1"/>
    <col min="5" max="5" width="11.109375" style="7" customWidth="1"/>
    <col min="6" max="6" width="18.5546875" style="7" customWidth="1"/>
    <col min="7" max="7" width="16.44140625" style="7" customWidth="1"/>
    <col min="8" max="8" width="14.44140625" style="7" customWidth="1"/>
    <col min="9" max="9" width="16.33203125" style="7" customWidth="1"/>
    <col min="10" max="10" width="14.109375" style="7" customWidth="1"/>
    <col min="11" max="11" width="16.109375" style="7" customWidth="1"/>
    <col min="12" max="12" width="13.88671875" style="7" customWidth="1"/>
    <col min="13" max="13" width="16.6640625" style="7" customWidth="1"/>
    <col min="14" max="14" width="8.88671875" style="7"/>
    <col min="15" max="15" width="9.109375" style="7" customWidth="1"/>
    <col min="16" max="16384" width="8.88671875" style="7"/>
  </cols>
  <sheetData>
    <row r="1" spans="1:24" ht="15.6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 t="s">
        <v>140</v>
      </c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pans="1:24" ht="63" customHeight="1" x14ac:dyDescent="0.3">
      <c r="A2" s="30" t="s">
        <v>142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78.75" customHeight="1" x14ac:dyDescent="0.3">
      <c r="A4" s="29" t="s">
        <v>0</v>
      </c>
      <c r="B4" s="29" t="s">
        <v>1</v>
      </c>
      <c r="C4" s="29" t="s">
        <v>2</v>
      </c>
      <c r="D4" s="29" t="s">
        <v>51</v>
      </c>
      <c r="E4" s="29" t="s">
        <v>3</v>
      </c>
      <c r="F4" s="29" t="s">
        <v>4</v>
      </c>
      <c r="G4" s="12" t="s">
        <v>5</v>
      </c>
      <c r="H4" s="29" t="s">
        <v>117</v>
      </c>
      <c r="I4" s="29" t="s">
        <v>6</v>
      </c>
      <c r="J4" s="29" t="s">
        <v>7</v>
      </c>
      <c r="K4" s="29"/>
      <c r="L4" s="29"/>
      <c r="M4" s="29" t="s">
        <v>10</v>
      </c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24" customHeight="1" x14ac:dyDescent="0.3">
      <c r="A5" s="29"/>
      <c r="B5" s="29"/>
      <c r="C5" s="29"/>
      <c r="D5" s="29"/>
      <c r="E5" s="29"/>
      <c r="F5" s="29"/>
      <c r="G5" s="14"/>
      <c r="H5" s="29"/>
      <c r="I5" s="29"/>
      <c r="J5" s="11" t="s">
        <v>8</v>
      </c>
      <c r="K5" s="11" t="s">
        <v>9</v>
      </c>
      <c r="L5" s="11" t="s">
        <v>79</v>
      </c>
      <c r="M5" s="29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5" customHeight="1" x14ac:dyDescent="0.25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30" customHeight="1" x14ac:dyDescent="0.3">
      <c r="A7" s="25" t="s">
        <v>80</v>
      </c>
      <c r="B7" s="12" t="s">
        <v>16</v>
      </c>
      <c r="C7" s="12" t="s">
        <v>41</v>
      </c>
      <c r="D7" s="12">
        <v>2019</v>
      </c>
      <c r="E7" s="12" t="s">
        <v>40</v>
      </c>
      <c r="F7" s="15">
        <v>235609</v>
      </c>
      <c r="G7" s="12" t="s">
        <v>42</v>
      </c>
      <c r="H7" s="15">
        <v>73868.22</v>
      </c>
      <c r="I7" s="1" t="s">
        <v>11</v>
      </c>
      <c r="J7" s="2">
        <f>J8+J9+J10+J11</f>
        <v>73868.3</v>
      </c>
      <c r="K7" s="2">
        <f t="shared" ref="K7:L7" si="0">K8+K9+K10+K11</f>
        <v>0</v>
      </c>
      <c r="L7" s="2">
        <f t="shared" si="0"/>
        <v>0</v>
      </c>
      <c r="M7" s="12" t="s">
        <v>17</v>
      </c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27.6" x14ac:dyDescent="0.3">
      <c r="A8" s="26"/>
      <c r="B8" s="13"/>
      <c r="C8" s="13"/>
      <c r="D8" s="13"/>
      <c r="E8" s="13"/>
      <c r="F8" s="13"/>
      <c r="G8" s="13"/>
      <c r="H8" s="13"/>
      <c r="I8" s="1" t="s">
        <v>12</v>
      </c>
      <c r="J8" s="2">
        <v>73868.3</v>
      </c>
      <c r="K8" s="2"/>
      <c r="L8" s="2"/>
      <c r="M8" s="13"/>
      <c r="N8" s="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27.6" x14ac:dyDescent="0.3">
      <c r="A9" s="26"/>
      <c r="B9" s="13"/>
      <c r="C9" s="13"/>
      <c r="D9" s="13"/>
      <c r="E9" s="13"/>
      <c r="F9" s="13"/>
      <c r="G9" s="13"/>
      <c r="H9" s="13"/>
      <c r="I9" s="1" t="s">
        <v>13</v>
      </c>
      <c r="J9" s="2"/>
      <c r="K9" s="2"/>
      <c r="L9" s="2"/>
      <c r="M9" s="13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27.6" x14ac:dyDescent="0.3">
      <c r="A10" s="26"/>
      <c r="B10" s="13"/>
      <c r="C10" s="13"/>
      <c r="D10" s="13"/>
      <c r="E10" s="13"/>
      <c r="F10" s="13"/>
      <c r="G10" s="13"/>
      <c r="H10" s="13"/>
      <c r="I10" s="1" t="s">
        <v>14</v>
      </c>
      <c r="J10" s="2"/>
      <c r="K10" s="2"/>
      <c r="L10" s="2"/>
      <c r="M10" s="13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27.6" x14ac:dyDescent="0.3">
      <c r="A11" s="26"/>
      <c r="B11" s="14"/>
      <c r="C11" s="14"/>
      <c r="D11" s="14"/>
      <c r="E11" s="14"/>
      <c r="F11" s="14"/>
      <c r="G11" s="14"/>
      <c r="H11" s="14"/>
      <c r="I11" s="1" t="s">
        <v>15</v>
      </c>
      <c r="J11" s="2"/>
      <c r="K11" s="2"/>
      <c r="L11" s="2"/>
      <c r="M11" s="14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27.6" x14ac:dyDescent="0.3">
      <c r="A12" s="26"/>
      <c r="B12" s="12" t="s">
        <v>74</v>
      </c>
      <c r="C12" s="12" t="s">
        <v>41</v>
      </c>
      <c r="D12" s="12">
        <v>2019</v>
      </c>
      <c r="E12" s="12" t="s">
        <v>63</v>
      </c>
      <c r="F12" s="15">
        <v>176458.08</v>
      </c>
      <c r="G12" s="12" t="s">
        <v>69</v>
      </c>
      <c r="H12" s="15">
        <f>F12</f>
        <v>176458.08</v>
      </c>
      <c r="I12" s="1" t="s">
        <v>11</v>
      </c>
      <c r="J12" s="2">
        <f>J13+J14+J15+J16</f>
        <v>176458.1</v>
      </c>
      <c r="K12" s="2">
        <f>K13+K14+K15+K16</f>
        <v>0</v>
      </c>
      <c r="L12" s="2">
        <f t="shared" ref="L12" si="1">L13+L14+L15+L16</f>
        <v>0</v>
      </c>
      <c r="M12" s="12" t="s">
        <v>17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27.6" x14ac:dyDescent="0.3">
      <c r="A13" s="26"/>
      <c r="B13" s="13"/>
      <c r="C13" s="13"/>
      <c r="D13" s="13"/>
      <c r="E13" s="13"/>
      <c r="F13" s="13"/>
      <c r="G13" s="13"/>
      <c r="H13" s="13"/>
      <c r="I13" s="1" t="s">
        <v>12</v>
      </c>
      <c r="J13" s="2">
        <v>64740.4</v>
      </c>
      <c r="K13" s="2"/>
      <c r="L13" s="2">
        <v>0</v>
      </c>
      <c r="M13" s="13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27.6" x14ac:dyDescent="0.3">
      <c r="A14" s="26"/>
      <c r="B14" s="13"/>
      <c r="C14" s="13"/>
      <c r="D14" s="13"/>
      <c r="E14" s="13"/>
      <c r="F14" s="13"/>
      <c r="G14" s="13"/>
      <c r="H14" s="13"/>
      <c r="I14" s="1" t="s">
        <v>13</v>
      </c>
      <c r="J14" s="2">
        <v>111717.7</v>
      </c>
      <c r="K14" s="2"/>
      <c r="L14" s="2">
        <v>0</v>
      </c>
      <c r="M14" s="13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</row>
    <row r="15" spans="1:24" ht="27.6" x14ac:dyDescent="0.3">
      <c r="A15" s="26"/>
      <c r="B15" s="13"/>
      <c r="C15" s="13"/>
      <c r="D15" s="13"/>
      <c r="E15" s="13"/>
      <c r="F15" s="13"/>
      <c r="G15" s="13"/>
      <c r="H15" s="13"/>
      <c r="I15" s="1" t="s">
        <v>14</v>
      </c>
      <c r="J15" s="2"/>
      <c r="K15" s="2"/>
      <c r="L15" s="2">
        <v>0</v>
      </c>
      <c r="M15" s="13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27.6" x14ac:dyDescent="0.3">
      <c r="A16" s="26"/>
      <c r="B16" s="14"/>
      <c r="C16" s="14"/>
      <c r="D16" s="14"/>
      <c r="E16" s="14"/>
      <c r="F16" s="14"/>
      <c r="G16" s="14"/>
      <c r="H16" s="14"/>
      <c r="I16" s="1" t="s">
        <v>15</v>
      </c>
      <c r="J16" s="2"/>
      <c r="K16" s="2"/>
      <c r="L16" s="2">
        <v>0</v>
      </c>
      <c r="M16" s="14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ht="27.6" x14ac:dyDescent="0.3">
      <c r="A17" s="26"/>
      <c r="B17" s="12" t="s">
        <v>54</v>
      </c>
      <c r="C17" s="12" t="s">
        <v>41</v>
      </c>
      <c r="D17" s="12">
        <v>2019</v>
      </c>
      <c r="E17" s="12" t="s">
        <v>63</v>
      </c>
      <c r="F17" s="15">
        <v>179922.7</v>
      </c>
      <c r="G17" s="12" t="s">
        <v>64</v>
      </c>
      <c r="H17" s="15">
        <v>170156.1</v>
      </c>
      <c r="I17" s="1" t="s">
        <v>11</v>
      </c>
      <c r="J17" s="2">
        <f>J18+J19+J20+J21</f>
        <v>75944.954811270596</v>
      </c>
      <c r="K17" s="2">
        <f t="shared" ref="K17:L17" si="2">K18+K19+K20+K21</f>
        <v>0</v>
      </c>
      <c r="L17" s="2">
        <f t="shared" si="2"/>
        <v>0</v>
      </c>
      <c r="M17" s="12" t="s">
        <v>22</v>
      </c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27.6" x14ac:dyDescent="0.3">
      <c r="A18" s="26"/>
      <c r="B18" s="13"/>
      <c r="C18" s="13"/>
      <c r="D18" s="13"/>
      <c r="E18" s="13"/>
      <c r="F18" s="13"/>
      <c r="G18" s="13"/>
      <c r="H18" s="13"/>
      <c r="I18" s="1" t="s">
        <v>12</v>
      </c>
      <c r="J18" s="2">
        <v>16355.5</v>
      </c>
      <c r="K18" s="2"/>
      <c r="L18" s="2"/>
      <c r="M18" s="13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ht="27.6" x14ac:dyDescent="0.3">
      <c r="A19" s="26"/>
      <c r="B19" s="13"/>
      <c r="C19" s="13"/>
      <c r="D19" s="13"/>
      <c r="E19" s="13"/>
      <c r="F19" s="13"/>
      <c r="G19" s="13"/>
      <c r="H19" s="13"/>
      <c r="I19" s="1" t="s">
        <v>13</v>
      </c>
      <c r="J19" s="2">
        <v>57987.9</v>
      </c>
      <c r="K19" s="2"/>
      <c r="L19" s="2"/>
      <c r="M19" s="13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27.6" x14ac:dyDescent="0.3">
      <c r="A20" s="26"/>
      <c r="B20" s="13"/>
      <c r="C20" s="13"/>
      <c r="D20" s="13"/>
      <c r="E20" s="13"/>
      <c r="F20" s="13"/>
      <c r="G20" s="13"/>
      <c r="H20" s="13"/>
      <c r="I20" s="1" t="s">
        <v>14</v>
      </c>
      <c r="J20" s="2">
        <f>(20000*5/95)+((J18+J19)-20000)/99</f>
        <v>1601.5548112706006</v>
      </c>
      <c r="K20" s="2"/>
      <c r="L20" s="2"/>
      <c r="M20" s="13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27.6" x14ac:dyDescent="0.3">
      <c r="A21" s="26"/>
      <c r="B21" s="14"/>
      <c r="C21" s="14"/>
      <c r="D21" s="14"/>
      <c r="E21" s="14"/>
      <c r="F21" s="14"/>
      <c r="G21" s="14"/>
      <c r="H21" s="14"/>
      <c r="I21" s="1" t="s">
        <v>15</v>
      </c>
      <c r="J21" s="2"/>
      <c r="K21" s="2"/>
      <c r="L21" s="2"/>
      <c r="M21" s="14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</row>
    <row r="22" spans="1:24" ht="27.6" x14ac:dyDescent="0.3">
      <c r="A22" s="26"/>
      <c r="B22" s="12" t="s">
        <v>72</v>
      </c>
      <c r="C22" s="12" t="s">
        <v>41</v>
      </c>
      <c r="D22" s="12">
        <v>2019</v>
      </c>
      <c r="E22" s="12" t="s">
        <v>73</v>
      </c>
      <c r="F22" s="15">
        <v>193150.6</v>
      </c>
      <c r="G22" s="12" t="s">
        <v>65</v>
      </c>
      <c r="H22" s="15">
        <v>129781.1</v>
      </c>
      <c r="I22" s="1" t="s">
        <v>11</v>
      </c>
      <c r="J22" s="2">
        <f>J23+J24+J25+J26</f>
        <v>56401.799999999996</v>
      </c>
      <c r="K22" s="2">
        <f t="shared" ref="K22:L22" si="3">K23+K24+K25+K26</f>
        <v>0</v>
      </c>
      <c r="L22" s="2">
        <f t="shared" si="3"/>
        <v>0</v>
      </c>
      <c r="M22" s="12" t="s">
        <v>22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27.6" x14ac:dyDescent="0.3">
      <c r="A23" s="26"/>
      <c r="B23" s="13"/>
      <c r="C23" s="13"/>
      <c r="D23" s="13"/>
      <c r="E23" s="13"/>
      <c r="F23" s="13"/>
      <c r="G23" s="13"/>
      <c r="H23" s="13"/>
      <c r="I23" s="1" t="s">
        <v>12</v>
      </c>
      <c r="J23" s="2">
        <v>12284.3</v>
      </c>
      <c r="K23" s="2"/>
      <c r="L23" s="2"/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27.6" x14ac:dyDescent="0.3">
      <c r="A24" s="26"/>
      <c r="B24" s="13"/>
      <c r="C24" s="13"/>
      <c r="D24" s="13"/>
      <c r="E24" s="13"/>
      <c r="F24" s="13"/>
      <c r="G24" s="13"/>
      <c r="H24" s="13"/>
      <c r="I24" s="1" t="s">
        <v>13</v>
      </c>
      <c r="J24" s="2">
        <v>43553.4</v>
      </c>
      <c r="K24" s="2"/>
      <c r="L24" s="2"/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27.6" x14ac:dyDescent="0.3">
      <c r="A25" s="26"/>
      <c r="B25" s="13"/>
      <c r="C25" s="13"/>
      <c r="D25" s="13"/>
      <c r="E25" s="13"/>
      <c r="F25" s="13"/>
      <c r="G25" s="13"/>
      <c r="H25" s="13"/>
      <c r="I25" s="1" t="s">
        <v>14</v>
      </c>
      <c r="J25" s="2">
        <v>564.1</v>
      </c>
      <c r="K25" s="2"/>
      <c r="L25" s="2"/>
      <c r="M25" s="13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</row>
    <row r="26" spans="1:24" ht="27.6" x14ac:dyDescent="0.3">
      <c r="A26" s="26"/>
      <c r="B26" s="14"/>
      <c r="C26" s="14"/>
      <c r="D26" s="14"/>
      <c r="E26" s="14"/>
      <c r="F26" s="14"/>
      <c r="G26" s="14"/>
      <c r="H26" s="14"/>
      <c r="I26" s="1" t="s">
        <v>15</v>
      </c>
      <c r="J26" s="2"/>
      <c r="K26" s="2"/>
      <c r="L26" s="2"/>
      <c r="M26" s="14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27.6" x14ac:dyDescent="0.3">
      <c r="A27" s="26"/>
      <c r="B27" s="12" t="s">
        <v>55</v>
      </c>
      <c r="C27" s="12" t="s">
        <v>41</v>
      </c>
      <c r="D27" s="12">
        <v>2019</v>
      </c>
      <c r="E27" s="12" t="s">
        <v>73</v>
      </c>
      <c r="F27" s="15">
        <v>270974.40000000002</v>
      </c>
      <c r="G27" s="12" t="s">
        <v>42</v>
      </c>
      <c r="H27" s="15">
        <v>159465.4</v>
      </c>
      <c r="I27" s="1" t="s">
        <v>11</v>
      </c>
      <c r="J27" s="2">
        <f>J28+J29+J30+J31</f>
        <v>26738.18181818182</v>
      </c>
      <c r="K27" s="2">
        <f t="shared" ref="K27:L27" si="4">K28+K29+K30+K31</f>
        <v>0</v>
      </c>
      <c r="L27" s="2">
        <f t="shared" si="4"/>
        <v>0</v>
      </c>
      <c r="M27" s="12" t="s">
        <v>22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27.6" x14ac:dyDescent="0.3">
      <c r="A28" s="26"/>
      <c r="B28" s="13"/>
      <c r="C28" s="13"/>
      <c r="D28" s="13"/>
      <c r="E28" s="13"/>
      <c r="F28" s="13"/>
      <c r="G28" s="13"/>
      <c r="H28" s="13"/>
      <c r="I28" s="1" t="s">
        <v>12</v>
      </c>
      <c r="J28" s="2">
        <v>5823.6</v>
      </c>
      <c r="K28" s="2"/>
      <c r="L28" s="2"/>
      <c r="M28" s="13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27.6" x14ac:dyDescent="0.3">
      <c r="A29" s="26"/>
      <c r="B29" s="13"/>
      <c r="C29" s="13"/>
      <c r="D29" s="13"/>
      <c r="E29" s="13"/>
      <c r="F29" s="13"/>
      <c r="G29" s="13"/>
      <c r="H29" s="13"/>
      <c r="I29" s="1" t="s">
        <v>13</v>
      </c>
      <c r="J29" s="2">
        <v>20647.2</v>
      </c>
      <c r="K29" s="2"/>
      <c r="L29" s="2"/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27.6" x14ac:dyDescent="0.3">
      <c r="A30" s="26"/>
      <c r="B30" s="13"/>
      <c r="C30" s="13"/>
      <c r="D30" s="13"/>
      <c r="E30" s="13"/>
      <c r="F30" s="13"/>
      <c r="G30" s="13"/>
      <c r="H30" s="13"/>
      <c r="I30" s="1" t="s">
        <v>14</v>
      </c>
      <c r="J30" s="2">
        <f>(J28+J29)/99</f>
        <v>267.38181818181823</v>
      </c>
      <c r="K30" s="2"/>
      <c r="L30" s="2"/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27.6" x14ac:dyDescent="0.3">
      <c r="A31" s="26"/>
      <c r="B31" s="14"/>
      <c r="C31" s="14"/>
      <c r="D31" s="14"/>
      <c r="E31" s="14"/>
      <c r="F31" s="14"/>
      <c r="G31" s="14"/>
      <c r="H31" s="14"/>
      <c r="I31" s="1" t="s">
        <v>15</v>
      </c>
      <c r="J31" s="2"/>
      <c r="K31" s="2"/>
      <c r="L31" s="2"/>
      <c r="M31" s="14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27.6" x14ac:dyDescent="0.3">
      <c r="A32" s="26"/>
      <c r="B32" s="12" t="s">
        <v>56</v>
      </c>
      <c r="C32" s="12" t="s">
        <v>41</v>
      </c>
      <c r="D32" s="12">
        <v>2019</v>
      </c>
      <c r="E32" s="12" t="s">
        <v>118</v>
      </c>
      <c r="F32" s="15">
        <v>135953.1</v>
      </c>
      <c r="G32" s="12" t="s">
        <v>66</v>
      </c>
      <c r="H32" s="15">
        <v>131219.9</v>
      </c>
      <c r="I32" s="1" t="s">
        <v>11</v>
      </c>
      <c r="J32" s="2">
        <f>J33+J34+J35+J36</f>
        <v>51387.17703349283</v>
      </c>
      <c r="K32" s="2">
        <f t="shared" ref="K32:L32" si="5">K33+K34+K35+K36</f>
        <v>0</v>
      </c>
      <c r="L32" s="2">
        <f t="shared" si="5"/>
        <v>0</v>
      </c>
      <c r="M32" s="12" t="s">
        <v>22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27.6" x14ac:dyDescent="0.3">
      <c r="A33" s="26"/>
      <c r="B33" s="13"/>
      <c r="C33" s="13"/>
      <c r="D33" s="13"/>
      <c r="E33" s="13"/>
      <c r="F33" s="13"/>
      <c r="G33" s="13"/>
      <c r="H33" s="13"/>
      <c r="I33" s="1" t="s">
        <v>12</v>
      </c>
      <c r="J33" s="2">
        <v>11006.9</v>
      </c>
      <c r="K33" s="2"/>
      <c r="L33" s="2"/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27.6" x14ac:dyDescent="0.3">
      <c r="A34" s="26"/>
      <c r="B34" s="13"/>
      <c r="C34" s="13"/>
      <c r="D34" s="13"/>
      <c r="E34" s="13"/>
      <c r="F34" s="13"/>
      <c r="G34" s="13"/>
      <c r="H34" s="13"/>
      <c r="I34" s="1" t="s">
        <v>13</v>
      </c>
      <c r="J34" s="2">
        <v>39024.300000000003</v>
      </c>
      <c r="K34" s="2"/>
      <c r="L34" s="2"/>
      <c r="M34" s="13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27.6" x14ac:dyDescent="0.3">
      <c r="A35" s="26"/>
      <c r="B35" s="13"/>
      <c r="C35" s="13"/>
      <c r="D35" s="13"/>
      <c r="E35" s="13"/>
      <c r="F35" s="13"/>
      <c r="G35" s="13"/>
      <c r="H35" s="13"/>
      <c r="I35" s="1" t="s">
        <v>14</v>
      </c>
      <c r="J35" s="2">
        <f>(20000*5/95)+((J33+J34)-20000)/99</f>
        <v>1355.977033492823</v>
      </c>
      <c r="K35" s="2"/>
      <c r="L35" s="2"/>
      <c r="M35" s="13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27.6" x14ac:dyDescent="0.3">
      <c r="A36" s="26"/>
      <c r="B36" s="14"/>
      <c r="C36" s="14"/>
      <c r="D36" s="14"/>
      <c r="E36" s="14"/>
      <c r="F36" s="14"/>
      <c r="G36" s="14"/>
      <c r="H36" s="14"/>
      <c r="I36" s="1" t="s">
        <v>15</v>
      </c>
      <c r="J36" s="2"/>
      <c r="K36" s="2"/>
      <c r="L36" s="2"/>
      <c r="M36" s="14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27.6" x14ac:dyDescent="0.3">
      <c r="A37" s="26"/>
      <c r="B37" s="12" t="s">
        <v>57</v>
      </c>
      <c r="C37" s="12" t="s">
        <v>41</v>
      </c>
      <c r="D37" s="12">
        <v>2019</v>
      </c>
      <c r="E37" s="12" t="s">
        <v>73</v>
      </c>
      <c r="F37" s="15">
        <v>263179.21000000002</v>
      </c>
      <c r="G37" s="12" t="s">
        <v>42</v>
      </c>
      <c r="H37" s="15">
        <v>151523.4</v>
      </c>
      <c r="I37" s="1" t="s">
        <v>11</v>
      </c>
      <c r="J37" s="2">
        <f>J38+J39+J40+J41</f>
        <v>26737.070707070707</v>
      </c>
      <c r="K37" s="2">
        <f t="shared" ref="K37:L37" si="6">K38+K39+K40+K41</f>
        <v>0</v>
      </c>
      <c r="L37" s="2">
        <f t="shared" si="6"/>
        <v>0</v>
      </c>
      <c r="M37" s="12" t="s">
        <v>22</v>
      </c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27.6" x14ac:dyDescent="0.3">
      <c r="A38" s="26"/>
      <c r="B38" s="13"/>
      <c r="C38" s="13"/>
      <c r="D38" s="13"/>
      <c r="E38" s="13"/>
      <c r="F38" s="13"/>
      <c r="G38" s="13"/>
      <c r="H38" s="13"/>
      <c r="I38" s="1" t="s">
        <v>12</v>
      </c>
      <c r="J38" s="2">
        <v>5823.3</v>
      </c>
      <c r="K38" s="2"/>
      <c r="L38" s="2"/>
      <c r="M38" s="13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27.6" x14ac:dyDescent="0.3">
      <c r="A39" s="26"/>
      <c r="B39" s="13"/>
      <c r="C39" s="13"/>
      <c r="D39" s="13"/>
      <c r="E39" s="13"/>
      <c r="F39" s="13"/>
      <c r="G39" s="13"/>
      <c r="H39" s="13"/>
      <c r="I39" s="1" t="s">
        <v>13</v>
      </c>
      <c r="J39" s="2">
        <v>20646.400000000001</v>
      </c>
      <c r="K39" s="2"/>
      <c r="L39" s="2"/>
      <c r="M39" s="13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27.6" x14ac:dyDescent="0.3">
      <c r="A40" s="26"/>
      <c r="B40" s="13"/>
      <c r="C40" s="13"/>
      <c r="D40" s="13"/>
      <c r="E40" s="13"/>
      <c r="F40" s="13"/>
      <c r="G40" s="13"/>
      <c r="H40" s="13"/>
      <c r="I40" s="1" t="s">
        <v>14</v>
      </c>
      <c r="J40" s="2">
        <f>(J38+J39)/99</f>
        <v>267.37070707070706</v>
      </c>
      <c r="K40" s="2"/>
      <c r="L40" s="2"/>
      <c r="M40" s="13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27.6" x14ac:dyDescent="0.3">
      <c r="A41" s="26"/>
      <c r="B41" s="14"/>
      <c r="C41" s="14"/>
      <c r="D41" s="14"/>
      <c r="E41" s="14"/>
      <c r="F41" s="14"/>
      <c r="G41" s="14"/>
      <c r="H41" s="14"/>
      <c r="I41" s="1" t="s">
        <v>15</v>
      </c>
      <c r="J41" s="2"/>
      <c r="K41" s="2"/>
      <c r="L41" s="2"/>
      <c r="M41" s="14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27.6" x14ac:dyDescent="0.3">
      <c r="A42" s="26"/>
      <c r="B42" s="12" t="s">
        <v>58</v>
      </c>
      <c r="C42" s="12" t="s">
        <v>41</v>
      </c>
      <c r="D42" s="12">
        <v>2019</v>
      </c>
      <c r="E42" s="12" t="s">
        <v>63</v>
      </c>
      <c r="F42" s="15">
        <v>127468</v>
      </c>
      <c r="G42" s="12" t="s">
        <v>66</v>
      </c>
      <c r="H42" s="15">
        <f>F42</f>
        <v>127468</v>
      </c>
      <c r="I42" s="1" t="s">
        <v>11</v>
      </c>
      <c r="J42" s="2">
        <f>J43+J44+J45+J46</f>
        <v>51387.200000000004</v>
      </c>
      <c r="K42" s="2">
        <f t="shared" ref="K42:L42" si="7">K43+K44+K45+K46</f>
        <v>0</v>
      </c>
      <c r="L42" s="2">
        <f t="shared" si="7"/>
        <v>0</v>
      </c>
      <c r="M42" s="12" t="s">
        <v>22</v>
      </c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27.6" x14ac:dyDescent="0.3">
      <c r="A43" s="26"/>
      <c r="B43" s="13"/>
      <c r="C43" s="13"/>
      <c r="D43" s="13"/>
      <c r="E43" s="13"/>
      <c r="F43" s="13"/>
      <c r="G43" s="13"/>
      <c r="H43" s="13"/>
      <c r="I43" s="1" t="s">
        <v>12</v>
      </c>
      <c r="J43" s="2">
        <v>11006.9</v>
      </c>
      <c r="K43" s="2"/>
      <c r="L43" s="2"/>
      <c r="M43" s="13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27.6" x14ac:dyDescent="0.3">
      <c r="A44" s="26"/>
      <c r="B44" s="13"/>
      <c r="C44" s="13"/>
      <c r="D44" s="13"/>
      <c r="E44" s="13"/>
      <c r="F44" s="13"/>
      <c r="G44" s="13"/>
      <c r="H44" s="13"/>
      <c r="I44" s="1" t="s">
        <v>13</v>
      </c>
      <c r="J44" s="2">
        <v>39024.300000000003</v>
      </c>
      <c r="K44" s="2"/>
      <c r="L44" s="2"/>
      <c r="M44" s="13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27.6" x14ac:dyDescent="0.3">
      <c r="A45" s="26"/>
      <c r="B45" s="13"/>
      <c r="C45" s="13"/>
      <c r="D45" s="13"/>
      <c r="E45" s="13"/>
      <c r="F45" s="13"/>
      <c r="G45" s="13"/>
      <c r="H45" s="13"/>
      <c r="I45" s="1" t="s">
        <v>14</v>
      </c>
      <c r="J45" s="2">
        <v>1356</v>
      </c>
      <c r="K45" s="2"/>
      <c r="L45" s="2"/>
      <c r="M45" s="13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27.6" x14ac:dyDescent="0.3">
      <c r="A46" s="26"/>
      <c r="B46" s="14"/>
      <c r="C46" s="14"/>
      <c r="D46" s="14"/>
      <c r="E46" s="14"/>
      <c r="F46" s="14"/>
      <c r="G46" s="14"/>
      <c r="H46" s="14"/>
      <c r="I46" s="1" t="s">
        <v>15</v>
      </c>
      <c r="J46" s="2"/>
      <c r="K46" s="2"/>
      <c r="L46" s="2"/>
      <c r="M46" s="14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27.6" x14ac:dyDescent="0.3">
      <c r="A47" s="26"/>
      <c r="B47" s="12" t="s">
        <v>59</v>
      </c>
      <c r="C47" s="12" t="s">
        <v>41</v>
      </c>
      <c r="D47" s="12">
        <v>2019</v>
      </c>
      <c r="E47" s="12" t="s">
        <v>63</v>
      </c>
      <c r="F47" s="15">
        <v>104084</v>
      </c>
      <c r="G47" s="12" t="s">
        <v>67</v>
      </c>
      <c r="H47" s="15">
        <v>100084</v>
      </c>
      <c r="I47" s="1" t="s">
        <v>11</v>
      </c>
      <c r="J47" s="2">
        <f>J48+J49+J50+J51</f>
        <v>100084</v>
      </c>
      <c r="K47" s="2">
        <f t="shared" ref="K47:L47" si="8">K48+K49+K50+K51</f>
        <v>0</v>
      </c>
      <c r="L47" s="2">
        <f t="shared" si="8"/>
        <v>0</v>
      </c>
      <c r="M47" s="12" t="s">
        <v>17</v>
      </c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27.6" x14ac:dyDescent="0.3">
      <c r="A48" s="26"/>
      <c r="B48" s="13"/>
      <c r="C48" s="13"/>
      <c r="D48" s="13"/>
      <c r="E48" s="13"/>
      <c r="F48" s="13"/>
      <c r="G48" s="13"/>
      <c r="H48" s="13"/>
      <c r="I48" s="1" t="s">
        <v>12</v>
      </c>
      <c r="J48" s="2">
        <v>59776</v>
      </c>
      <c r="K48" s="2"/>
      <c r="L48" s="2"/>
      <c r="M48" s="13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27.6" x14ac:dyDescent="0.3">
      <c r="A49" s="26"/>
      <c r="B49" s="13"/>
      <c r="C49" s="13"/>
      <c r="D49" s="13"/>
      <c r="E49" s="13"/>
      <c r="F49" s="13"/>
      <c r="G49" s="13"/>
      <c r="H49" s="13"/>
      <c r="I49" s="1" t="s">
        <v>13</v>
      </c>
      <c r="J49" s="2">
        <v>40308</v>
      </c>
      <c r="K49" s="2"/>
      <c r="L49" s="2"/>
      <c r="M49" s="13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27.6" x14ac:dyDescent="0.3">
      <c r="A50" s="26"/>
      <c r="B50" s="13"/>
      <c r="C50" s="13"/>
      <c r="D50" s="13"/>
      <c r="E50" s="13"/>
      <c r="F50" s="13"/>
      <c r="G50" s="13"/>
      <c r="H50" s="13"/>
      <c r="I50" s="1" t="s">
        <v>14</v>
      </c>
      <c r="J50" s="2"/>
      <c r="K50" s="2"/>
      <c r="L50" s="2"/>
      <c r="M50" s="13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27.6" x14ac:dyDescent="0.3">
      <c r="A51" s="26"/>
      <c r="B51" s="14"/>
      <c r="C51" s="14"/>
      <c r="D51" s="14"/>
      <c r="E51" s="14"/>
      <c r="F51" s="14"/>
      <c r="G51" s="14"/>
      <c r="H51" s="14"/>
      <c r="I51" s="1" t="s">
        <v>15</v>
      </c>
      <c r="J51" s="2"/>
      <c r="K51" s="2"/>
      <c r="L51" s="2"/>
      <c r="M51" s="14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27.6" x14ac:dyDescent="0.3">
      <c r="A52" s="26"/>
      <c r="B52" s="12" t="s">
        <v>60</v>
      </c>
      <c r="C52" s="12" t="s">
        <v>41</v>
      </c>
      <c r="D52" s="12">
        <v>2019</v>
      </c>
      <c r="E52" s="12" t="s">
        <v>75</v>
      </c>
      <c r="F52" s="15">
        <v>259113.52</v>
      </c>
      <c r="G52" s="12" t="s">
        <v>68</v>
      </c>
      <c r="H52" s="15">
        <v>161293.01999999999</v>
      </c>
      <c r="I52" s="1" t="s">
        <v>11</v>
      </c>
      <c r="J52" s="2">
        <f>J53+J54+J55+J56</f>
        <v>161293.1</v>
      </c>
      <c r="K52" s="2">
        <f t="shared" ref="K52:L52" si="9">K53+K54+K55+K56</f>
        <v>0</v>
      </c>
      <c r="L52" s="2">
        <f t="shared" si="9"/>
        <v>0</v>
      </c>
      <c r="M52" s="12" t="s">
        <v>17</v>
      </c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27.6" x14ac:dyDescent="0.3">
      <c r="A53" s="26"/>
      <c r="B53" s="13"/>
      <c r="C53" s="13"/>
      <c r="D53" s="13"/>
      <c r="E53" s="13"/>
      <c r="F53" s="13"/>
      <c r="G53" s="13"/>
      <c r="H53" s="13"/>
      <c r="I53" s="1" t="s">
        <v>12</v>
      </c>
      <c r="J53" s="2">
        <v>105437.3</v>
      </c>
      <c r="K53" s="2"/>
      <c r="L53" s="2"/>
      <c r="M53" s="13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27.6" x14ac:dyDescent="0.3">
      <c r="A54" s="26"/>
      <c r="B54" s="13"/>
      <c r="C54" s="13"/>
      <c r="D54" s="13"/>
      <c r="E54" s="13"/>
      <c r="F54" s="13"/>
      <c r="G54" s="13"/>
      <c r="H54" s="13"/>
      <c r="I54" s="1" t="s">
        <v>13</v>
      </c>
      <c r="J54" s="2">
        <v>55855.8</v>
      </c>
      <c r="K54" s="2"/>
      <c r="L54" s="2"/>
      <c r="M54" s="13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27.6" x14ac:dyDescent="0.3">
      <c r="A55" s="26"/>
      <c r="B55" s="13"/>
      <c r="C55" s="13"/>
      <c r="D55" s="13"/>
      <c r="E55" s="13"/>
      <c r="F55" s="13"/>
      <c r="G55" s="13"/>
      <c r="H55" s="13"/>
      <c r="I55" s="1" t="s">
        <v>14</v>
      </c>
      <c r="J55" s="2"/>
      <c r="K55" s="2"/>
      <c r="L55" s="2"/>
      <c r="M55" s="13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27.6" x14ac:dyDescent="0.3">
      <c r="A56" s="26"/>
      <c r="B56" s="14"/>
      <c r="C56" s="14"/>
      <c r="D56" s="14"/>
      <c r="E56" s="14"/>
      <c r="F56" s="14"/>
      <c r="G56" s="14"/>
      <c r="H56" s="14"/>
      <c r="I56" s="1" t="s">
        <v>15</v>
      </c>
      <c r="J56" s="2"/>
      <c r="K56" s="2"/>
      <c r="L56" s="2"/>
      <c r="M56" s="14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</row>
    <row r="57" spans="1:24" ht="27.6" x14ac:dyDescent="0.3">
      <c r="A57" s="26"/>
      <c r="B57" s="12" t="s">
        <v>61</v>
      </c>
      <c r="C57" s="12" t="s">
        <v>41</v>
      </c>
      <c r="D57" s="12">
        <v>2019</v>
      </c>
      <c r="E57" s="12" t="s">
        <v>75</v>
      </c>
      <c r="F57" s="15">
        <v>233339.73</v>
      </c>
      <c r="G57" s="12" t="s">
        <v>42</v>
      </c>
      <c r="H57" s="15">
        <v>152819.23000000001</v>
      </c>
      <c r="I57" s="1" t="s">
        <v>11</v>
      </c>
      <c r="J57" s="2">
        <f>J58+J59+J60+J61</f>
        <v>152819.29999999999</v>
      </c>
      <c r="K57" s="2">
        <f t="shared" ref="K57:L57" si="10">K58+K59+K60+K61</f>
        <v>0</v>
      </c>
      <c r="L57" s="2">
        <f t="shared" si="10"/>
        <v>0</v>
      </c>
      <c r="M57" s="12" t="s">
        <v>17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27.6" x14ac:dyDescent="0.3">
      <c r="A58" s="26"/>
      <c r="B58" s="13"/>
      <c r="C58" s="13"/>
      <c r="D58" s="13"/>
      <c r="E58" s="13"/>
      <c r="F58" s="13"/>
      <c r="G58" s="13"/>
      <c r="H58" s="13"/>
      <c r="I58" s="1" t="s">
        <v>12</v>
      </c>
      <c r="J58" s="2">
        <v>109273.2</v>
      </c>
      <c r="K58" s="2"/>
      <c r="L58" s="2"/>
      <c r="M58" s="13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27.6" x14ac:dyDescent="0.3">
      <c r="A59" s="26"/>
      <c r="B59" s="13"/>
      <c r="C59" s="13"/>
      <c r="D59" s="13"/>
      <c r="E59" s="13"/>
      <c r="F59" s="13"/>
      <c r="G59" s="13"/>
      <c r="H59" s="13"/>
      <c r="I59" s="1" t="s">
        <v>13</v>
      </c>
      <c r="J59" s="2">
        <v>43546.1</v>
      </c>
      <c r="K59" s="2"/>
      <c r="L59" s="2"/>
      <c r="M59" s="13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</row>
    <row r="60" spans="1:24" ht="27.6" x14ac:dyDescent="0.3">
      <c r="A60" s="26"/>
      <c r="B60" s="13"/>
      <c r="C60" s="13"/>
      <c r="D60" s="13"/>
      <c r="E60" s="13"/>
      <c r="F60" s="13"/>
      <c r="G60" s="13"/>
      <c r="H60" s="13"/>
      <c r="I60" s="1" t="s">
        <v>14</v>
      </c>
      <c r="J60" s="2"/>
      <c r="K60" s="2"/>
      <c r="L60" s="2"/>
      <c r="M60" s="13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27.6" x14ac:dyDescent="0.3">
      <c r="A61" s="26"/>
      <c r="B61" s="14"/>
      <c r="C61" s="14"/>
      <c r="D61" s="14"/>
      <c r="E61" s="14"/>
      <c r="F61" s="14"/>
      <c r="G61" s="14"/>
      <c r="H61" s="14"/>
      <c r="I61" s="1" t="s">
        <v>15</v>
      </c>
      <c r="J61" s="2"/>
      <c r="K61" s="2"/>
      <c r="L61" s="2"/>
      <c r="M61" s="14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27.6" x14ac:dyDescent="0.3">
      <c r="A62" s="26"/>
      <c r="B62" s="12" t="s">
        <v>62</v>
      </c>
      <c r="C62" s="12" t="s">
        <v>41</v>
      </c>
      <c r="D62" s="12">
        <v>2019</v>
      </c>
      <c r="E62" s="12" t="s">
        <v>75</v>
      </c>
      <c r="F62" s="15">
        <v>236040.62</v>
      </c>
      <c r="G62" s="12" t="s">
        <v>69</v>
      </c>
      <c r="H62" s="15">
        <v>162476.51999999999</v>
      </c>
      <c r="I62" s="1" t="s">
        <v>11</v>
      </c>
      <c r="J62" s="2">
        <f>J63+J64+J65+J66</f>
        <v>162476.6</v>
      </c>
      <c r="K62" s="2">
        <f t="shared" ref="K62:L62" si="11">K63+K64+K65+K66</f>
        <v>0</v>
      </c>
      <c r="L62" s="2">
        <f t="shared" si="11"/>
        <v>0</v>
      </c>
      <c r="M62" s="12" t="s">
        <v>17</v>
      </c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27.6" x14ac:dyDescent="0.3">
      <c r="A63" s="26"/>
      <c r="B63" s="13"/>
      <c r="C63" s="13"/>
      <c r="D63" s="13"/>
      <c r="E63" s="13"/>
      <c r="F63" s="13"/>
      <c r="G63" s="13"/>
      <c r="H63" s="13"/>
      <c r="I63" s="1" t="s">
        <v>12</v>
      </c>
      <c r="J63" s="2">
        <v>122329.1</v>
      </c>
      <c r="K63" s="2"/>
      <c r="L63" s="2"/>
      <c r="M63" s="13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27.6" x14ac:dyDescent="0.3">
      <c r="A64" s="26"/>
      <c r="B64" s="13"/>
      <c r="C64" s="13"/>
      <c r="D64" s="13"/>
      <c r="E64" s="13"/>
      <c r="F64" s="13"/>
      <c r="G64" s="13"/>
      <c r="H64" s="13"/>
      <c r="I64" s="1" t="s">
        <v>13</v>
      </c>
      <c r="J64" s="2">
        <v>40147.5</v>
      </c>
      <c r="K64" s="2"/>
      <c r="L64" s="2"/>
      <c r="M64" s="13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1:24" ht="27.6" x14ac:dyDescent="0.3">
      <c r="A65" s="26"/>
      <c r="B65" s="13"/>
      <c r="C65" s="13"/>
      <c r="D65" s="13"/>
      <c r="E65" s="13"/>
      <c r="F65" s="13"/>
      <c r="G65" s="13"/>
      <c r="H65" s="13"/>
      <c r="I65" s="1" t="s">
        <v>14</v>
      </c>
      <c r="J65" s="2"/>
      <c r="K65" s="2"/>
      <c r="L65" s="2"/>
      <c r="M65" s="13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27.6" x14ac:dyDescent="0.3">
      <c r="A66" s="26"/>
      <c r="B66" s="14"/>
      <c r="C66" s="14"/>
      <c r="D66" s="14"/>
      <c r="E66" s="14"/>
      <c r="F66" s="14"/>
      <c r="G66" s="14"/>
      <c r="H66" s="14"/>
      <c r="I66" s="1" t="s">
        <v>15</v>
      </c>
      <c r="J66" s="2"/>
      <c r="K66" s="2"/>
      <c r="L66" s="2"/>
      <c r="M66" s="14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27.6" x14ac:dyDescent="0.3">
      <c r="A67" s="26"/>
      <c r="B67" s="12" t="s">
        <v>71</v>
      </c>
      <c r="C67" s="12" t="s">
        <v>41</v>
      </c>
      <c r="D67" s="12">
        <v>2019</v>
      </c>
      <c r="E67" s="12" t="s">
        <v>75</v>
      </c>
      <c r="F67" s="15">
        <v>259444.84</v>
      </c>
      <c r="G67" s="12" t="s">
        <v>42</v>
      </c>
      <c r="H67" s="15">
        <v>178924.34</v>
      </c>
      <c r="I67" s="1" t="s">
        <v>11</v>
      </c>
      <c r="J67" s="2">
        <f>J68+J69+J70+J71</f>
        <v>178924.4</v>
      </c>
      <c r="K67" s="2">
        <f t="shared" ref="K67:L67" si="12">K68+K69+K70+K71</f>
        <v>0</v>
      </c>
      <c r="L67" s="2">
        <f t="shared" si="12"/>
        <v>0</v>
      </c>
      <c r="M67" s="12" t="s">
        <v>17</v>
      </c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27.6" x14ac:dyDescent="0.3">
      <c r="A68" s="26"/>
      <c r="B68" s="13"/>
      <c r="C68" s="13"/>
      <c r="D68" s="13"/>
      <c r="E68" s="13"/>
      <c r="F68" s="13"/>
      <c r="G68" s="13"/>
      <c r="H68" s="13"/>
      <c r="I68" s="1" t="s">
        <v>12</v>
      </c>
      <c r="J68" s="2">
        <v>135378.29999999999</v>
      </c>
      <c r="K68" s="2"/>
      <c r="L68" s="2"/>
      <c r="M68" s="13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27.6" x14ac:dyDescent="0.3">
      <c r="A69" s="26"/>
      <c r="B69" s="13"/>
      <c r="C69" s="13"/>
      <c r="D69" s="13"/>
      <c r="E69" s="13"/>
      <c r="F69" s="13"/>
      <c r="G69" s="13"/>
      <c r="H69" s="13"/>
      <c r="I69" s="1" t="s">
        <v>13</v>
      </c>
      <c r="J69" s="2">
        <v>43546.1</v>
      </c>
      <c r="K69" s="2"/>
      <c r="L69" s="2"/>
      <c r="M69" s="13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27.6" x14ac:dyDescent="0.3">
      <c r="A70" s="26"/>
      <c r="B70" s="13"/>
      <c r="C70" s="13"/>
      <c r="D70" s="13"/>
      <c r="E70" s="13"/>
      <c r="F70" s="13"/>
      <c r="G70" s="13"/>
      <c r="H70" s="13"/>
      <c r="I70" s="1" t="s">
        <v>14</v>
      </c>
      <c r="J70" s="2"/>
      <c r="K70" s="2"/>
      <c r="L70" s="2"/>
      <c r="M70" s="13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27.6" x14ac:dyDescent="0.3">
      <c r="A71" s="26"/>
      <c r="B71" s="14"/>
      <c r="C71" s="14"/>
      <c r="D71" s="14"/>
      <c r="E71" s="14"/>
      <c r="F71" s="14"/>
      <c r="G71" s="14"/>
      <c r="H71" s="14"/>
      <c r="I71" s="1" t="s">
        <v>15</v>
      </c>
      <c r="J71" s="2"/>
      <c r="K71" s="2"/>
      <c r="L71" s="2"/>
      <c r="M71" s="14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27.6" customHeight="1" x14ac:dyDescent="0.3">
      <c r="A72" s="26"/>
      <c r="B72" s="12" t="s">
        <v>119</v>
      </c>
      <c r="C72" s="12" t="s">
        <v>41</v>
      </c>
      <c r="D72" s="12">
        <v>2019</v>
      </c>
      <c r="E72" s="12" t="s">
        <v>75</v>
      </c>
      <c r="F72" s="15">
        <v>225087.24</v>
      </c>
      <c r="G72" s="12" t="s">
        <v>42</v>
      </c>
      <c r="H72" s="15">
        <v>155912.84</v>
      </c>
      <c r="I72" s="1" t="s">
        <v>11</v>
      </c>
      <c r="J72" s="2">
        <f>J73+J74+J75+J76</f>
        <v>155912.9</v>
      </c>
      <c r="K72" s="2">
        <f t="shared" ref="K72:L72" si="13">K73+K74+K75+K76</f>
        <v>0</v>
      </c>
      <c r="L72" s="2">
        <f t="shared" si="13"/>
        <v>0</v>
      </c>
      <c r="M72" s="12" t="s">
        <v>17</v>
      </c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27.6" x14ac:dyDescent="0.3">
      <c r="A73" s="26"/>
      <c r="B73" s="13"/>
      <c r="C73" s="13"/>
      <c r="D73" s="13"/>
      <c r="E73" s="13"/>
      <c r="F73" s="13"/>
      <c r="G73" s="13"/>
      <c r="H73" s="13"/>
      <c r="I73" s="1" t="s">
        <v>12</v>
      </c>
      <c r="J73" s="2">
        <v>104296.8</v>
      </c>
      <c r="K73" s="2"/>
      <c r="L73" s="2"/>
      <c r="M73" s="13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27.6" x14ac:dyDescent="0.3">
      <c r="A74" s="26"/>
      <c r="B74" s="13"/>
      <c r="C74" s="13"/>
      <c r="D74" s="13"/>
      <c r="E74" s="13"/>
      <c r="F74" s="13"/>
      <c r="G74" s="13"/>
      <c r="H74" s="13"/>
      <c r="I74" s="1" t="s">
        <v>13</v>
      </c>
      <c r="J74" s="2">
        <v>51616.1</v>
      </c>
      <c r="K74" s="2"/>
      <c r="L74" s="2"/>
      <c r="M74" s="13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27.6" x14ac:dyDescent="0.3">
      <c r="A75" s="26"/>
      <c r="B75" s="13"/>
      <c r="C75" s="13"/>
      <c r="D75" s="13"/>
      <c r="E75" s="13"/>
      <c r="F75" s="13"/>
      <c r="G75" s="13"/>
      <c r="H75" s="13"/>
      <c r="I75" s="1" t="s">
        <v>14</v>
      </c>
      <c r="J75" s="2"/>
      <c r="K75" s="2"/>
      <c r="L75" s="2"/>
      <c r="M75" s="13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27.6" x14ac:dyDescent="0.3">
      <c r="A76" s="26"/>
      <c r="B76" s="14"/>
      <c r="C76" s="14"/>
      <c r="D76" s="14"/>
      <c r="E76" s="14"/>
      <c r="F76" s="14"/>
      <c r="G76" s="14"/>
      <c r="H76" s="14"/>
      <c r="I76" s="1" t="s">
        <v>15</v>
      </c>
      <c r="J76" s="2"/>
      <c r="K76" s="2"/>
      <c r="L76" s="2"/>
      <c r="M76" s="14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1:24" ht="27.6" customHeight="1" x14ac:dyDescent="0.3">
      <c r="A77" s="26"/>
      <c r="B77" s="12" t="s">
        <v>81</v>
      </c>
      <c r="C77" s="12" t="s">
        <v>46</v>
      </c>
      <c r="D77" s="12">
        <v>2021</v>
      </c>
      <c r="E77" s="12" t="s">
        <v>63</v>
      </c>
      <c r="F77" s="15">
        <v>272000</v>
      </c>
      <c r="G77" s="12" t="s">
        <v>82</v>
      </c>
      <c r="H77" s="15">
        <v>272000</v>
      </c>
      <c r="I77" s="1" t="s">
        <v>11</v>
      </c>
      <c r="J77" s="2">
        <f>J78+J79+J80+J81</f>
        <v>0</v>
      </c>
      <c r="K77" s="2">
        <f t="shared" ref="K77:L77" si="14">K78+K79+K80+K81</f>
        <v>116591.31844763424</v>
      </c>
      <c r="L77" s="2">
        <f t="shared" si="14"/>
        <v>106470.20202020202</v>
      </c>
      <c r="M77" s="12" t="s">
        <v>22</v>
      </c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27.6" x14ac:dyDescent="0.3">
      <c r="A78" s="26"/>
      <c r="B78" s="13"/>
      <c r="C78" s="13"/>
      <c r="D78" s="13"/>
      <c r="E78" s="13"/>
      <c r="F78" s="13"/>
      <c r="G78" s="13"/>
      <c r="H78" s="13"/>
      <c r="I78" s="1" t="s">
        <v>12</v>
      </c>
      <c r="J78" s="2"/>
      <c r="K78" s="2">
        <v>4583.3</v>
      </c>
      <c r="L78" s="2">
        <v>4216.2</v>
      </c>
      <c r="M78" s="13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27.6" x14ac:dyDescent="0.3">
      <c r="A79" s="26"/>
      <c r="B79" s="13"/>
      <c r="C79" s="13"/>
      <c r="D79" s="13"/>
      <c r="E79" s="13"/>
      <c r="F79" s="13"/>
      <c r="G79" s="13"/>
      <c r="H79" s="13"/>
      <c r="I79" s="1" t="s">
        <v>13</v>
      </c>
      <c r="J79" s="2"/>
      <c r="K79" s="2">
        <v>110000</v>
      </c>
      <c r="L79" s="2">
        <v>101189.3</v>
      </c>
      <c r="M79" s="13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</row>
    <row r="80" spans="1:24" ht="27.6" x14ac:dyDescent="0.3">
      <c r="A80" s="26"/>
      <c r="B80" s="13"/>
      <c r="C80" s="13"/>
      <c r="D80" s="13"/>
      <c r="E80" s="13"/>
      <c r="F80" s="13"/>
      <c r="G80" s="13"/>
      <c r="H80" s="13"/>
      <c r="I80" s="1" t="s">
        <v>14</v>
      </c>
      <c r="J80" s="2"/>
      <c r="K80" s="2">
        <f>(20000*5/95)+((K78+K79)-20000)/99</f>
        <v>2008.018447634237</v>
      </c>
      <c r="L80" s="2">
        <f>(L78+L79)/99</f>
        <v>1064.7020202020201</v>
      </c>
      <c r="M80" s="13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27.6" x14ac:dyDescent="0.3">
      <c r="A81" s="26"/>
      <c r="B81" s="14"/>
      <c r="C81" s="14"/>
      <c r="D81" s="14"/>
      <c r="E81" s="14"/>
      <c r="F81" s="14"/>
      <c r="G81" s="14"/>
      <c r="H81" s="14"/>
      <c r="I81" s="1" t="s">
        <v>15</v>
      </c>
      <c r="J81" s="2"/>
      <c r="K81" s="2"/>
      <c r="L81" s="2"/>
      <c r="M81" s="14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27.6" x14ac:dyDescent="0.3">
      <c r="A82" s="26"/>
      <c r="B82" s="12" t="s">
        <v>83</v>
      </c>
      <c r="C82" s="12" t="s">
        <v>76</v>
      </c>
      <c r="D82" s="12">
        <v>2020</v>
      </c>
      <c r="E82" s="12" t="s">
        <v>63</v>
      </c>
      <c r="F82" s="15">
        <v>196911</v>
      </c>
      <c r="G82" s="12" t="s">
        <v>65</v>
      </c>
      <c r="H82" s="15">
        <v>196911</v>
      </c>
      <c r="I82" s="1" t="s">
        <v>11</v>
      </c>
      <c r="J82" s="2">
        <f>J83+J84+J85+J86</f>
        <v>106069.39925571505</v>
      </c>
      <c r="K82" s="2">
        <f t="shared" ref="K82:L82" si="15">K83+K84+K85+K86</f>
        <v>16028.282828282829</v>
      </c>
      <c r="L82" s="2">
        <f t="shared" si="15"/>
        <v>0</v>
      </c>
      <c r="M82" s="12" t="s">
        <v>22</v>
      </c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27.6" x14ac:dyDescent="0.3">
      <c r="A83" s="26"/>
      <c r="B83" s="13"/>
      <c r="C83" s="13"/>
      <c r="D83" s="13"/>
      <c r="E83" s="13"/>
      <c r="F83" s="13"/>
      <c r="G83" s="13"/>
      <c r="H83" s="13"/>
      <c r="I83" s="1" t="s">
        <v>12</v>
      </c>
      <c r="J83" s="2">
        <v>4166.6000000000004</v>
      </c>
      <c r="K83" s="2">
        <v>634.70000000000005</v>
      </c>
      <c r="L83" s="2"/>
      <c r="M83" s="13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27.6" x14ac:dyDescent="0.3">
      <c r="A84" s="26"/>
      <c r="B84" s="13"/>
      <c r="C84" s="13"/>
      <c r="D84" s="13"/>
      <c r="E84" s="13"/>
      <c r="F84" s="13"/>
      <c r="G84" s="13"/>
      <c r="H84" s="13"/>
      <c r="I84" s="1" t="s">
        <v>13</v>
      </c>
      <c r="J84" s="2">
        <v>100000</v>
      </c>
      <c r="K84" s="2">
        <v>15233.3</v>
      </c>
      <c r="L84" s="2"/>
      <c r="M84" s="13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27.6" x14ac:dyDescent="0.3">
      <c r="A85" s="26"/>
      <c r="B85" s="13"/>
      <c r="C85" s="13"/>
      <c r="D85" s="13"/>
      <c r="E85" s="13"/>
      <c r="F85" s="13"/>
      <c r="G85" s="13"/>
      <c r="H85" s="13"/>
      <c r="I85" s="1" t="s">
        <v>14</v>
      </c>
      <c r="J85" s="2">
        <f>(20000*5/95)+((J83+J84)-20000)/99</f>
        <v>1902.7992557150451</v>
      </c>
      <c r="K85" s="2">
        <f>(K83+K84)/99</f>
        <v>160.28282828282829</v>
      </c>
      <c r="L85" s="2"/>
      <c r="M85" s="13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27.6" x14ac:dyDescent="0.3">
      <c r="A86" s="26"/>
      <c r="B86" s="14"/>
      <c r="C86" s="14"/>
      <c r="D86" s="14"/>
      <c r="E86" s="14"/>
      <c r="F86" s="14"/>
      <c r="G86" s="14"/>
      <c r="H86" s="14"/>
      <c r="I86" s="1" t="s">
        <v>15</v>
      </c>
      <c r="J86" s="2"/>
      <c r="K86" s="2"/>
      <c r="L86" s="2"/>
      <c r="M86" s="14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27.6" x14ac:dyDescent="0.3">
      <c r="A87" s="26"/>
      <c r="B87" s="12" t="s">
        <v>84</v>
      </c>
      <c r="C87" s="12" t="s">
        <v>76</v>
      </c>
      <c r="D87" s="12">
        <v>2020</v>
      </c>
      <c r="E87" s="12" t="s">
        <v>63</v>
      </c>
      <c r="F87" s="15">
        <v>226746</v>
      </c>
      <c r="G87" s="12" t="s">
        <v>86</v>
      </c>
      <c r="H87" s="15">
        <v>226746</v>
      </c>
      <c r="I87" s="1" t="s">
        <v>11</v>
      </c>
      <c r="J87" s="2">
        <f>J88+J89+J90+J91</f>
        <v>85025.661881977678</v>
      </c>
      <c r="K87" s="2">
        <f t="shared" ref="K87" si="16">K88+K89+K90+K91</f>
        <v>54042.323232323237</v>
      </c>
      <c r="L87" s="2">
        <f t="shared" ref="L87" si="17">L88+L89+L90+L91</f>
        <v>0</v>
      </c>
      <c r="M87" s="12" t="s">
        <v>22</v>
      </c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27.6" x14ac:dyDescent="0.3">
      <c r="A88" s="26"/>
      <c r="B88" s="13"/>
      <c r="C88" s="13"/>
      <c r="D88" s="13"/>
      <c r="E88" s="13"/>
      <c r="F88" s="13"/>
      <c r="G88" s="13"/>
      <c r="H88" s="13"/>
      <c r="I88" s="1" t="s">
        <v>12</v>
      </c>
      <c r="J88" s="2">
        <v>3333.3</v>
      </c>
      <c r="K88" s="2">
        <v>2140.1</v>
      </c>
      <c r="L88" s="2"/>
      <c r="M88" s="13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27.6" x14ac:dyDescent="0.3">
      <c r="A89" s="26"/>
      <c r="B89" s="13"/>
      <c r="C89" s="13"/>
      <c r="D89" s="13"/>
      <c r="E89" s="13"/>
      <c r="F89" s="13"/>
      <c r="G89" s="13"/>
      <c r="H89" s="13"/>
      <c r="I89" s="1" t="s">
        <v>13</v>
      </c>
      <c r="J89" s="2">
        <v>80000</v>
      </c>
      <c r="K89" s="2">
        <v>51361.8</v>
      </c>
      <c r="L89" s="2"/>
      <c r="M89" s="13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27.6" x14ac:dyDescent="0.3">
      <c r="A90" s="26"/>
      <c r="B90" s="13"/>
      <c r="C90" s="13"/>
      <c r="D90" s="13"/>
      <c r="E90" s="13"/>
      <c r="F90" s="13"/>
      <c r="G90" s="13"/>
      <c r="H90" s="13"/>
      <c r="I90" s="1" t="s">
        <v>14</v>
      </c>
      <c r="J90" s="2">
        <f>(20000*5/95)+((J88+J89)-20000)/99</f>
        <v>1692.3618819776714</v>
      </c>
      <c r="K90" s="2">
        <f>(K88+K89)/99</f>
        <v>540.42323232323236</v>
      </c>
      <c r="L90" s="2"/>
      <c r="M90" s="13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</row>
    <row r="91" spans="1:24" ht="27.6" x14ac:dyDescent="0.3">
      <c r="A91" s="26"/>
      <c r="B91" s="14"/>
      <c r="C91" s="14"/>
      <c r="D91" s="14"/>
      <c r="E91" s="14"/>
      <c r="F91" s="14"/>
      <c r="G91" s="14"/>
      <c r="H91" s="14"/>
      <c r="I91" s="1" t="s">
        <v>15</v>
      </c>
      <c r="J91" s="2"/>
      <c r="K91" s="2"/>
      <c r="L91" s="2"/>
      <c r="M91" s="14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27.6" x14ac:dyDescent="0.3">
      <c r="A92" s="26"/>
      <c r="B92" s="12" t="s">
        <v>85</v>
      </c>
      <c r="C92" s="12" t="s">
        <v>76</v>
      </c>
      <c r="D92" s="12">
        <v>2020</v>
      </c>
      <c r="E92" s="12" t="s">
        <v>63</v>
      </c>
      <c r="F92" s="15">
        <v>262548</v>
      </c>
      <c r="G92" s="12" t="s">
        <v>42</v>
      </c>
      <c r="H92" s="15">
        <v>262548</v>
      </c>
      <c r="I92" s="1" t="s">
        <v>11</v>
      </c>
      <c r="J92" s="2">
        <f>J93+J94+J95+J96</f>
        <v>137635.15683147265</v>
      </c>
      <c r="K92" s="2">
        <f t="shared" ref="K92" si="18">K93+K94+K95+K96</f>
        <v>21449.292929292933</v>
      </c>
      <c r="L92" s="2">
        <f t="shared" ref="L92" si="19">L93+L94+L95+L96</f>
        <v>0</v>
      </c>
      <c r="M92" s="12" t="s">
        <v>22</v>
      </c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27.6" x14ac:dyDescent="0.3">
      <c r="A93" s="26"/>
      <c r="B93" s="13"/>
      <c r="C93" s="13"/>
      <c r="D93" s="13"/>
      <c r="E93" s="13"/>
      <c r="F93" s="13"/>
      <c r="G93" s="13"/>
      <c r="H93" s="13"/>
      <c r="I93" s="1" t="s">
        <v>12</v>
      </c>
      <c r="J93" s="2">
        <v>5416.7</v>
      </c>
      <c r="K93" s="2">
        <v>849.4</v>
      </c>
      <c r="L93" s="2"/>
      <c r="M93" s="13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27.6" x14ac:dyDescent="0.3">
      <c r="A94" s="26"/>
      <c r="B94" s="13"/>
      <c r="C94" s="13"/>
      <c r="D94" s="13"/>
      <c r="E94" s="13"/>
      <c r="F94" s="13"/>
      <c r="G94" s="13"/>
      <c r="H94" s="13"/>
      <c r="I94" s="1" t="s">
        <v>13</v>
      </c>
      <c r="J94" s="2">
        <v>130000</v>
      </c>
      <c r="K94" s="2">
        <v>20385.400000000001</v>
      </c>
      <c r="L94" s="2"/>
      <c r="M94" s="13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27.6" x14ac:dyDescent="0.3">
      <c r="A95" s="26"/>
      <c r="B95" s="13"/>
      <c r="C95" s="13"/>
      <c r="D95" s="13"/>
      <c r="E95" s="13"/>
      <c r="F95" s="13"/>
      <c r="G95" s="13"/>
      <c r="H95" s="13"/>
      <c r="I95" s="1" t="s">
        <v>14</v>
      </c>
      <c r="J95" s="2">
        <f>(20000*5/95)+((J93+J94)-20000)/99</f>
        <v>2218.4568314726212</v>
      </c>
      <c r="K95" s="2">
        <f>(K93+K94)/99</f>
        <v>214.49292929292932</v>
      </c>
      <c r="L95" s="2"/>
      <c r="M95" s="13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27.6" x14ac:dyDescent="0.3">
      <c r="A96" s="26"/>
      <c r="B96" s="14"/>
      <c r="C96" s="14"/>
      <c r="D96" s="14"/>
      <c r="E96" s="14"/>
      <c r="F96" s="14"/>
      <c r="G96" s="14"/>
      <c r="H96" s="14"/>
      <c r="I96" s="1" t="s">
        <v>15</v>
      </c>
      <c r="J96" s="2"/>
      <c r="K96" s="2"/>
      <c r="L96" s="2"/>
      <c r="M96" s="14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</row>
    <row r="97" spans="1:24" ht="27.6" x14ac:dyDescent="0.3">
      <c r="A97" s="26"/>
      <c r="B97" s="12" t="s">
        <v>87</v>
      </c>
      <c r="C97" s="12" t="s">
        <v>46</v>
      </c>
      <c r="D97" s="12">
        <v>2021</v>
      </c>
      <c r="E97" s="12" t="s">
        <v>63</v>
      </c>
      <c r="F97" s="15">
        <v>225250</v>
      </c>
      <c r="G97" s="12" t="s">
        <v>90</v>
      </c>
      <c r="H97" s="15">
        <v>225250</v>
      </c>
      <c r="I97" s="1" t="s">
        <v>11</v>
      </c>
      <c r="J97" s="2">
        <f>J98+J99+J100+J101</f>
        <v>0</v>
      </c>
      <c r="K97" s="2">
        <f t="shared" ref="K97" si="20">K98+K99+K100+K101</f>
        <v>116591.31844763424</v>
      </c>
      <c r="L97" s="2">
        <f t="shared" ref="L97" si="21">L98+L99+L100+L101</f>
        <v>70967.171717171717</v>
      </c>
      <c r="M97" s="12" t="s">
        <v>22</v>
      </c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27.6" x14ac:dyDescent="0.3">
      <c r="A98" s="26"/>
      <c r="B98" s="13"/>
      <c r="C98" s="13"/>
      <c r="D98" s="13"/>
      <c r="E98" s="13"/>
      <c r="F98" s="13"/>
      <c r="G98" s="13"/>
      <c r="H98" s="13"/>
      <c r="I98" s="1" t="s">
        <v>12</v>
      </c>
      <c r="J98" s="2">
        <v>0</v>
      </c>
      <c r="K98" s="2">
        <v>4583.3</v>
      </c>
      <c r="L98" s="2">
        <v>2810.3</v>
      </c>
      <c r="M98" s="13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27.6" x14ac:dyDescent="0.3">
      <c r="A99" s="26"/>
      <c r="B99" s="13"/>
      <c r="C99" s="13"/>
      <c r="D99" s="13"/>
      <c r="E99" s="13"/>
      <c r="F99" s="13"/>
      <c r="G99" s="13"/>
      <c r="H99" s="13"/>
      <c r="I99" s="1" t="s">
        <v>13</v>
      </c>
      <c r="J99" s="2">
        <v>0</v>
      </c>
      <c r="K99" s="2">
        <v>110000</v>
      </c>
      <c r="L99" s="2">
        <v>67447.199999999997</v>
      </c>
      <c r="M99" s="13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27.6" x14ac:dyDescent="0.3">
      <c r="A100" s="26"/>
      <c r="B100" s="13"/>
      <c r="C100" s="13"/>
      <c r="D100" s="13"/>
      <c r="E100" s="13"/>
      <c r="F100" s="13"/>
      <c r="G100" s="13"/>
      <c r="H100" s="13"/>
      <c r="I100" s="1" t="s">
        <v>14</v>
      </c>
      <c r="J100" s="2">
        <v>0</v>
      </c>
      <c r="K100" s="2">
        <f>(20000*5/95)+((K98+K99)-20000)/99</f>
        <v>2008.018447634237</v>
      </c>
      <c r="L100" s="2">
        <f>(L98+L99)/99</f>
        <v>709.67171717171721</v>
      </c>
      <c r="M100" s="13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27.6" x14ac:dyDescent="0.3">
      <c r="A101" s="26"/>
      <c r="B101" s="14"/>
      <c r="C101" s="14"/>
      <c r="D101" s="14"/>
      <c r="E101" s="14"/>
      <c r="F101" s="14"/>
      <c r="G101" s="14"/>
      <c r="H101" s="14"/>
      <c r="I101" s="1" t="s">
        <v>15</v>
      </c>
      <c r="J101" s="2"/>
      <c r="K101" s="2"/>
      <c r="L101" s="2"/>
      <c r="M101" s="14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27.6" x14ac:dyDescent="0.3">
      <c r="A102" s="26"/>
      <c r="B102" s="12" t="s">
        <v>88</v>
      </c>
      <c r="C102" s="12" t="s">
        <v>76</v>
      </c>
      <c r="D102" s="12">
        <v>2020</v>
      </c>
      <c r="E102" s="12" t="s">
        <v>63</v>
      </c>
      <c r="F102" s="15">
        <v>262548</v>
      </c>
      <c r="G102" s="12" t="s">
        <v>42</v>
      </c>
      <c r="H102" s="15">
        <v>262548</v>
      </c>
      <c r="I102" s="1" t="s">
        <v>11</v>
      </c>
      <c r="J102" s="2">
        <f>J103+J104+J105+J106</f>
        <v>137635.15683147265</v>
      </c>
      <c r="K102" s="2">
        <f t="shared" ref="K102:L102" si="22">K103+K104+K105+K106</f>
        <v>19361.010101010103</v>
      </c>
      <c r="L102" s="2">
        <f t="shared" si="22"/>
        <v>0</v>
      </c>
      <c r="M102" s="12" t="s">
        <v>22</v>
      </c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27.6" x14ac:dyDescent="0.3">
      <c r="A103" s="26"/>
      <c r="B103" s="13"/>
      <c r="C103" s="13"/>
      <c r="D103" s="13"/>
      <c r="E103" s="13"/>
      <c r="F103" s="13"/>
      <c r="G103" s="13"/>
      <c r="H103" s="13"/>
      <c r="I103" s="1" t="s">
        <v>12</v>
      </c>
      <c r="J103" s="2">
        <v>5416.7</v>
      </c>
      <c r="K103" s="2">
        <v>766.7</v>
      </c>
      <c r="L103" s="2"/>
      <c r="M103" s="13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27.6" x14ac:dyDescent="0.3">
      <c r="A104" s="26"/>
      <c r="B104" s="13"/>
      <c r="C104" s="13"/>
      <c r="D104" s="13"/>
      <c r="E104" s="13"/>
      <c r="F104" s="13"/>
      <c r="G104" s="13"/>
      <c r="H104" s="13"/>
      <c r="I104" s="1" t="s">
        <v>13</v>
      </c>
      <c r="J104" s="2">
        <v>130000</v>
      </c>
      <c r="K104" s="2">
        <v>18400.7</v>
      </c>
      <c r="L104" s="2"/>
      <c r="M104" s="13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27.6" x14ac:dyDescent="0.3">
      <c r="A105" s="26"/>
      <c r="B105" s="13"/>
      <c r="C105" s="13"/>
      <c r="D105" s="13"/>
      <c r="E105" s="13"/>
      <c r="F105" s="13"/>
      <c r="G105" s="13"/>
      <c r="H105" s="13"/>
      <c r="I105" s="1" t="s">
        <v>14</v>
      </c>
      <c r="J105" s="2">
        <f>(20000*5/95)+((J103+J104)-20000)/99</f>
        <v>2218.4568314726212</v>
      </c>
      <c r="K105" s="2">
        <f>(K103+K104)/99</f>
        <v>193.61010101010103</v>
      </c>
      <c r="L105" s="2"/>
      <c r="M105" s="13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</row>
    <row r="106" spans="1:24" ht="27.6" x14ac:dyDescent="0.3">
      <c r="A106" s="26"/>
      <c r="B106" s="14"/>
      <c r="C106" s="14"/>
      <c r="D106" s="14"/>
      <c r="E106" s="14"/>
      <c r="F106" s="14"/>
      <c r="G106" s="14"/>
      <c r="H106" s="14"/>
      <c r="I106" s="1" t="s">
        <v>15</v>
      </c>
      <c r="J106" s="2"/>
      <c r="K106" s="2"/>
      <c r="L106" s="2"/>
      <c r="M106" s="14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27.6" x14ac:dyDescent="0.3">
      <c r="A107" s="26"/>
      <c r="B107" s="12" t="s">
        <v>89</v>
      </c>
      <c r="C107" s="12" t="s">
        <v>76</v>
      </c>
      <c r="D107" s="12">
        <v>2020</v>
      </c>
      <c r="E107" s="12" t="s">
        <v>63</v>
      </c>
      <c r="F107" s="15">
        <v>143208</v>
      </c>
      <c r="G107" s="12" t="s">
        <v>64</v>
      </c>
      <c r="H107" s="15">
        <v>143208</v>
      </c>
      <c r="I107" s="1" t="s">
        <v>11</v>
      </c>
      <c r="J107" s="2">
        <f>J108+J109+J110+J111</f>
        <v>79764.752791068575</v>
      </c>
      <c r="K107" s="2">
        <f t="shared" ref="K107:L107" si="23">K108+K109+K110+K111</f>
        <v>10109.494949494949</v>
      </c>
      <c r="L107" s="2">
        <f t="shared" si="23"/>
        <v>0</v>
      </c>
      <c r="M107" s="12" t="s">
        <v>22</v>
      </c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27.6" x14ac:dyDescent="0.3">
      <c r="A108" s="26"/>
      <c r="B108" s="13"/>
      <c r="C108" s="13"/>
      <c r="D108" s="13"/>
      <c r="E108" s="13"/>
      <c r="F108" s="13"/>
      <c r="G108" s="13"/>
      <c r="H108" s="13"/>
      <c r="I108" s="1" t="s">
        <v>12</v>
      </c>
      <c r="J108" s="2">
        <v>3125</v>
      </c>
      <c r="K108" s="2">
        <v>400.3</v>
      </c>
      <c r="L108" s="2"/>
      <c r="M108" s="13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27.6" x14ac:dyDescent="0.3">
      <c r="A109" s="26"/>
      <c r="B109" s="13"/>
      <c r="C109" s="13"/>
      <c r="D109" s="13"/>
      <c r="E109" s="13"/>
      <c r="F109" s="13"/>
      <c r="G109" s="13"/>
      <c r="H109" s="13"/>
      <c r="I109" s="1" t="s">
        <v>13</v>
      </c>
      <c r="J109" s="2">
        <v>75000</v>
      </c>
      <c r="K109" s="2">
        <v>9608.1</v>
      </c>
      <c r="L109" s="2"/>
      <c r="M109" s="13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27.6" x14ac:dyDescent="0.3">
      <c r="A110" s="26"/>
      <c r="B110" s="13"/>
      <c r="C110" s="13"/>
      <c r="D110" s="13"/>
      <c r="E110" s="13"/>
      <c r="F110" s="13"/>
      <c r="G110" s="13"/>
      <c r="H110" s="13"/>
      <c r="I110" s="1" t="s">
        <v>14</v>
      </c>
      <c r="J110" s="2">
        <f>(20000*5/95)+((J108+J109)-20000)/99</f>
        <v>1639.7527910685803</v>
      </c>
      <c r="K110" s="2">
        <f>(K108+K109)/99</f>
        <v>101.09494949494949</v>
      </c>
      <c r="L110" s="2"/>
      <c r="M110" s="13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</row>
    <row r="111" spans="1:24" ht="27.6" x14ac:dyDescent="0.3">
      <c r="A111" s="26"/>
      <c r="B111" s="14"/>
      <c r="C111" s="14"/>
      <c r="D111" s="14"/>
      <c r="E111" s="14"/>
      <c r="F111" s="14"/>
      <c r="G111" s="14"/>
      <c r="H111" s="14"/>
      <c r="I111" s="1" t="s">
        <v>15</v>
      </c>
      <c r="J111" s="2"/>
      <c r="K111" s="2"/>
      <c r="L111" s="2"/>
      <c r="M111" s="14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27.6" x14ac:dyDescent="0.3">
      <c r="A112" s="26"/>
      <c r="B112" s="12" t="s">
        <v>91</v>
      </c>
      <c r="C112" s="12" t="s">
        <v>76</v>
      </c>
      <c r="D112" s="12">
        <v>2020</v>
      </c>
      <c r="E112" s="12" t="s">
        <v>63</v>
      </c>
      <c r="F112" s="15">
        <v>143208</v>
      </c>
      <c r="G112" s="12" t="s">
        <v>64</v>
      </c>
      <c r="H112" s="15">
        <v>143208</v>
      </c>
      <c r="I112" s="1" t="s">
        <v>11</v>
      </c>
      <c r="J112" s="2">
        <f>J113+J114+J115+J116</f>
        <v>79764.752791068575</v>
      </c>
      <c r="K112" s="2">
        <f t="shared" ref="K112:L112" si="24">K113+K114+K115+K116</f>
        <v>10109.494949494949</v>
      </c>
      <c r="L112" s="2">
        <f t="shared" si="24"/>
        <v>0</v>
      </c>
      <c r="M112" s="12" t="s">
        <v>22</v>
      </c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</row>
    <row r="113" spans="1:24" ht="27.6" x14ac:dyDescent="0.3">
      <c r="A113" s="26"/>
      <c r="B113" s="13"/>
      <c r="C113" s="13"/>
      <c r="D113" s="13"/>
      <c r="E113" s="13"/>
      <c r="F113" s="13"/>
      <c r="G113" s="13"/>
      <c r="H113" s="13"/>
      <c r="I113" s="1" t="s">
        <v>12</v>
      </c>
      <c r="J113" s="2">
        <v>3125</v>
      </c>
      <c r="K113" s="2">
        <v>400.3</v>
      </c>
      <c r="L113" s="2"/>
      <c r="M113" s="13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</row>
    <row r="114" spans="1:24" ht="27.6" x14ac:dyDescent="0.3">
      <c r="A114" s="26"/>
      <c r="B114" s="13"/>
      <c r="C114" s="13"/>
      <c r="D114" s="13"/>
      <c r="E114" s="13"/>
      <c r="F114" s="13"/>
      <c r="G114" s="13"/>
      <c r="H114" s="13"/>
      <c r="I114" s="1" t="s">
        <v>13</v>
      </c>
      <c r="J114" s="2">
        <v>75000</v>
      </c>
      <c r="K114" s="2">
        <v>9608.1</v>
      </c>
      <c r="L114" s="2"/>
      <c r="M114" s="13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27.6" x14ac:dyDescent="0.3">
      <c r="A115" s="26"/>
      <c r="B115" s="13"/>
      <c r="C115" s="13"/>
      <c r="D115" s="13"/>
      <c r="E115" s="13"/>
      <c r="F115" s="13"/>
      <c r="G115" s="13"/>
      <c r="H115" s="13"/>
      <c r="I115" s="1" t="s">
        <v>14</v>
      </c>
      <c r="J115" s="2">
        <f>(20000*5/95)+((J113+J114)-20000)/99</f>
        <v>1639.7527910685803</v>
      </c>
      <c r="K115" s="2">
        <f>(K113+K114)/99</f>
        <v>101.09494949494949</v>
      </c>
      <c r="L115" s="2"/>
      <c r="M115" s="13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</row>
    <row r="116" spans="1:24" ht="27.6" x14ac:dyDescent="0.3">
      <c r="A116" s="26"/>
      <c r="B116" s="14"/>
      <c r="C116" s="14"/>
      <c r="D116" s="14"/>
      <c r="E116" s="14"/>
      <c r="F116" s="14"/>
      <c r="G116" s="14"/>
      <c r="H116" s="14"/>
      <c r="I116" s="1" t="s">
        <v>15</v>
      </c>
      <c r="J116" s="2"/>
      <c r="K116" s="2"/>
      <c r="L116" s="2"/>
      <c r="M116" s="14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27.6" x14ac:dyDescent="0.3">
      <c r="A117" s="26"/>
      <c r="B117" s="12" t="s">
        <v>92</v>
      </c>
      <c r="C117" s="12" t="s">
        <v>76</v>
      </c>
      <c r="D117" s="12">
        <v>2020</v>
      </c>
      <c r="E117" s="12" t="s">
        <v>63</v>
      </c>
      <c r="F117" s="15">
        <v>297500</v>
      </c>
      <c r="G117" s="12" t="s">
        <v>96</v>
      </c>
      <c r="H117" s="15">
        <v>297500</v>
      </c>
      <c r="I117" s="1" t="s">
        <v>11</v>
      </c>
      <c r="J117" s="2">
        <f>J118+J119+J120+J121</f>
        <v>97923.641679957465</v>
      </c>
      <c r="K117" s="2">
        <f t="shared" ref="K117:L117" si="25">K118+K119+K120+K121</f>
        <v>145723.73737373739</v>
      </c>
      <c r="L117" s="2">
        <f t="shared" si="25"/>
        <v>0</v>
      </c>
      <c r="M117" s="12" t="s">
        <v>22</v>
      </c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31.5" customHeight="1" x14ac:dyDescent="0.3">
      <c r="A118" s="26"/>
      <c r="B118" s="13"/>
      <c r="C118" s="13"/>
      <c r="D118" s="13"/>
      <c r="E118" s="13"/>
      <c r="F118" s="13"/>
      <c r="G118" s="13"/>
      <c r="H118" s="13"/>
      <c r="I118" s="1" t="s">
        <v>12</v>
      </c>
      <c r="J118" s="2">
        <v>3844.1</v>
      </c>
      <c r="K118" s="2">
        <v>5770.7</v>
      </c>
      <c r="L118" s="2"/>
      <c r="M118" s="13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27.6" x14ac:dyDescent="0.3">
      <c r="A119" s="26"/>
      <c r="B119" s="13"/>
      <c r="C119" s="13"/>
      <c r="D119" s="13"/>
      <c r="E119" s="13"/>
      <c r="F119" s="13"/>
      <c r="G119" s="13"/>
      <c r="H119" s="13"/>
      <c r="I119" s="1" t="s">
        <v>13</v>
      </c>
      <c r="J119" s="2">
        <v>92258.2</v>
      </c>
      <c r="K119" s="2">
        <v>138495.79999999999</v>
      </c>
      <c r="L119" s="2"/>
      <c r="M119" s="13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27.6" x14ac:dyDescent="0.3">
      <c r="A120" s="26"/>
      <c r="B120" s="13"/>
      <c r="C120" s="13"/>
      <c r="D120" s="13"/>
      <c r="E120" s="13"/>
      <c r="F120" s="13"/>
      <c r="G120" s="13"/>
      <c r="H120" s="13"/>
      <c r="I120" s="1" t="s">
        <v>14</v>
      </c>
      <c r="J120" s="2">
        <f>(20000*5/95)+((J118+J119)-20000)/99</f>
        <v>1821.3416799574693</v>
      </c>
      <c r="K120" s="2">
        <f>(K118+K119)/99</f>
        <v>1457.2373737373737</v>
      </c>
      <c r="L120" s="2"/>
      <c r="M120" s="13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</row>
    <row r="121" spans="1:24" ht="27.6" x14ac:dyDescent="0.3">
      <c r="A121" s="26"/>
      <c r="B121" s="14"/>
      <c r="C121" s="14"/>
      <c r="D121" s="14"/>
      <c r="E121" s="14"/>
      <c r="F121" s="14"/>
      <c r="G121" s="14"/>
      <c r="H121" s="14"/>
      <c r="I121" s="1" t="s">
        <v>15</v>
      </c>
      <c r="J121" s="2"/>
      <c r="K121" s="2"/>
      <c r="L121" s="2"/>
      <c r="M121" s="14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27.6" x14ac:dyDescent="0.3">
      <c r="A122" s="26"/>
      <c r="B122" s="12" t="s">
        <v>93</v>
      </c>
      <c r="C122" s="12" t="s">
        <v>46</v>
      </c>
      <c r="D122" s="12">
        <v>2021</v>
      </c>
      <c r="E122" s="12" t="s">
        <v>63</v>
      </c>
      <c r="F122" s="15">
        <v>225250</v>
      </c>
      <c r="G122" s="12" t="s">
        <v>90</v>
      </c>
      <c r="H122" s="15">
        <v>225250</v>
      </c>
      <c r="I122" s="1" t="s">
        <v>11</v>
      </c>
      <c r="J122" s="2">
        <f>J123+J124+J125+J126</f>
        <v>0</v>
      </c>
      <c r="K122" s="2">
        <f t="shared" ref="K122:L122" si="26">K123+K124+K125+K126</f>
        <v>141657.0760233918</v>
      </c>
      <c r="L122" s="2">
        <f t="shared" si="26"/>
        <v>46739.797979797979</v>
      </c>
      <c r="M122" s="12" t="s">
        <v>22</v>
      </c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27.6" x14ac:dyDescent="0.3">
      <c r="A123" s="26"/>
      <c r="B123" s="13"/>
      <c r="C123" s="13"/>
      <c r="D123" s="13"/>
      <c r="E123" s="13"/>
      <c r="F123" s="13"/>
      <c r="G123" s="13"/>
      <c r="H123" s="13"/>
      <c r="I123" s="1" t="s">
        <v>12</v>
      </c>
      <c r="J123" s="2"/>
      <c r="K123" s="2">
        <v>5575.9</v>
      </c>
      <c r="L123" s="2">
        <v>1850.9</v>
      </c>
      <c r="M123" s="13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27.6" x14ac:dyDescent="0.3">
      <c r="A124" s="26"/>
      <c r="B124" s="13"/>
      <c r="C124" s="13"/>
      <c r="D124" s="13"/>
      <c r="E124" s="13"/>
      <c r="F124" s="13"/>
      <c r="G124" s="13"/>
      <c r="H124" s="13"/>
      <c r="I124" s="1" t="s">
        <v>13</v>
      </c>
      <c r="J124" s="2"/>
      <c r="K124" s="2">
        <v>133822.5</v>
      </c>
      <c r="L124" s="2">
        <v>44421.5</v>
      </c>
      <c r="M124" s="13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27.6" x14ac:dyDescent="0.3">
      <c r="A125" s="26"/>
      <c r="B125" s="13"/>
      <c r="C125" s="13"/>
      <c r="D125" s="13"/>
      <c r="E125" s="13"/>
      <c r="F125" s="13"/>
      <c r="G125" s="13"/>
      <c r="H125" s="13"/>
      <c r="I125" s="1" t="s">
        <v>14</v>
      </c>
      <c r="J125" s="2"/>
      <c r="K125" s="2">
        <f>(20000*5/95)+((K123+K124)-20000)/99</f>
        <v>2258.676023391813</v>
      </c>
      <c r="L125" s="2">
        <f>(L123+L124)/99</f>
        <v>467.39797979797981</v>
      </c>
      <c r="M125" s="13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27.6" x14ac:dyDescent="0.3">
      <c r="A126" s="26"/>
      <c r="B126" s="14"/>
      <c r="C126" s="14"/>
      <c r="D126" s="14"/>
      <c r="E126" s="14"/>
      <c r="F126" s="14"/>
      <c r="G126" s="14"/>
      <c r="H126" s="14"/>
      <c r="I126" s="1" t="s">
        <v>15</v>
      </c>
      <c r="J126" s="2"/>
      <c r="K126" s="2"/>
      <c r="L126" s="2"/>
      <c r="M126" s="14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27.6" x14ac:dyDescent="0.3">
      <c r="A127" s="26"/>
      <c r="B127" s="12" t="s">
        <v>94</v>
      </c>
      <c r="C127" s="12" t="s">
        <v>76</v>
      </c>
      <c r="D127" s="12">
        <v>2020</v>
      </c>
      <c r="E127" s="12" t="s">
        <v>63</v>
      </c>
      <c r="F127" s="15">
        <v>196911</v>
      </c>
      <c r="G127" s="12" t="s">
        <v>65</v>
      </c>
      <c r="H127" s="15">
        <v>196911</v>
      </c>
      <c r="I127" s="1" t="s">
        <v>11</v>
      </c>
      <c r="J127" s="2">
        <f>J128+J129+J130+J131</f>
        <v>116591.31844763424</v>
      </c>
      <c r="K127" s="2">
        <f t="shared" ref="K127:L127" si="27">K128+K129+K130+K131</f>
        <v>5506.4646464646466</v>
      </c>
      <c r="L127" s="2">
        <f t="shared" si="27"/>
        <v>0</v>
      </c>
      <c r="M127" s="12" t="s">
        <v>22</v>
      </c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27.6" x14ac:dyDescent="0.3">
      <c r="A128" s="26"/>
      <c r="B128" s="13"/>
      <c r="C128" s="13"/>
      <c r="D128" s="13"/>
      <c r="E128" s="13"/>
      <c r="F128" s="13"/>
      <c r="G128" s="13"/>
      <c r="H128" s="13"/>
      <c r="I128" s="1" t="s">
        <v>12</v>
      </c>
      <c r="J128" s="2">
        <v>4583.3</v>
      </c>
      <c r="K128" s="2">
        <v>218.1</v>
      </c>
      <c r="L128" s="2"/>
      <c r="M128" s="13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27.6" x14ac:dyDescent="0.3">
      <c r="A129" s="26"/>
      <c r="B129" s="13"/>
      <c r="C129" s="13"/>
      <c r="D129" s="13"/>
      <c r="E129" s="13"/>
      <c r="F129" s="13"/>
      <c r="G129" s="13"/>
      <c r="H129" s="13"/>
      <c r="I129" s="1" t="s">
        <v>13</v>
      </c>
      <c r="J129" s="2">
        <v>110000</v>
      </c>
      <c r="K129" s="2">
        <v>5233.3</v>
      </c>
      <c r="L129" s="2"/>
      <c r="M129" s="13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</row>
    <row r="130" spans="1:24" ht="27.6" x14ac:dyDescent="0.3">
      <c r="A130" s="26"/>
      <c r="B130" s="13"/>
      <c r="C130" s="13"/>
      <c r="D130" s="13"/>
      <c r="E130" s="13"/>
      <c r="F130" s="13"/>
      <c r="G130" s="13"/>
      <c r="H130" s="13"/>
      <c r="I130" s="1" t="s">
        <v>14</v>
      </c>
      <c r="J130" s="2">
        <f>(20000*5/95)+((J128+J129)-20000)/99</f>
        <v>2008.018447634237</v>
      </c>
      <c r="K130" s="2">
        <f>(K128+K129)/99</f>
        <v>55.064646464646472</v>
      </c>
      <c r="L130" s="2"/>
      <c r="M130" s="13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27.6" x14ac:dyDescent="0.3">
      <c r="A131" s="26"/>
      <c r="B131" s="14"/>
      <c r="C131" s="14"/>
      <c r="D131" s="14"/>
      <c r="E131" s="14"/>
      <c r="F131" s="14"/>
      <c r="G131" s="14"/>
      <c r="H131" s="14"/>
      <c r="I131" s="1" t="s">
        <v>15</v>
      </c>
      <c r="J131" s="2"/>
      <c r="K131" s="2"/>
      <c r="L131" s="2"/>
      <c r="M131" s="14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27.6" x14ac:dyDescent="0.3">
      <c r="A132" s="26"/>
      <c r="B132" s="12" t="s">
        <v>95</v>
      </c>
      <c r="C132" s="12" t="s">
        <v>76</v>
      </c>
      <c r="D132" s="12">
        <v>2020</v>
      </c>
      <c r="E132" s="12" t="s">
        <v>63</v>
      </c>
      <c r="F132" s="15">
        <v>196911</v>
      </c>
      <c r="G132" s="12" t="s">
        <v>65</v>
      </c>
      <c r="H132" s="15">
        <v>196911</v>
      </c>
      <c r="I132" s="1" t="s">
        <v>11</v>
      </c>
      <c r="J132" s="2">
        <f>J133+J134+J135+J136</f>
        <v>116591.31844763424</v>
      </c>
      <c r="K132" s="2">
        <f t="shared" ref="K132:L132" si="28">K133+K134+K135+K136</f>
        <v>5506.4646464646466</v>
      </c>
      <c r="L132" s="2">
        <f t="shared" si="28"/>
        <v>0</v>
      </c>
      <c r="M132" s="12" t="s">
        <v>22</v>
      </c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</row>
    <row r="133" spans="1:24" ht="27.6" x14ac:dyDescent="0.3">
      <c r="A133" s="26"/>
      <c r="B133" s="13"/>
      <c r="C133" s="13"/>
      <c r="D133" s="13"/>
      <c r="E133" s="13"/>
      <c r="F133" s="13"/>
      <c r="G133" s="13"/>
      <c r="H133" s="13"/>
      <c r="I133" s="1" t="s">
        <v>12</v>
      </c>
      <c r="J133" s="2">
        <v>4583.3</v>
      </c>
      <c r="K133" s="2">
        <v>218.1</v>
      </c>
      <c r="L133" s="2"/>
      <c r="M133" s="13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27.6" x14ac:dyDescent="0.3">
      <c r="A134" s="26"/>
      <c r="B134" s="13"/>
      <c r="C134" s="13"/>
      <c r="D134" s="13"/>
      <c r="E134" s="13"/>
      <c r="F134" s="13"/>
      <c r="G134" s="13"/>
      <c r="H134" s="13"/>
      <c r="I134" s="1" t="s">
        <v>13</v>
      </c>
      <c r="J134" s="2">
        <v>110000</v>
      </c>
      <c r="K134" s="2">
        <v>5233.3</v>
      </c>
      <c r="L134" s="2"/>
      <c r="M134" s="13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27.6" x14ac:dyDescent="0.3">
      <c r="A135" s="26"/>
      <c r="B135" s="13"/>
      <c r="C135" s="13"/>
      <c r="D135" s="13"/>
      <c r="E135" s="13"/>
      <c r="F135" s="13"/>
      <c r="G135" s="13"/>
      <c r="H135" s="13"/>
      <c r="I135" s="1" t="s">
        <v>14</v>
      </c>
      <c r="J135" s="2">
        <f>(20000*5/95)+((J133+J134)-20000)/99</f>
        <v>2008.018447634237</v>
      </c>
      <c r="K135" s="2">
        <f>(K133+K134)/99</f>
        <v>55.064646464646472</v>
      </c>
      <c r="L135" s="2"/>
      <c r="M135" s="13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27.6" x14ac:dyDescent="0.3">
      <c r="A136" s="26"/>
      <c r="B136" s="14"/>
      <c r="C136" s="14"/>
      <c r="D136" s="14"/>
      <c r="E136" s="14"/>
      <c r="F136" s="14"/>
      <c r="G136" s="14"/>
      <c r="H136" s="14"/>
      <c r="I136" s="1" t="s">
        <v>15</v>
      </c>
      <c r="J136" s="2"/>
      <c r="K136" s="2"/>
      <c r="L136" s="2"/>
      <c r="M136" s="14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32.25" customHeight="1" x14ac:dyDescent="0.3">
      <c r="A137" s="26"/>
      <c r="B137" s="12" t="s">
        <v>97</v>
      </c>
      <c r="C137" s="12" t="s">
        <v>76</v>
      </c>
      <c r="D137" s="12">
        <v>2020</v>
      </c>
      <c r="E137" s="12" t="s">
        <v>63</v>
      </c>
      <c r="F137" s="15">
        <v>238680</v>
      </c>
      <c r="G137" s="12" t="s">
        <v>69</v>
      </c>
      <c r="H137" s="15">
        <v>238680</v>
      </c>
      <c r="I137" s="1" t="s">
        <v>11</v>
      </c>
      <c r="J137" s="2">
        <f>J138+J139+J140+J141</f>
        <v>171960</v>
      </c>
      <c r="K137" s="2">
        <f t="shared" ref="K137:L137" si="29">K138+K139+K140+K141</f>
        <v>21522.400000000001</v>
      </c>
      <c r="L137" s="2">
        <f t="shared" si="29"/>
        <v>0</v>
      </c>
      <c r="M137" s="12" t="s">
        <v>17</v>
      </c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27.6" x14ac:dyDescent="0.3">
      <c r="A138" s="26"/>
      <c r="B138" s="13"/>
      <c r="C138" s="13"/>
      <c r="D138" s="13"/>
      <c r="E138" s="13"/>
      <c r="F138" s="13"/>
      <c r="G138" s="13"/>
      <c r="H138" s="13"/>
      <c r="I138" s="1" t="s">
        <v>12</v>
      </c>
      <c r="J138" s="2">
        <v>54878.400000000001</v>
      </c>
      <c r="K138" s="2">
        <v>860.9</v>
      </c>
      <c r="L138" s="2"/>
      <c r="M138" s="13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27.6" x14ac:dyDescent="0.3">
      <c r="A139" s="26"/>
      <c r="B139" s="13"/>
      <c r="C139" s="13"/>
      <c r="D139" s="13"/>
      <c r="E139" s="13"/>
      <c r="F139" s="13"/>
      <c r="G139" s="13"/>
      <c r="H139" s="13"/>
      <c r="I139" s="1" t="s">
        <v>13</v>
      </c>
      <c r="J139" s="2">
        <v>117081.60000000001</v>
      </c>
      <c r="K139" s="2">
        <v>20661.5</v>
      </c>
      <c r="L139" s="2"/>
      <c r="M139" s="13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27.6" x14ac:dyDescent="0.3">
      <c r="A140" s="26"/>
      <c r="B140" s="13"/>
      <c r="C140" s="13"/>
      <c r="D140" s="13"/>
      <c r="E140" s="13"/>
      <c r="F140" s="13"/>
      <c r="G140" s="13"/>
      <c r="H140" s="13"/>
      <c r="I140" s="1" t="s">
        <v>14</v>
      </c>
      <c r="J140" s="2"/>
      <c r="K140" s="2"/>
      <c r="L140" s="2"/>
      <c r="M140" s="13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27.6" x14ac:dyDescent="0.3">
      <c r="A141" s="26"/>
      <c r="B141" s="14"/>
      <c r="C141" s="14"/>
      <c r="D141" s="14"/>
      <c r="E141" s="14"/>
      <c r="F141" s="14"/>
      <c r="G141" s="14"/>
      <c r="H141" s="14"/>
      <c r="I141" s="1" t="s">
        <v>15</v>
      </c>
      <c r="J141" s="2"/>
      <c r="K141" s="2"/>
      <c r="L141" s="2"/>
      <c r="M141" s="14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</row>
    <row r="142" spans="1:24" ht="32.25" customHeight="1" x14ac:dyDescent="0.3">
      <c r="A142" s="26"/>
      <c r="B142" s="12" t="s">
        <v>98</v>
      </c>
      <c r="C142" s="12" t="s">
        <v>45</v>
      </c>
      <c r="D142" s="12">
        <v>2021</v>
      </c>
      <c r="E142" s="12" t="s">
        <v>63</v>
      </c>
      <c r="F142" s="15">
        <v>272000</v>
      </c>
      <c r="G142" s="12" t="s">
        <v>82</v>
      </c>
      <c r="H142" s="15">
        <v>272000</v>
      </c>
      <c r="I142" s="1" t="s">
        <v>11</v>
      </c>
      <c r="J142" s="2">
        <f>J143+J144+J145+J146</f>
        <v>10000</v>
      </c>
      <c r="K142" s="2">
        <f t="shared" ref="K142:L142" si="30">K143+K144+K145+K146</f>
        <v>52083.3</v>
      </c>
      <c r="L142" s="2">
        <f t="shared" si="30"/>
        <v>171004.30000000002</v>
      </c>
      <c r="M142" s="12" t="s">
        <v>17</v>
      </c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27.6" x14ac:dyDescent="0.3">
      <c r="A143" s="26"/>
      <c r="B143" s="13"/>
      <c r="C143" s="13"/>
      <c r="D143" s="13"/>
      <c r="E143" s="13"/>
      <c r="F143" s="13"/>
      <c r="G143" s="13"/>
      <c r="H143" s="13"/>
      <c r="I143" s="1" t="s">
        <v>12</v>
      </c>
      <c r="J143" s="2">
        <v>10000</v>
      </c>
      <c r="K143" s="2">
        <v>2083.3000000000002</v>
      </c>
      <c r="L143" s="2">
        <v>6840.2</v>
      </c>
      <c r="M143" s="13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27.6" x14ac:dyDescent="0.3">
      <c r="A144" s="26"/>
      <c r="B144" s="13"/>
      <c r="C144" s="13"/>
      <c r="D144" s="13"/>
      <c r="E144" s="13"/>
      <c r="F144" s="13"/>
      <c r="G144" s="13"/>
      <c r="H144" s="13"/>
      <c r="I144" s="1" t="s">
        <v>13</v>
      </c>
      <c r="J144" s="2"/>
      <c r="K144" s="2">
        <v>50000</v>
      </c>
      <c r="L144" s="2">
        <v>164164.1</v>
      </c>
      <c r="M144" s="13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</row>
    <row r="145" spans="1:24" ht="27.6" x14ac:dyDescent="0.3">
      <c r="A145" s="26"/>
      <c r="B145" s="13"/>
      <c r="C145" s="13"/>
      <c r="D145" s="13"/>
      <c r="E145" s="13"/>
      <c r="F145" s="13"/>
      <c r="G145" s="13"/>
      <c r="H145" s="13"/>
      <c r="I145" s="1" t="s">
        <v>14</v>
      </c>
      <c r="J145" s="2"/>
      <c r="K145" s="2"/>
      <c r="L145" s="2"/>
      <c r="M145" s="13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</row>
    <row r="146" spans="1:24" ht="27.6" x14ac:dyDescent="0.3">
      <c r="A146" s="26"/>
      <c r="B146" s="14"/>
      <c r="C146" s="14"/>
      <c r="D146" s="14"/>
      <c r="E146" s="14"/>
      <c r="F146" s="14"/>
      <c r="G146" s="14"/>
      <c r="H146" s="14"/>
      <c r="I146" s="1" t="s">
        <v>15</v>
      </c>
      <c r="J146" s="2"/>
      <c r="K146" s="2"/>
      <c r="L146" s="2"/>
      <c r="M146" s="14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</row>
    <row r="147" spans="1:24" ht="33" customHeight="1" x14ac:dyDescent="0.3">
      <c r="A147" s="26"/>
      <c r="B147" s="12" t="s">
        <v>99</v>
      </c>
      <c r="C147" s="12" t="s">
        <v>76</v>
      </c>
      <c r="D147" s="12">
        <v>2020</v>
      </c>
      <c r="E147" s="12" t="s">
        <v>63</v>
      </c>
      <c r="F147" s="15">
        <v>151800.5</v>
      </c>
      <c r="G147" s="12" t="s">
        <v>64</v>
      </c>
      <c r="H147" s="15">
        <v>151800.5</v>
      </c>
      <c r="I147" s="1" t="s">
        <v>11</v>
      </c>
      <c r="J147" s="2">
        <f>J148+J149+J150+J151</f>
        <v>128000.5</v>
      </c>
      <c r="K147" s="2">
        <f t="shared" ref="K147:L147" si="31">K148+K149+K150+K151</f>
        <v>13764.7</v>
      </c>
      <c r="L147" s="2">
        <f t="shared" si="31"/>
        <v>0</v>
      </c>
      <c r="M147" s="12" t="s">
        <v>17</v>
      </c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</row>
    <row r="148" spans="1:24" ht="27.6" x14ac:dyDescent="0.3">
      <c r="A148" s="26"/>
      <c r="B148" s="13"/>
      <c r="C148" s="13"/>
      <c r="D148" s="13"/>
      <c r="E148" s="13"/>
      <c r="F148" s="13"/>
      <c r="G148" s="13"/>
      <c r="H148" s="13"/>
      <c r="I148" s="1" t="s">
        <v>12</v>
      </c>
      <c r="J148" s="2">
        <v>53120</v>
      </c>
      <c r="K148" s="2">
        <v>550.6</v>
      </c>
      <c r="L148" s="2"/>
      <c r="M148" s="13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27.6" x14ac:dyDescent="0.3">
      <c r="A149" s="26"/>
      <c r="B149" s="13"/>
      <c r="C149" s="13"/>
      <c r="D149" s="13"/>
      <c r="E149" s="13"/>
      <c r="F149" s="13"/>
      <c r="G149" s="13"/>
      <c r="H149" s="13"/>
      <c r="I149" s="1" t="s">
        <v>13</v>
      </c>
      <c r="J149" s="2">
        <v>74880.5</v>
      </c>
      <c r="K149" s="2">
        <v>13214.1</v>
      </c>
      <c r="L149" s="2"/>
      <c r="M149" s="13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27.6" x14ac:dyDescent="0.3">
      <c r="A150" s="26"/>
      <c r="B150" s="13"/>
      <c r="C150" s="13"/>
      <c r="D150" s="13"/>
      <c r="E150" s="13"/>
      <c r="F150" s="13"/>
      <c r="G150" s="13"/>
      <c r="H150" s="13"/>
      <c r="I150" s="1" t="s">
        <v>14</v>
      </c>
      <c r="J150" s="2"/>
      <c r="K150" s="2"/>
      <c r="L150" s="2"/>
      <c r="M150" s="13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</row>
    <row r="151" spans="1:24" ht="27.6" x14ac:dyDescent="0.3">
      <c r="A151" s="26"/>
      <c r="B151" s="14"/>
      <c r="C151" s="14"/>
      <c r="D151" s="14"/>
      <c r="E151" s="14"/>
      <c r="F151" s="14"/>
      <c r="G151" s="14"/>
      <c r="H151" s="14"/>
      <c r="I151" s="1" t="s">
        <v>15</v>
      </c>
      <c r="J151" s="2"/>
      <c r="K151" s="2"/>
      <c r="L151" s="2"/>
      <c r="M151" s="14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32.25" customHeight="1" x14ac:dyDescent="0.3">
      <c r="A152" s="26"/>
      <c r="B152" s="12" t="s">
        <v>100</v>
      </c>
      <c r="C152" s="12" t="s">
        <v>45</v>
      </c>
      <c r="D152" s="12">
        <v>2021</v>
      </c>
      <c r="E152" s="12" t="s">
        <v>63</v>
      </c>
      <c r="F152" s="15">
        <v>290950.92</v>
      </c>
      <c r="G152" s="12" t="s">
        <v>111</v>
      </c>
      <c r="H152" s="15">
        <v>290950.92</v>
      </c>
      <c r="I152" s="1" t="s">
        <v>11</v>
      </c>
      <c r="J152" s="2">
        <f>J153+J154+J155+J156</f>
        <v>10000</v>
      </c>
      <c r="K152" s="2">
        <f t="shared" ref="K152:L152" si="32">K153+K154+K155+K156</f>
        <v>52083.4</v>
      </c>
      <c r="L152" s="2">
        <f t="shared" si="32"/>
        <v>119893</v>
      </c>
      <c r="M152" s="12" t="s">
        <v>17</v>
      </c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27.6" x14ac:dyDescent="0.3">
      <c r="A153" s="26"/>
      <c r="B153" s="13"/>
      <c r="C153" s="13"/>
      <c r="D153" s="13"/>
      <c r="E153" s="13"/>
      <c r="F153" s="13"/>
      <c r="G153" s="13"/>
      <c r="H153" s="13"/>
      <c r="I153" s="1" t="s">
        <v>12</v>
      </c>
      <c r="J153" s="2">
        <v>10000</v>
      </c>
      <c r="K153" s="2">
        <v>2083.4</v>
      </c>
      <c r="L153" s="2">
        <v>4795.7</v>
      </c>
      <c r="M153" s="13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</row>
    <row r="154" spans="1:24" ht="27.6" x14ac:dyDescent="0.3">
      <c r="A154" s="26"/>
      <c r="B154" s="13"/>
      <c r="C154" s="13"/>
      <c r="D154" s="13"/>
      <c r="E154" s="13"/>
      <c r="F154" s="13"/>
      <c r="G154" s="13"/>
      <c r="H154" s="13"/>
      <c r="I154" s="1" t="s">
        <v>13</v>
      </c>
      <c r="J154" s="2"/>
      <c r="K154" s="2">
        <v>50000</v>
      </c>
      <c r="L154" s="2">
        <v>115097.3</v>
      </c>
      <c r="M154" s="13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27.6" x14ac:dyDescent="0.3">
      <c r="A155" s="26"/>
      <c r="B155" s="13"/>
      <c r="C155" s="13"/>
      <c r="D155" s="13"/>
      <c r="E155" s="13"/>
      <c r="F155" s="13"/>
      <c r="G155" s="13"/>
      <c r="H155" s="13"/>
      <c r="I155" s="1" t="s">
        <v>14</v>
      </c>
      <c r="J155" s="2"/>
      <c r="K155" s="2"/>
      <c r="L155" s="2"/>
      <c r="M155" s="13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27.6" x14ac:dyDescent="0.3">
      <c r="A156" s="26"/>
      <c r="B156" s="14"/>
      <c r="C156" s="14"/>
      <c r="D156" s="14"/>
      <c r="E156" s="14"/>
      <c r="F156" s="14"/>
      <c r="G156" s="14"/>
      <c r="H156" s="14"/>
      <c r="I156" s="1" t="s">
        <v>15</v>
      </c>
      <c r="J156" s="2"/>
      <c r="K156" s="2"/>
      <c r="L156" s="2"/>
      <c r="M156" s="14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35.25" customHeight="1" x14ac:dyDescent="0.3">
      <c r="A157" s="26"/>
      <c r="B157" s="12" t="s">
        <v>101</v>
      </c>
      <c r="C157" s="12" t="s">
        <v>76</v>
      </c>
      <c r="D157" s="12">
        <v>2020</v>
      </c>
      <c r="E157" s="12" t="s">
        <v>63</v>
      </c>
      <c r="F157" s="15">
        <v>262548</v>
      </c>
      <c r="G157" s="12" t="s">
        <v>42</v>
      </c>
      <c r="H157" s="15">
        <v>262548</v>
      </c>
      <c r="I157" s="1" t="s">
        <v>11</v>
      </c>
      <c r="J157" s="2">
        <f>J158+J159+J160+J161</f>
        <v>180153.8</v>
      </c>
      <c r="K157" s="2">
        <f t="shared" ref="K157:L157" si="33">K158+K159+K160+K161</f>
        <v>23497.7</v>
      </c>
      <c r="L157" s="2">
        <f t="shared" si="33"/>
        <v>0</v>
      </c>
      <c r="M157" s="12" t="s">
        <v>17</v>
      </c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27.6" x14ac:dyDescent="0.3">
      <c r="A158" s="26"/>
      <c r="B158" s="13"/>
      <c r="C158" s="13"/>
      <c r="D158" s="13"/>
      <c r="E158" s="13"/>
      <c r="F158" s="13"/>
      <c r="G158" s="13"/>
      <c r="H158" s="13"/>
      <c r="I158" s="1" t="s">
        <v>12</v>
      </c>
      <c r="J158" s="2">
        <v>52326.2</v>
      </c>
      <c r="K158" s="2">
        <v>939.9</v>
      </c>
      <c r="L158" s="2"/>
      <c r="M158" s="13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27.6" x14ac:dyDescent="0.3">
      <c r="A159" s="26"/>
      <c r="B159" s="13"/>
      <c r="C159" s="13"/>
      <c r="D159" s="13"/>
      <c r="E159" s="13"/>
      <c r="F159" s="13"/>
      <c r="G159" s="13"/>
      <c r="H159" s="13"/>
      <c r="I159" s="1" t="s">
        <v>13</v>
      </c>
      <c r="J159" s="2">
        <v>127827.6</v>
      </c>
      <c r="K159" s="2">
        <v>22557.8</v>
      </c>
      <c r="L159" s="2"/>
      <c r="M159" s="13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</row>
    <row r="160" spans="1:24" ht="27.6" x14ac:dyDescent="0.3">
      <c r="A160" s="26"/>
      <c r="B160" s="13"/>
      <c r="C160" s="13"/>
      <c r="D160" s="13"/>
      <c r="E160" s="13"/>
      <c r="F160" s="13"/>
      <c r="G160" s="13"/>
      <c r="H160" s="13"/>
      <c r="I160" s="1" t="s">
        <v>14</v>
      </c>
      <c r="J160" s="2"/>
      <c r="K160" s="2"/>
      <c r="L160" s="2"/>
      <c r="M160" s="13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27.6" x14ac:dyDescent="0.3">
      <c r="A161" s="26"/>
      <c r="B161" s="14"/>
      <c r="C161" s="14"/>
      <c r="D161" s="14"/>
      <c r="E161" s="14"/>
      <c r="F161" s="14"/>
      <c r="G161" s="14"/>
      <c r="H161" s="14"/>
      <c r="I161" s="1" t="s">
        <v>15</v>
      </c>
      <c r="J161" s="2"/>
      <c r="K161" s="2"/>
      <c r="L161" s="2"/>
      <c r="M161" s="14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27.6" x14ac:dyDescent="0.3">
      <c r="A162" s="26"/>
      <c r="B162" s="12" t="s">
        <v>102</v>
      </c>
      <c r="C162" s="12" t="s">
        <v>76</v>
      </c>
      <c r="D162" s="12">
        <v>2020</v>
      </c>
      <c r="E162" s="12" t="s">
        <v>63</v>
      </c>
      <c r="F162" s="15">
        <v>262548</v>
      </c>
      <c r="G162" s="12" t="s">
        <v>42</v>
      </c>
      <c r="H162" s="15">
        <v>262548</v>
      </c>
      <c r="I162" s="1" t="s">
        <v>11</v>
      </c>
      <c r="J162" s="2">
        <f>J163+J164+J165+J166</f>
        <v>183153.8</v>
      </c>
      <c r="K162" s="2">
        <f t="shared" ref="K162:L162" si="34">K163+K164+K165+K166</f>
        <v>23497.7</v>
      </c>
      <c r="L162" s="2">
        <f t="shared" si="34"/>
        <v>0</v>
      </c>
      <c r="M162" s="12" t="s">
        <v>17</v>
      </c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27.6" x14ac:dyDescent="0.3">
      <c r="A163" s="26"/>
      <c r="B163" s="13"/>
      <c r="C163" s="13"/>
      <c r="D163" s="13"/>
      <c r="E163" s="13"/>
      <c r="F163" s="13"/>
      <c r="G163" s="13"/>
      <c r="H163" s="13"/>
      <c r="I163" s="1" t="s">
        <v>12</v>
      </c>
      <c r="J163" s="2">
        <v>55326.2</v>
      </c>
      <c r="K163" s="2">
        <v>939.9</v>
      </c>
      <c r="L163" s="2"/>
      <c r="M163" s="13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27.6" x14ac:dyDescent="0.3">
      <c r="A164" s="26"/>
      <c r="B164" s="13"/>
      <c r="C164" s="13"/>
      <c r="D164" s="13"/>
      <c r="E164" s="13"/>
      <c r="F164" s="13"/>
      <c r="G164" s="13"/>
      <c r="H164" s="13"/>
      <c r="I164" s="1" t="s">
        <v>13</v>
      </c>
      <c r="J164" s="2">
        <v>127827.6</v>
      </c>
      <c r="K164" s="2">
        <v>22557.8</v>
      </c>
      <c r="L164" s="2"/>
      <c r="M164" s="13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27.6" x14ac:dyDescent="0.3">
      <c r="A165" s="26"/>
      <c r="B165" s="13"/>
      <c r="C165" s="13"/>
      <c r="D165" s="13"/>
      <c r="E165" s="13"/>
      <c r="F165" s="13"/>
      <c r="G165" s="13"/>
      <c r="H165" s="13"/>
      <c r="I165" s="1" t="s">
        <v>14</v>
      </c>
      <c r="J165" s="2"/>
      <c r="K165" s="2"/>
      <c r="L165" s="2"/>
      <c r="M165" s="13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27.6" x14ac:dyDescent="0.3">
      <c r="A166" s="26"/>
      <c r="B166" s="14"/>
      <c r="C166" s="14"/>
      <c r="D166" s="14"/>
      <c r="E166" s="14"/>
      <c r="F166" s="14"/>
      <c r="G166" s="14"/>
      <c r="H166" s="14"/>
      <c r="I166" s="1" t="s">
        <v>15</v>
      </c>
      <c r="J166" s="2"/>
      <c r="K166" s="2"/>
      <c r="L166" s="2"/>
      <c r="M166" s="14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</row>
    <row r="167" spans="1:24" ht="27.6" x14ac:dyDescent="0.3">
      <c r="A167" s="26"/>
      <c r="B167" s="12" t="s">
        <v>103</v>
      </c>
      <c r="C167" s="12" t="s">
        <v>76</v>
      </c>
      <c r="D167" s="12">
        <v>2020</v>
      </c>
      <c r="E167" s="12" t="s">
        <v>63</v>
      </c>
      <c r="F167" s="15">
        <v>253000.8</v>
      </c>
      <c r="G167" s="12" t="s">
        <v>69</v>
      </c>
      <c r="H167" s="15">
        <v>253000.8</v>
      </c>
      <c r="I167" s="1" t="s">
        <v>11</v>
      </c>
      <c r="J167" s="2">
        <f>J168+J169+J170+J171</f>
        <v>178525</v>
      </c>
      <c r="K167" s="2">
        <f t="shared" ref="K167:L167" si="35">K168+K169+K170+K171</f>
        <v>22680.9</v>
      </c>
      <c r="L167" s="2">
        <f t="shared" si="35"/>
        <v>0</v>
      </c>
      <c r="M167" s="12" t="s">
        <v>17</v>
      </c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27.6" x14ac:dyDescent="0.3">
      <c r="A168" s="26"/>
      <c r="B168" s="13"/>
      <c r="C168" s="13"/>
      <c r="D168" s="13"/>
      <c r="E168" s="13"/>
      <c r="F168" s="13"/>
      <c r="G168" s="13"/>
      <c r="H168" s="13"/>
      <c r="I168" s="1" t="s">
        <v>12</v>
      </c>
      <c r="J168" s="2">
        <v>55141</v>
      </c>
      <c r="K168" s="2">
        <v>907.2</v>
      </c>
      <c r="L168" s="2"/>
      <c r="M168" s="13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27.6" x14ac:dyDescent="0.3">
      <c r="A169" s="26"/>
      <c r="B169" s="13"/>
      <c r="C169" s="13"/>
      <c r="D169" s="13"/>
      <c r="E169" s="13"/>
      <c r="F169" s="13"/>
      <c r="G169" s="13"/>
      <c r="H169" s="13"/>
      <c r="I169" s="1" t="s">
        <v>13</v>
      </c>
      <c r="J169" s="2">
        <v>123384</v>
      </c>
      <c r="K169" s="2">
        <v>21773.7</v>
      </c>
      <c r="L169" s="2"/>
      <c r="M169" s="13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 ht="27.6" x14ac:dyDescent="0.3">
      <c r="A170" s="26"/>
      <c r="B170" s="13"/>
      <c r="C170" s="13"/>
      <c r="D170" s="13"/>
      <c r="E170" s="13"/>
      <c r="F170" s="13"/>
      <c r="G170" s="13"/>
      <c r="H170" s="13"/>
      <c r="I170" s="1" t="s">
        <v>14</v>
      </c>
      <c r="J170" s="2"/>
      <c r="K170" s="2"/>
      <c r="L170" s="2"/>
      <c r="M170" s="13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27.6" x14ac:dyDescent="0.3">
      <c r="A171" s="26"/>
      <c r="B171" s="14"/>
      <c r="C171" s="14"/>
      <c r="D171" s="14"/>
      <c r="E171" s="14"/>
      <c r="F171" s="14"/>
      <c r="G171" s="14"/>
      <c r="H171" s="14"/>
      <c r="I171" s="1" t="s">
        <v>15</v>
      </c>
      <c r="J171" s="2"/>
      <c r="K171" s="2"/>
      <c r="L171" s="2"/>
      <c r="M171" s="14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27.6" x14ac:dyDescent="0.3">
      <c r="A172" s="26"/>
      <c r="B172" s="12" t="s">
        <v>104</v>
      </c>
      <c r="C172" s="12" t="s">
        <v>45</v>
      </c>
      <c r="D172" s="12">
        <v>2021</v>
      </c>
      <c r="E172" s="12" t="s">
        <v>63</v>
      </c>
      <c r="F172" s="15">
        <v>133899.48000000001</v>
      </c>
      <c r="G172" s="12" t="s">
        <v>112</v>
      </c>
      <c r="H172" s="15">
        <v>133899.48000000001</v>
      </c>
      <c r="I172" s="1" t="s">
        <v>11</v>
      </c>
      <c r="J172" s="2">
        <f>J173+J174+J175+J176</f>
        <v>10000</v>
      </c>
      <c r="K172" s="2">
        <f t="shared" ref="K172:L172" si="36">K173+K174+K175+K176</f>
        <v>46875</v>
      </c>
      <c r="L172" s="2">
        <f t="shared" si="36"/>
        <v>34773.300000000003</v>
      </c>
      <c r="M172" s="12" t="s">
        <v>17</v>
      </c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</row>
    <row r="173" spans="1:24" ht="27.6" x14ac:dyDescent="0.3">
      <c r="A173" s="26"/>
      <c r="B173" s="13"/>
      <c r="C173" s="13"/>
      <c r="D173" s="13"/>
      <c r="E173" s="13"/>
      <c r="F173" s="13"/>
      <c r="G173" s="13"/>
      <c r="H173" s="13"/>
      <c r="I173" s="1" t="s">
        <v>12</v>
      </c>
      <c r="J173" s="2">
        <v>10000</v>
      </c>
      <c r="K173" s="2">
        <v>1875</v>
      </c>
      <c r="L173" s="2">
        <v>1390.9</v>
      </c>
      <c r="M173" s="13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27.6" x14ac:dyDescent="0.3">
      <c r="A174" s="26"/>
      <c r="B174" s="13"/>
      <c r="C174" s="13"/>
      <c r="D174" s="13"/>
      <c r="E174" s="13"/>
      <c r="F174" s="13"/>
      <c r="G174" s="13"/>
      <c r="H174" s="13"/>
      <c r="I174" s="1" t="s">
        <v>13</v>
      </c>
      <c r="J174" s="2"/>
      <c r="K174" s="2">
        <v>45000</v>
      </c>
      <c r="L174" s="2">
        <v>33382.400000000001</v>
      </c>
      <c r="M174" s="13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</row>
    <row r="175" spans="1:24" ht="27.6" x14ac:dyDescent="0.3">
      <c r="A175" s="26"/>
      <c r="B175" s="13"/>
      <c r="C175" s="13"/>
      <c r="D175" s="13"/>
      <c r="E175" s="13"/>
      <c r="F175" s="13"/>
      <c r="G175" s="13"/>
      <c r="H175" s="13"/>
      <c r="I175" s="1" t="s">
        <v>14</v>
      </c>
      <c r="J175" s="2"/>
      <c r="K175" s="2"/>
      <c r="L175" s="2"/>
      <c r="M175" s="13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27.6" x14ac:dyDescent="0.3">
      <c r="A176" s="26"/>
      <c r="B176" s="14"/>
      <c r="C176" s="14"/>
      <c r="D176" s="14"/>
      <c r="E176" s="14"/>
      <c r="F176" s="14"/>
      <c r="G176" s="14"/>
      <c r="H176" s="14"/>
      <c r="I176" s="1" t="s">
        <v>15</v>
      </c>
      <c r="J176" s="2"/>
      <c r="K176" s="2"/>
      <c r="L176" s="2"/>
      <c r="M176" s="14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27.6" x14ac:dyDescent="0.3">
      <c r="A177" s="26"/>
      <c r="B177" s="12" t="s">
        <v>105</v>
      </c>
      <c r="C177" s="12" t="s">
        <v>76</v>
      </c>
      <c r="D177" s="12">
        <v>2020</v>
      </c>
      <c r="E177" s="12" t="s">
        <v>63</v>
      </c>
      <c r="F177" s="15">
        <v>238680</v>
      </c>
      <c r="G177" s="12" t="s">
        <v>69</v>
      </c>
      <c r="H177" s="15">
        <v>238680</v>
      </c>
      <c r="I177" s="1" t="s">
        <v>11</v>
      </c>
      <c r="J177" s="2">
        <f>J178+J179+J180+J181</f>
        <v>166053.5</v>
      </c>
      <c r="K177" s="2">
        <f t="shared" ref="K177:L177" si="37">K178+K179+K180+K181</f>
        <v>27428.9</v>
      </c>
      <c r="L177" s="2">
        <f t="shared" si="37"/>
        <v>0</v>
      </c>
      <c r="M177" s="12" t="s">
        <v>17</v>
      </c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27.6" x14ac:dyDescent="0.3">
      <c r="A178" s="26"/>
      <c r="B178" s="13"/>
      <c r="C178" s="13"/>
      <c r="D178" s="13"/>
      <c r="E178" s="13"/>
      <c r="F178" s="13"/>
      <c r="G178" s="13"/>
      <c r="H178" s="13"/>
      <c r="I178" s="1" t="s">
        <v>12</v>
      </c>
      <c r="J178" s="2">
        <v>54642.1</v>
      </c>
      <c r="K178" s="2">
        <v>1097.2</v>
      </c>
      <c r="L178" s="2"/>
      <c r="M178" s="13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27.6" x14ac:dyDescent="0.3">
      <c r="A179" s="26"/>
      <c r="B179" s="13"/>
      <c r="C179" s="13"/>
      <c r="D179" s="13"/>
      <c r="E179" s="13"/>
      <c r="F179" s="13"/>
      <c r="G179" s="13"/>
      <c r="H179" s="13"/>
      <c r="I179" s="1" t="s">
        <v>13</v>
      </c>
      <c r="J179" s="2">
        <v>111411.4</v>
      </c>
      <c r="K179" s="2">
        <v>26331.7</v>
      </c>
      <c r="L179" s="2"/>
      <c r="M179" s="13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</row>
    <row r="180" spans="1:24" ht="27.6" x14ac:dyDescent="0.3">
      <c r="A180" s="26"/>
      <c r="B180" s="13"/>
      <c r="C180" s="13"/>
      <c r="D180" s="13"/>
      <c r="E180" s="13"/>
      <c r="F180" s="13"/>
      <c r="G180" s="13"/>
      <c r="H180" s="13"/>
      <c r="I180" s="1" t="s">
        <v>14</v>
      </c>
      <c r="J180" s="2"/>
      <c r="K180" s="2"/>
      <c r="L180" s="2"/>
      <c r="M180" s="13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27.6" x14ac:dyDescent="0.3">
      <c r="A181" s="26"/>
      <c r="B181" s="14"/>
      <c r="C181" s="14"/>
      <c r="D181" s="14"/>
      <c r="E181" s="14"/>
      <c r="F181" s="14"/>
      <c r="G181" s="14"/>
      <c r="H181" s="14"/>
      <c r="I181" s="1" t="s">
        <v>15</v>
      </c>
      <c r="J181" s="2"/>
      <c r="K181" s="2"/>
      <c r="L181" s="2"/>
      <c r="M181" s="14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27.6" x14ac:dyDescent="0.3">
      <c r="A182" s="26"/>
      <c r="B182" s="12" t="s">
        <v>106</v>
      </c>
      <c r="C182" s="12" t="s">
        <v>45</v>
      </c>
      <c r="D182" s="12">
        <v>2021</v>
      </c>
      <c r="E182" s="12" t="s">
        <v>63</v>
      </c>
      <c r="F182" s="15">
        <v>221375.7</v>
      </c>
      <c r="G182" s="12" t="s">
        <v>113</v>
      </c>
      <c r="H182" s="15">
        <v>221375.7</v>
      </c>
      <c r="I182" s="1" t="s">
        <v>11</v>
      </c>
      <c r="J182" s="2">
        <f>J183+J184+J185+J186</f>
        <v>10000</v>
      </c>
      <c r="K182" s="2">
        <f t="shared" ref="K182:L182" si="38">K183+K184+K185+K186</f>
        <v>52083.3</v>
      </c>
      <c r="L182" s="2">
        <f t="shared" si="38"/>
        <v>81511.199999999997</v>
      </c>
      <c r="M182" s="12" t="s">
        <v>17</v>
      </c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27.6" x14ac:dyDescent="0.3">
      <c r="A183" s="26"/>
      <c r="B183" s="13"/>
      <c r="C183" s="13"/>
      <c r="D183" s="13"/>
      <c r="E183" s="13"/>
      <c r="F183" s="13"/>
      <c r="G183" s="13"/>
      <c r="H183" s="13"/>
      <c r="I183" s="1" t="s">
        <v>12</v>
      </c>
      <c r="J183" s="2">
        <v>10000</v>
      </c>
      <c r="K183" s="2">
        <v>2083.3000000000002</v>
      </c>
      <c r="L183" s="2">
        <v>3260.5</v>
      </c>
      <c r="M183" s="13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</row>
    <row r="184" spans="1:24" ht="27.6" x14ac:dyDescent="0.3">
      <c r="A184" s="26"/>
      <c r="B184" s="13"/>
      <c r="C184" s="13"/>
      <c r="D184" s="13"/>
      <c r="E184" s="13"/>
      <c r="F184" s="13"/>
      <c r="G184" s="13"/>
      <c r="H184" s="13"/>
      <c r="I184" s="1" t="s">
        <v>13</v>
      </c>
      <c r="J184" s="2"/>
      <c r="K184" s="2">
        <v>50000</v>
      </c>
      <c r="L184" s="2">
        <v>78250.7</v>
      </c>
      <c r="M184" s="13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27.6" x14ac:dyDescent="0.3">
      <c r="A185" s="26"/>
      <c r="B185" s="13"/>
      <c r="C185" s="13"/>
      <c r="D185" s="13"/>
      <c r="E185" s="13"/>
      <c r="F185" s="13"/>
      <c r="G185" s="13"/>
      <c r="H185" s="13"/>
      <c r="I185" s="1" t="s">
        <v>14</v>
      </c>
      <c r="J185" s="2"/>
      <c r="K185" s="2"/>
      <c r="L185" s="2"/>
      <c r="M185" s="13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27.6" x14ac:dyDescent="0.3">
      <c r="A186" s="26"/>
      <c r="B186" s="14"/>
      <c r="C186" s="14"/>
      <c r="D186" s="14"/>
      <c r="E186" s="14"/>
      <c r="F186" s="14"/>
      <c r="G186" s="14"/>
      <c r="H186" s="14"/>
      <c r="I186" s="1" t="s">
        <v>15</v>
      </c>
      <c r="J186" s="2"/>
      <c r="K186" s="2"/>
      <c r="L186" s="2"/>
      <c r="M186" s="14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27.6" x14ac:dyDescent="0.3">
      <c r="A187" s="26"/>
      <c r="B187" s="12" t="s">
        <v>107</v>
      </c>
      <c r="C187" s="12" t="s">
        <v>76</v>
      </c>
      <c r="D187" s="12">
        <v>2020</v>
      </c>
      <c r="E187" s="12" t="s">
        <v>63</v>
      </c>
      <c r="F187" s="15">
        <v>73036.08</v>
      </c>
      <c r="G187" s="12" t="s">
        <v>114</v>
      </c>
      <c r="H187" s="15">
        <v>73036.08</v>
      </c>
      <c r="I187" s="1" t="s">
        <v>11</v>
      </c>
      <c r="J187" s="2">
        <f>J188+J189+J190+J191</f>
        <v>10000</v>
      </c>
      <c r="K187" s="2">
        <f t="shared" ref="K187:L187" si="39">K188+K189+K190+K191</f>
        <v>46964.5</v>
      </c>
      <c r="L187" s="2">
        <f t="shared" si="39"/>
        <v>0</v>
      </c>
      <c r="M187" s="12" t="s">
        <v>17</v>
      </c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32.25" customHeight="1" x14ac:dyDescent="0.3">
      <c r="A188" s="26"/>
      <c r="B188" s="13"/>
      <c r="C188" s="13"/>
      <c r="D188" s="13"/>
      <c r="E188" s="13"/>
      <c r="F188" s="13"/>
      <c r="G188" s="13"/>
      <c r="H188" s="13"/>
      <c r="I188" s="1" t="s">
        <v>12</v>
      </c>
      <c r="J188" s="2">
        <v>10000</v>
      </c>
      <c r="K188" s="2">
        <v>1878.6</v>
      </c>
      <c r="L188" s="2"/>
      <c r="M188" s="13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27.6" x14ac:dyDescent="0.3">
      <c r="A189" s="26"/>
      <c r="B189" s="13"/>
      <c r="C189" s="13"/>
      <c r="D189" s="13"/>
      <c r="E189" s="13"/>
      <c r="F189" s="13"/>
      <c r="G189" s="13"/>
      <c r="H189" s="13"/>
      <c r="I189" s="1" t="s">
        <v>13</v>
      </c>
      <c r="J189" s="2"/>
      <c r="K189" s="2">
        <v>45085.9</v>
      </c>
      <c r="L189" s="2"/>
      <c r="M189" s="13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</row>
    <row r="190" spans="1:24" ht="27.6" x14ac:dyDescent="0.3">
      <c r="A190" s="26"/>
      <c r="B190" s="13"/>
      <c r="C190" s="13"/>
      <c r="D190" s="13"/>
      <c r="E190" s="13"/>
      <c r="F190" s="13"/>
      <c r="G190" s="13"/>
      <c r="H190" s="13"/>
      <c r="I190" s="1" t="s">
        <v>14</v>
      </c>
      <c r="J190" s="2"/>
      <c r="K190" s="2"/>
      <c r="L190" s="2"/>
      <c r="M190" s="13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27.6" x14ac:dyDescent="0.3">
      <c r="A191" s="26"/>
      <c r="B191" s="14"/>
      <c r="C191" s="14"/>
      <c r="D191" s="14"/>
      <c r="E191" s="14"/>
      <c r="F191" s="14"/>
      <c r="G191" s="14"/>
      <c r="H191" s="14"/>
      <c r="I191" s="1" t="s">
        <v>15</v>
      </c>
      <c r="J191" s="2"/>
      <c r="K191" s="2"/>
      <c r="L191" s="2"/>
      <c r="M191" s="14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33" customHeight="1" x14ac:dyDescent="0.3">
      <c r="A192" s="26"/>
      <c r="B192" s="12" t="s">
        <v>108</v>
      </c>
      <c r="C192" s="12" t="s">
        <v>45</v>
      </c>
      <c r="D192" s="12">
        <v>2021</v>
      </c>
      <c r="E192" s="12" t="s">
        <v>63</v>
      </c>
      <c r="F192" s="15">
        <v>48690.720000000001</v>
      </c>
      <c r="G192" s="12" t="s">
        <v>115</v>
      </c>
      <c r="H192" s="15">
        <v>48690.720000000001</v>
      </c>
      <c r="I192" s="1" t="s">
        <v>11</v>
      </c>
      <c r="J192" s="2">
        <f>J193+J194+J195+J196</f>
        <v>3000</v>
      </c>
      <c r="K192" s="2">
        <f t="shared" ref="K192:L192" si="40">K193+K194+K195+K196</f>
        <v>15625</v>
      </c>
      <c r="L192" s="2">
        <f t="shared" si="40"/>
        <v>15625</v>
      </c>
      <c r="M192" s="12" t="s">
        <v>17</v>
      </c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27.6" x14ac:dyDescent="0.3">
      <c r="A193" s="26"/>
      <c r="B193" s="13"/>
      <c r="C193" s="13"/>
      <c r="D193" s="13"/>
      <c r="E193" s="13"/>
      <c r="F193" s="13"/>
      <c r="G193" s="13"/>
      <c r="H193" s="13"/>
      <c r="I193" s="1" t="s">
        <v>12</v>
      </c>
      <c r="J193" s="2">
        <v>3000</v>
      </c>
      <c r="K193" s="2">
        <v>625</v>
      </c>
      <c r="L193" s="2">
        <v>625</v>
      </c>
      <c r="M193" s="13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</row>
    <row r="194" spans="1:24" ht="27.6" x14ac:dyDescent="0.3">
      <c r="A194" s="26"/>
      <c r="B194" s="13"/>
      <c r="C194" s="13"/>
      <c r="D194" s="13"/>
      <c r="E194" s="13"/>
      <c r="F194" s="13"/>
      <c r="G194" s="13"/>
      <c r="H194" s="13"/>
      <c r="I194" s="1" t="s">
        <v>13</v>
      </c>
      <c r="J194" s="2"/>
      <c r="K194" s="2">
        <v>15000</v>
      </c>
      <c r="L194" s="2">
        <v>15000</v>
      </c>
      <c r="M194" s="13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27.6" x14ac:dyDescent="0.3">
      <c r="A195" s="26"/>
      <c r="B195" s="13"/>
      <c r="C195" s="13"/>
      <c r="D195" s="13"/>
      <c r="E195" s="13"/>
      <c r="F195" s="13"/>
      <c r="G195" s="13"/>
      <c r="H195" s="13"/>
      <c r="I195" s="1" t="s">
        <v>14</v>
      </c>
      <c r="J195" s="2"/>
      <c r="K195" s="2"/>
      <c r="L195" s="2"/>
      <c r="M195" s="13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27.6" x14ac:dyDescent="0.3">
      <c r="A196" s="26"/>
      <c r="B196" s="14"/>
      <c r="C196" s="14"/>
      <c r="D196" s="14"/>
      <c r="E196" s="14"/>
      <c r="F196" s="14"/>
      <c r="G196" s="14"/>
      <c r="H196" s="14"/>
      <c r="I196" s="1" t="s">
        <v>15</v>
      </c>
      <c r="J196" s="2"/>
      <c r="K196" s="2"/>
      <c r="L196" s="2"/>
      <c r="M196" s="14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32.25" customHeight="1" x14ac:dyDescent="0.3">
      <c r="A197" s="26"/>
      <c r="B197" s="12" t="s">
        <v>109</v>
      </c>
      <c r="C197" s="12" t="s">
        <v>76</v>
      </c>
      <c r="D197" s="12">
        <v>2020</v>
      </c>
      <c r="E197" s="12" t="s">
        <v>63</v>
      </c>
      <c r="F197" s="15">
        <v>50600.160000000003</v>
      </c>
      <c r="G197" s="12" t="s">
        <v>115</v>
      </c>
      <c r="H197" s="15">
        <v>50600.160000000003</v>
      </c>
      <c r="I197" s="1" t="s">
        <v>11</v>
      </c>
      <c r="J197" s="2">
        <f>J198+J199+J200+J201</f>
        <v>5000</v>
      </c>
      <c r="K197" s="2">
        <f t="shared" ref="K197:L197" si="41">K198+K199+K200+K201</f>
        <v>31250</v>
      </c>
      <c r="L197" s="2">
        <f t="shared" si="41"/>
        <v>0</v>
      </c>
      <c r="M197" s="12" t="s">
        <v>17</v>
      </c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27.6" x14ac:dyDescent="0.3">
      <c r="A198" s="26"/>
      <c r="B198" s="13"/>
      <c r="C198" s="13"/>
      <c r="D198" s="13"/>
      <c r="E198" s="13"/>
      <c r="F198" s="13"/>
      <c r="G198" s="13"/>
      <c r="H198" s="13"/>
      <c r="I198" s="1" t="s">
        <v>12</v>
      </c>
      <c r="J198" s="2">
        <v>5000</v>
      </c>
      <c r="K198" s="2">
        <v>1250</v>
      </c>
      <c r="L198" s="2"/>
      <c r="M198" s="13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27.6" x14ac:dyDescent="0.3">
      <c r="A199" s="26"/>
      <c r="B199" s="13"/>
      <c r="C199" s="13"/>
      <c r="D199" s="13"/>
      <c r="E199" s="13"/>
      <c r="F199" s="13"/>
      <c r="G199" s="13"/>
      <c r="H199" s="13"/>
      <c r="I199" s="1" t="s">
        <v>13</v>
      </c>
      <c r="J199" s="2"/>
      <c r="K199" s="2">
        <v>30000</v>
      </c>
      <c r="L199" s="2"/>
      <c r="M199" s="13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27.6" x14ac:dyDescent="0.3">
      <c r="A200" s="26"/>
      <c r="B200" s="13"/>
      <c r="C200" s="13"/>
      <c r="D200" s="13"/>
      <c r="E200" s="13"/>
      <c r="F200" s="13"/>
      <c r="G200" s="13"/>
      <c r="H200" s="13"/>
      <c r="I200" s="1" t="s">
        <v>14</v>
      </c>
      <c r="J200" s="2"/>
      <c r="K200" s="2"/>
      <c r="L200" s="2"/>
      <c r="M200" s="13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</row>
    <row r="201" spans="1:24" ht="27.6" x14ac:dyDescent="0.3">
      <c r="A201" s="26"/>
      <c r="B201" s="14"/>
      <c r="C201" s="14"/>
      <c r="D201" s="14"/>
      <c r="E201" s="14"/>
      <c r="F201" s="14"/>
      <c r="G201" s="14"/>
      <c r="H201" s="14"/>
      <c r="I201" s="1" t="s">
        <v>15</v>
      </c>
      <c r="J201" s="2"/>
      <c r="K201" s="2"/>
      <c r="L201" s="2"/>
      <c r="M201" s="14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27.6" x14ac:dyDescent="0.3">
      <c r="A202" s="26"/>
      <c r="B202" s="12" t="s">
        <v>110</v>
      </c>
      <c r="C202" s="12" t="s">
        <v>45</v>
      </c>
      <c r="D202" s="12">
        <v>2021</v>
      </c>
      <c r="E202" s="12" t="s">
        <v>63</v>
      </c>
      <c r="F202" s="15">
        <v>142014.6</v>
      </c>
      <c r="G202" s="12" t="s">
        <v>116</v>
      </c>
      <c r="H202" s="15">
        <v>142014.6</v>
      </c>
      <c r="I202" s="1" t="s">
        <v>11</v>
      </c>
      <c r="J202" s="2">
        <f>J203+J204+J205+J206</f>
        <v>10000</v>
      </c>
      <c r="K202" s="2">
        <f t="shared" ref="K202:L202" si="42">K203+K204+K205+K206</f>
        <v>33986</v>
      </c>
      <c r="L202" s="2">
        <f t="shared" si="42"/>
        <v>46863.7</v>
      </c>
      <c r="M202" s="12" t="s">
        <v>17</v>
      </c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27.6" x14ac:dyDescent="0.3">
      <c r="A203" s="26"/>
      <c r="B203" s="13"/>
      <c r="C203" s="13"/>
      <c r="D203" s="13"/>
      <c r="E203" s="13"/>
      <c r="F203" s="13"/>
      <c r="G203" s="13"/>
      <c r="H203" s="13"/>
      <c r="I203" s="1" t="s">
        <v>12</v>
      </c>
      <c r="J203" s="2">
        <v>10000</v>
      </c>
      <c r="K203" s="2">
        <v>1359.4</v>
      </c>
      <c r="L203" s="2">
        <v>1874.5</v>
      </c>
      <c r="M203" s="13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</row>
    <row r="204" spans="1:24" ht="27.6" x14ac:dyDescent="0.3">
      <c r="A204" s="26"/>
      <c r="B204" s="13"/>
      <c r="C204" s="13"/>
      <c r="D204" s="13"/>
      <c r="E204" s="13"/>
      <c r="F204" s="13"/>
      <c r="G204" s="13"/>
      <c r="H204" s="13"/>
      <c r="I204" s="1" t="s">
        <v>13</v>
      </c>
      <c r="J204" s="2"/>
      <c r="K204" s="2">
        <v>32626.6</v>
      </c>
      <c r="L204" s="2">
        <v>44989.2</v>
      </c>
      <c r="M204" s="13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</row>
    <row r="205" spans="1:24" ht="27.6" x14ac:dyDescent="0.3">
      <c r="A205" s="26"/>
      <c r="B205" s="13"/>
      <c r="C205" s="13"/>
      <c r="D205" s="13"/>
      <c r="E205" s="13"/>
      <c r="F205" s="13"/>
      <c r="G205" s="13"/>
      <c r="H205" s="13"/>
      <c r="I205" s="1" t="s">
        <v>14</v>
      </c>
      <c r="J205" s="2"/>
      <c r="K205" s="2"/>
      <c r="L205" s="2"/>
      <c r="M205" s="13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27.6" x14ac:dyDescent="0.3">
      <c r="A206" s="26"/>
      <c r="B206" s="14"/>
      <c r="C206" s="14"/>
      <c r="D206" s="14"/>
      <c r="E206" s="14"/>
      <c r="F206" s="14"/>
      <c r="G206" s="14"/>
      <c r="H206" s="14"/>
      <c r="I206" s="1" t="s">
        <v>15</v>
      </c>
      <c r="J206" s="2"/>
      <c r="K206" s="2"/>
      <c r="L206" s="2"/>
      <c r="M206" s="14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27.6" customHeight="1" x14ac:dyDescent="0.3">
      <c r="A207" s="26"/>
      <c r="B207" s="12" t="s">
        <v>130</v>
      </c>
      <c r="C207" s="12">
        <v>2019</v>
      </c>
      <c r="D207" s="12">
        <v>2019</v>
      </c>
      <c r="E207" s="12" t="s">
        <v>63</v>
      </c>
      <c r="F207" s="15">
        <v>169917.1</v>
      </c>
      <c r="G207" s="12" t="s">
        <v>131</v>
      </c>
      <c r="H207" s="15">
        <v>169917.1</v>
      </c>
      <c r="I207" s="1" t="s">
        <v>11</v>
      </c>
      <c r="J207" s="2">
        <f>SUM(J208+J209+J210+J211)</f>
        <v>169917.1</v>
      </c>
      <c r="K207" s="2"/>
      <c r="L207" s="2"/>
      <c r="M207" s="12" t="s">
        <v>132</v>
      </c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27.6" x14ac:dyDescent="0.3">
      <c r="A208" s="26"/>
      <c r="B208" s="13"/>
      <c r="C208" s="13"/>
      <c r="D208" s="13"/>
      <c r="E208" s="13"/>
      <c r="F208" s="13"/>
      <c r="G208" s="13"/>
      <c r="H208" s="13"/>
      <c r="I208" s="1" t="s">
        <v>12</v>
      </c>
      <c r="J208" s="2">
        <v>65292.7</v>
      </c>
      <c r="K208" s="2"/>
      <c r="L208" s="2"/>
      <c r="M208" s="13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27.6" x14ac:dyDescent="0.3">
      <c r="A209" s="26"/>
      <c r="B209" s="13"/>
      <c r="C209" s="13"/>
      <c r="D209" s="13"/>
      <c r="E209" s="13"/>
      <c r="F209" s="13"/>
      <c r="G209" s="13"/>
      <c r="H209" s="13"/>
      <c r="I209" s="1" t="s">
        <v>13</v>
      </c>
      <c r="J209" s="2">
        <v>102150</v>
      </c>
      <c r="K209" s="2"/>
      <c r="L209" s="2"/>
      <c r="M209" s="13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27.6" x14ac:dyDescent="0.3">
      <c r="A210" s="26"/>
      <c r="B210" s="13"/>
      <c r="C210" s="13"/>
      <c r="D210" s="13"/>
      <c r="E210" s="13"/>
      <c r="F210" s="13"/>
      <c r="G210" s="13"/>
      <c r="H210" s="13"/>
      <c r="I210" s="1" t="s">
        <v>14</v>
      </c>
      <c r="J210" s="2">
        <v>2474.4</v>
      </c>
      <c r="K210" s="2"/>
      <c r="L210" s="2"/>
      <c r="M210" s="13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</row>
    <row r="211" spans="1:24" ht="27.6" x14ac:dyDescent="0.3">
      <c r="A211" s="26"/>
      <c r="B211" s="14"/>
      <c r="C211" s="14"/>
      <c r="D211" s="14"/>
      <c r="E211" s="14"/>
      <c r="F211" s="14"/>
      <c r="G211" s="14"/>
      <c r="H211" s="14"/>
      <c r="I211" s="1" t="s">
        <v>15</v>
      </c>
      <c r="J211" s="2"/>
      <c r="K211" s="2"/>
      <c r="L211" s="2"/>
      <c r="M211" s="14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</row>
    <row r="212" spans="1:24" ht="27.6" customHeight="1" x14ac:dyDescent="0.3">
      <c r="A212" s="26"/>
      <c r="B212" s="12" t="s">
        <v>129</v>
      </c>
      <c r="C212" s="12">
        <v>2019</v>
      </c>
      <c r="D212" s="12">
        <v>2019</v>
      </c>
      <c r="E212" s="12" t="s">
        <v>63</v>
      </c>
      <c r="F212" s="15">
        <v>1014.4</v>
      </c>
      <c r="G212" s="12" t="s">
        <v>115</v>
      </c>
      <c r="H212" s="15">
        <v>1014.4</v>
      </c>
      <c r="I212" s="1" t="s">
        <v>11</v>
      </c>
      <c r="J212" s="2">
        <f>SUM(J213+J214+J215+J216)</f>
        <v>1014.4</v>
      </c>
      <c r="K212" s="2"/>
      <c r="L212" s="2"/>
      <c r="M212" s="12" t="s">
        <v>133</v>
      </c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27.6" x14ac:dyDescent="0.3">
      <c r="A213" s="26"/>
      <c r="B213" s="13"/>
      <c r="C213" s="13"/>
      <c r="D213" s="13"/>
      <c r="E213" s="13"/>
      <c r="F213" s="13"/>
      <c r="G213" s="13"/>
      <c r="H213" s="13"/>
      <c r="I213" s="1" t="s">
        <v>12</v>
      </c>
      <c r="J213" s="2">
        <v>1004.4</v>
      </c>
      <c r="K213" s="2"/>
      <c r="L213" s="2"/>
      <c r="M213" s="13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27.6" x14ac:dyDescent="0.3">
      <c r="A214" s="26"/>
      <c r="B214" s="13"/>
      <c r="C214" s="13"/>
      <c r="D214" s="13"/>
      <c r="E214" s="13"/>
      <c r="F214" s="13"/>
      <c r="G214" s="13"/>
      <c r="H214" s="13"/>
      <c r="I214" s="1" t="s">
        <v>13</v>
      </c>
      <c r="J214" s="2"/>
      <c r="K214" s="2"/>
      <c r="L214" s="2"/>
      <c r="M214" s="13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27.6" x14ac:dyDescent="0.3">
      <c r="A215" s="26"/>
      <c r="B215" s="13"/>
      <c r="C215" s="13"/>
      <c r="D215" s="13"/>
      <c r="E215" s="13"/>
      <c r="F215" s="13"/>
      <c r="G215" s="13"/>
      <c r="H215" s="13"/>
      <c r="I215" s="1" t="s">
        <v>14</v>
      </c>
      <c r="J215" s="2">
        <v>10</v>
      </c>
      <c r="K215" s="2"/>
      <c r="L215" s="2"/>
      <c r="M215" s="13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27.6" x14ac:dyDescent="0.3">
      <c r="A216" s="26"/>
      <c r="B216" s="14"/>
      <c r="C216" s="14"/>
      <c r="D216" s="14"/>
      <c r="E216" s="14"/>
      <c r="F216" s="14"/>
      <c r="G216" s="14"/>
      <c r="H216" s="14"/>
      <c r="I216" s="1" t="s">
        <v>15</v>
      </c>
      <c r="J216" s="2"/>
      <c r="K216" s="2"/>
      <c r="L216" s="2"/>
      <c r="M216" s="14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27.6" x14ac:dyDescent="0.3">
      <c r="A217" s="26"/>
      <c r="B217" s="12" t="s">
        <v>128</v>
      </c>
      <c r="C217" s="12">
        <v>2019</v>
      </c>
      <c r="D217" s="12">
        <v>2019</v>
      </c>
      <c r="E217" s="12" t="s">
        <v>63</v>
      </c>
      <c r="F217" s="15">
        <v>134120</v>
      </c>
      <c r="G217" s="12" t="s">
        <v>64</v>
      </c>
      <c r="H217" s="15">
        <v>134120</v>
      </c>
      <c r="I217" s="1" t="s">
        <v>11</v>
      </c>
      <c r="J217" s="2">
        <f>SUM(J218+J219+J220+J221)</f>
        <v>134120</v>
      </c>
      <c r="K217" s="2"/>
      <c r="L217" s="2"/>
      <c r="M217" s="12" t="s">
        <v>134</v>
      </c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</row>
    <row r="218" spans="1:24" ht="27.6" x14ac:dyDescent="0.3">
      <c r="A218" s="26"/>
      <c r="B218" s="13"/>
      <c r="C218" s="13"/>
      <c r="D218" s="13"/>
      <c r="E218" s="13"/>
      <c r="F218" s="13"/>
      <c r="G218" s="13"/>
      <c r="H218" s="13"/>
      <c r="I218" s="1" t="s">
        <v>12</v>
      </c>
      <c r="J218" s="2">
        <v>132000</v>
      </c>
      <c r="K218" s="2"/>
      <c r="L218" s="2"/>
      <c r="M218" s="13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27.6" x14ac:dyDescent="0.3">
      <c r="A219" s="26"/>
      <c r="B219" s="13"/>
      <c r="C219" s="13"/>
      <c r="D219" s="13"/>
      <c r="E219" s="13"/>
      <c r="F219" s="13"/>
      <c r="G219" s="13"/>
      <c r="H219" s="13"/>
      <c r="I219" s="1" t="s">
        <v>13</v>
      </c>
      <c r="J219" s="2"/>
      <c r="K219" s="2"/>
      <c r="L219" s="2"/>
      <c r="M219" s="13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27.6" x14ac:dyDescent="0.3">
      <c r="A220" s="26"/>
      <c r="B220" s="13"/>
      <c r="C220" s="13"/>
      <c r="D220" s="13"/>
      <c r="E220" s="13"/>
      <c r="F220" s="13"/>
      <c r="G220" s="13"/>
      <c r="H220" s="13"/>
      <c r="I220" s="1" t="s">
        <v>14</v>
      </c>
      <c r="J220" s="2">
        <v>2120</v>
      </c>
      <c r="K220" s="2"/>
      <c r="L220" s="2"/>
      <c r="M220" s="13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</row>
    <row r="221" spans="1:24" ht="27.6" x14ac:dyDescent="0.3">
      <c r="A221" s="27"/>
      <c r="B221" s="14"/>
      <c r="C221" s="14"/>
      <c r="D221" s="14"/>
      <c r="E221" s="14"/>
      <c r="F221" s="14"/>
      <c r="G221" s="14"/>
      <c r="H221" s="14"/>
      <c r="I221" s="1" t="s">
        <v>15</v>
      </c>
      <c r="J221" s="2"/>
      <c r="K221" s="2"/>
      <c r="L221" s="2"/>
      <c r="M221" s="14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27.6" x14ac:dyDescent="0.3">
      <c r="A222" s="19" t="s">
        <v>49</v>
      </c>
      <c r="B222" s="20"/>
      <c r="C222" s="20"/>
      <c r="D222" s="20"/>
      <c r="E222" s="20"/>
      <c r="F222" s="20"/>
      <c r="G222" s="20"/>
      <c r="H222" s="21"/>
      <c r="I222" s="9" t="s">
        <v>11</v>
      </c>
      <c r="J222" s="2">
        <f>J7+J12+J17+J22+J27+J32+J37+J42+J47+J52+J57+J62+J67+J72+J77+J82+J87+J92+J97+J102+J107+J112+J117+J122+J127+J132+J137+J142+J147+J152+J157+J162+J167+J172+J177+J182+J187+J192+J197+J202+J207+J212+J217</f>
        <v>3788332.3433280163</v>
      </c>
      <c r="K222" s="2">
        <f>K7+K12+K17+K22+K27+K32+K37+K42+K47+K52+K57+K62+K67+K72+K77+K82+K87+K92+K97+K102+K107+K112+K117+K122+K127+K132+K137+K142+K147+K152+K157+K162+K167+K172+K177+K182+K187+K192+K197+K202+K207+K212+K217</f>
        <v>1126019.078575226</v>
      </c>
      <c r="L222" s="2">
        <f t="shared" ref="L222" si="43">L7+L12+L17+L22+L27+L32+L37+L42+L47+L52+L57+L62+L67+L72+L77+L82+L87+L92+L97+L102+L107+L112+L117+L122+L127+L132+L137+L142+L147+L152+L157+L162+L167+L172+L177+L182+L187+L192+L197+L202+L207+L212+L217</f>
        <v>693847.67171717167</v>
      </c>
      <c r="M222" s="10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27.6" x14ac:dyDescent="0.3">
      <c r="A223" s="19"/>
      <c r="B223" s="20"/>
      <c r="C223" s="20"/>
      <c r="D223" s="20"/>
      <c r="E223" s="20"/>
      <c r="F223" s="20"/>
      <c r="G223" s="20"/>
      <c r="H223" s="21"/>
      <c r="I223" s="1" t="s">
        <v>12</v>
      </c>
      <c r="J223" s="2">
        <f>J8+J13+J18+J23+J28+J33+J38+J43+J48+J53+J58+J63+J68+J73+J78+J83+J88+J93+J98+J103+J108+J113+J118+J123+J128+J133+J138+J143+J148+J153+J158+J163+J168+J173+J178+J183+J188+J193+J198+J203+J208+J213+J218</f>
        <v>1466724.9000000001</v>
      </c>
      <c r="K223" s="2">
        <f t="shared" ref="J223:L226" si="44">K8+K13+K18+K23+K28+K33+K38+K43+K48+K53+K58+K63+K68+K73+K78+K83+K88+K93+K98+K103+K108+K113+K118+K123+K128+K133+K138+K143+K148+K153+K158+K163+K168+K173+K178+K183+K188+K193+K198+K203+K208+K213+K218</f>
        <v>44674.599999999991</v>
      </c>
      <c r="L223" s="2">
        <f t="shared" si="44"/>
        <v>27664.2</v>
      </c>
      <c r="M223" s="10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</row>
    <row r="224" spans="1:24" ht="27.6" x14ac:dyDescent="0.3">
      <c r="A224" s="19"/>
      <c r="B224" s="20"/>
      <c r="C224" s="20"/>
      <c r="D224" s="20"/>
      <c r="E224" s="20"/>
      <c r="F224" s="20"/>
      <c r="G224" s="20"/>
      <c r="H224" s="21"/>
      <c r="I224" s="1" t="s">
        <v>13</v>
      </c>
      <c r="J224" s="2">
        <f t="shared" si="44"/>
        <v>2294441.7000000002</v>
      </c>
      <c r="K224" s="2">
        <f t="shared" si="44"/>
        <v>1072191.4000000001</v>
      </c>
      <c r="L224" s="2">
        <f t="shared" si="44"/>
        <v>663941.69999999984</v>
      </c>
      <c r="M224" s="10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</row>
    <row r="225" spans="1:24" ht="27.6" x14ac:dyDescent="0.3">
      <c r="A225" s="19"/>
      <c r="B225" s="20"/>
      <c r="C225" s="20"/>
      <c r="D225" s="20"/>
      <c r="E225" s="20"/>
      <c r="F225" s="20"/>
      <c r="G225" s="20"/>
      <c r="H225" s="21"/>
      <c r="I225" s="1" t="s">
        <v>14</v>
      </c>
      <c r="J225" s="2">
        <f t="shared" si="44"/>
        <v>27165.743328017012</v>
      </c>
      <c r="K225" s="2">
        <f t="shared" si="44"/>
        <v>9153.0785752259435</v>
      </c>
      <c r="L225" s="2">
        <f t="shared" si="44"/>
        <v>2241.7717171717168</v>
      </c>
      <c r="M225" s="10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</row>
    <row r="226" spans="1:24" ht="27.6" x14ac:dyDescent="0.3">
      <c r="A226" s="22"/>
      <c r="B226" s="23"/>
      <c r="C226" s="23"/>
      <c r="D226" s="23"/>
      <c r="E226" s="23"/>
      <c r="F226" s="23"/>
      <c r="G226" s="23"/>
      <c r="H226" s="24"/>
      <c r="I226" s="1" t="s">
        <v>15</v>
      </c>
      <c r="J226" s="2">
        <f t="shared" si="44"/>
        <v>0</v>
      </c>
      <c r="K226" s="2">
        <f t="shared" si="44"/>
        <v>0</v>
      </c>
      <c r="L226" s="2">
        <f t="shared" si="44"/>
        <v>0</v>
      </c>
      <c r="M226" s="10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27.6" x14ac:dyDescent="0.3">
      <c r="A227" s="25" t="s">
        <v>50</v>
      </c>
      <c r="B227" s="12" t="s">
        <v>139</v>
      </c>
      <c r="C227" s="12" t="s">
        <v>45</v>
      </c>
      <c r="D227" s="12">
        <v>2022</v>
      </c>
      <c r="E227" s="12" t="s">
        <v>120</v>
      </c>
      <c r="F227" s="15">
        <v>308492.11</v>
      </c>
      <c r="G227" s="12" t="s">
        <v>121</v>
      </c>
      <c r="H227" s="15">
        <v>308492.11</v>
      </c>
      <c r="I227" s="1" t="s">
        <v>11</v>
      </c>
      <c r="J227" s="2">
        <f>J228+J229+J230+J231</f>
        <v>51355.66188197767</v>
      </c>
      <c r="K227" s="2">
        <f t="shared" ref="K227:L227" si="45">K228+K229+K230+K231</f>
        <v>0</v>
      </c>
      <c r="L227" s="2">
        <f t="shared" si="45"/>
        <v>70707.070707070714</v>
      </c>
      <c r="M227" s="12" t="s">
        <v>123</v>
      </c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27.6" x14ac:dyDescent="0.3">
      <c r="A228" s="26"/>
      <c r="B228" s="13"/>
      <c r="C228" s="13"/>
      <c r="D228" s="13"/>
      <c r="E228" s="13"/>
      <c r="F228" s="13"/>
      <c r="G228" s="13"/>
      <c r="H228" s="13"/>
      <c r="I228" s="1" t="s">
        <v>12</v>
      </c>
      <c r="J228" s="2">
        <v>50000</v>
      </c>
      <c r="K228" s="2">
        <v>0</v>
      </c>
      <c r="L228" s="2">
        <v>70000</v>
      </c>
      <c r="M228" s="13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27.6" x14ac:dyDescent="0.3">
      <c r="A229" s="26"/>
      <c r="B229" s="13"/>
      <c r="C229" s="13"/>
      <c r="D229" s="13"/>
      <c r="E229" s="13"/>
      <c r="F229" s="13"/>
      <c r="G229" s="13"/>
      <c r="H229" s="13"/>
      <c r="I229" s="1" t="s">
        <v>13</v>
      </c>
      <c r="J229" s="2"/>
      <c r="K229" s="2">
        <v>0</v>
      </c>
      <c r="L229" s="2">
        <v>0</v>
      </c>
      <c r="M229" s="13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27.6" x14ac:dyDescent="0.3">
      <c r="A230" s="26"/>
      <c r="B230" s="13"/>
      <c r="C230" s="13"/>
      <c r="D230" s="13"/>
      <c r="E230" s="13"/>
      <c r="F230" s="13"/>
      <c r="G230" s="13"/>
      <c r="H230" s="13"/>
      <c r="I230" s="1" t="s">
        <v>14</v>
      </c>
      <c r="J230" s="2">
        <f>(20000*5/95)+(J228-20000)/99</f>
        <v>1355.6618819776713</v>
      </c>
      <c r="K230" s="2">
        <v>0</v>
      </c>
      <c r="L230" s="2">
        <f>L228/99</f>
        <v>707.07070707070704</v>
      </c>
      <c r="M230" s="13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27.6" x14ac:dyDescent="0.3">
      <c r="A231" s="26"/>
      <c r="B231" s="14"/>
      <c r="C231" s="14"/>
      <c r="D231" s="14"/>
      <c r="E231" s="14"/>
      <c r="F231" s="14"/>
      <c r="G231" s="14"/>
      <c r="H231" s="14"/>
      <c r="I231" s="1" t="s">
        <v>15</v>
      </c>
      <c r="J231" s="2"/>
      <c r="K231" s="2"/>
      <c r="L231" s="2"/>
      <c r="M231" s="14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27.6" x14ac:dyDescent="0.3">
      <c r="A232" s="26"/>
      <c r="B232" s="12" t="s">
        <v>18</v>
      </c>
      <c r="C232" s="12" t="s">
        <v>36</v>
      </c>
      <c r="D232" s="12">
        <v>2019</v>
      </c>
      <c r="E232" s="12" t="s">
        <v>37</v>
      </c>
      <c r="F232" s="15">
        <v>714569.03</v>
      </c>
      <c r="G232" s="12" t="s">
        <v>20</v>
      </c>
      <c r="H232" s="15">
        <v>29680.1</v>
      </c>
      <c r="I232" s="1" t="s">
        <v>11</v>
      </c>
      <c r="J232" s="2">
        <f>J233+J234+J235</f>
        <v>2677</v>
      </c>
      <c r="K232" s="2">
        <f t="shared" ref="K232:L232" si="46">K233+K234+K235+K236</f>
        <v>0</v>
      </c>
      <c r="L232" s="2">
        <f t="shared" si="46"/>
        <v>0</v>
      </c>
      <c r="M232" s="12" t="s">
        <v>22</v>
      </c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27.6" x14ac:dyDescent="0.3">
      <c r="A233" s="26"/>
      <c r="B233" s="13"/>
      <c r="C233" s="13"/>
      <c r="D233" s="13"/>
      <c r="E233" s="13"/>
      <c r="F233" s="13"/>
      <c r="G233" s="13"/>
      <c r="H233" s="13"/>
      <c r="I233" s="1" t="s">
        <v>12</v>
      </c>
      <c r="J233" s="2">
        <v>2650.2</v>
      </c>
      <c r="K233" s="2"/>
      <c r="L233" s="2"/>
      <c r="M233" s="13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27.6" x14ac:dyDescent="0.3">
      <c r="A234" s="26"/>
      <c r="B234" s="13"/>
      <c r="C234" s="13"/>
      <c r="D234" s="13"/>
      <c r="E234" s="13"/>
      <c r="F234" s="13"/>
      <c r="G234" s="13"/>
      <c r="H234" s="13"/>
      <c r="I234" s="1" t="s">
        <v>13</v>
      </c>
      <c r="J234" s="2"/>
      <c r="K234" s="2"/>
      <c r="L234" s="2"/>
      <c r="M234" s="13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27.6" x14ac:dyDescent="0.3">
      <c r="A235" s="26"/>
      <c r="B235" s="13"/>
      <c r="C235" s="13"/>
      <c r="D235" s="13"/>
      <c r="E235" s="13"/>
      <c r="F235" s="13"/>
      <c r="G235" s="13"/>
      <c r="H235" s="13"/>
      <c r="I235" s="1" t="s">
        <v>14</v>
      </c>
      <c r="J235" s="2">
        <v>26.8</v>
      </c>
      <c r="K235" s="2"/>
      <c r="L235" s="2"/>
      <c r="M235" s="13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27.6" x14ac:dyDescent="0.3">
      <c r="A236" s="26"/>
      <c r="B236" s="14"/>
      <c r="C236" s="14"/>
      <c r="D236" s="14"/>
      <c r="E236" s="14"/>
      <c r="F236" s="14"/>
      <c r="G236" s="14"/>
      <c r="H236" s="14"/>
      <c r="I236" s="1" t="s">
        <v>15</v>
      </c>
      <c r="J236" s="2"/>
      <c r="K236" s="2"/>
      <c r="L236" s="2"/>
      <c r="M236" s="14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30" customHeight="1" x14ac:dyDescent="0.3">
      <c r="A237" s="26"/>
      <c r="B237" s="12" t="s">
        <v>122</v>
      </c>
      <c r="C237" s="12">
        <v>2019</v>
      </c>
      <c r="D237" s="12">
        <v>2019</v>
      </c>
      <c r="E237" s="12" t="s">
        <v>120</v>
      </c>
      <c r="F237" s="15">
        <v>16497.13</v>
      </c>
      <c r="G237" s="12" t="s">
        <v>78</v>
      </c>
      <c r="H237" s="15">
        <v>16497.13</v>
      </c>
      <c r="I237" s="1" t="s">
        <v>11</v>
      </c>
      <c r="J237" s="2">
        <f>J238+J239+J240+J241</f>
        <v>15789.473684210527</v>
      </c>
      <c r="K237" s="2">
        <f t="shared" ref="K237:L237" si="47">K238+K239+K240+K241</f>
        <v>0</v>
      </c>
      <c r="L237" s="2">
        <f t="shared" si="47"/>
        <v>0</v>
      </c>
      <c r="M237" s="12" t="s">
        <v>22</v>
      </c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27.6" x14ac:dyDescent="0.3">
      <c r="A238" s="26"/>
      <c r="B238" s="13"/>
      <c r="C238" s="13"/>
      <c r="D238" s="13"/>
      <c r="E238" s="13"/>
      <c r="F238" s="13"/>
      <c r="G238" s="13"/>
      <c r="H238" s="13"/>
      <c r="I238" s="1" t="s">
        <v>12</v>
      </c>
      <c r="J238" s="2">
        <v>15000</v>
      </c>
      <c r="K238" s="2"/>
      <c r="L238" s="2"/>
      <c r="M238" s="13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27.6" x14ac:dyDescent="0.3">
      <c r="A239" s="26"/>
      <c r="B239" s="13"/>
      <c r="C239" s="13"/>
      <c r="D239" s="13"/>
      <c r="E239" s="13"/>
      <c r="F239" s="13"/>
      <c r="G239" s="13"/>
      <c r="H239" s="13"/>
      <c r="I239" s="1" t="s">
        <v>13</v>
      </c>
      <c r="J239" s="2"/>
      <c r="K239" s="2"/>
      <c r="L239" s="2"/>
      <c r="M239" s="13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27.6" x14ac:dyDescent="0.3">
      <c r="A240" s="26"/>
      <c r="B240" s="13"/>
      <c r="C240" s="13"/>
      <c r="D240" s="13"/>
      <c r="E240" s="13"/>
      <c r="F240" s="13"/>
      <c r="G240" s="13"/>
      <c r="H240" s="13"/>
      <c r="I240" s="1" t="s">
        <v>14</v>
      </c>
      <c r="J240" s="2">
        <f>J238*5/95</f>
        <v>789.47368421052636</v>
      </c>
      <c r="K240" s="2"/>
      <c r="L240" s="2"/>
      <c r="M240" s="13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27.6" x14ac:dyDescent="0.3">
      <c r="A241" s="26"/>
      <c r="B241" s="14"/>
      <c r="C241" s="14"/>
      <c r="D241" s="14"/>
      <c r="E241" s="14"/>
      <c r="F241" s="14"/>
      <c r="G241" s="14"/>
      <c r="H241" s="14"/>
      <c r="I241" s="1" t="s">
        <v>15</v>
      </c>
      <c r="J241" s="2"/>
      <c r="K241" s="2"/>
      <c r="L241" s="2"/>
      <c r="M241" s="14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</row>
    <row r="242" spans="1:24" ht="27.6" x14ac:dyDescent="0.3">
      <c r="A242" s="26"/>
      <c r="B242" s="12" t="s">
        <v>52</v>
      </c>
      <c r="C242" s="12" t="s">
        <v>36</v>
      </c>
      <c r="D242" s="12">
        <v>2018</v>
      </c>
      <c r="E242" s="12" t="s">
        <v>38</v>
      </c>
      <c r="F242" s="15">
        <v>393054.03</v>
      </c>
      <c r="G242" s="12" t="s">
        <v>21</v>
      </c>
      <c r="H242" s="15">
        <v>130710.39999999999</v>
      </c>
      <c r="I242" s="1" t="s">
        <v>11</v>
      </c>
      <c r="J242" s="2">
        <f t="shared" ref="J242:L242" si="48">J243+J244+J245+J246</f>
        <v>67911.8</v>
      </c>
      <c r="K242" s="2">
        <f t="shared" si="48"/>
        <v>0</v>
      </c>
      <c r="L242" s="2">
        <f t="shared" si="48"/>
        <v>0</v>
      </c>
      <c r="M242" s="12" t="s">
        <v>22</v>
      </c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</row>
    <row r="243" spans="1:24" ht="27.6" x14ac:dyDescent="0.3">
      <c r="A243" s="26"/>
      <c r="B243" s="13"/>
      <c r="C243" s="13"/>
      <c r="D243" s="13"/>
      <c r="E243" s="13"/>
      <c r="F243" s="13"/>
      <c r="G243" s="13"/>
      <c r="H243" s="13"/>
      <c r="I243" s="1" t="s">
        <v>12</v>
      </c>
      <c r="J243" s="2">
        <v>67232.7</v>
      </c>
      <c r="K243" s="2"/>
      <c r="L243" s="2"/>
      <c r="M243" s="13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</row>
    <row r="244" spans="1:24" ht="27.6" x14ac:dyDescent="0.3">
      <c r="A244" s="26"/>
      <c r="B244" s="13"/>
      <c r="C244" s="13"/>
      <c r="D244" s="13"/>
      <c r="E244" s="13"/>
      <c r="F244" s="13"/>
      <c r="G244" s="13"/>
      <c r="H244" s="13"/>
      <c r="I244" s="1" t="s">
        <v>13</v>
      </c>
      <c r="J244" s="2"/>
      <c r="K244" s="2"/>
      <c r="L244" s="2"/>
      <c r="M244" s="13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27.6" x14ac:dyDescent="0.3">
      <c r="A245" s="26"/>
      <c r="B245" s="13"/>
      <c r="C245" s="13"/>
      <c r="D245" s="13"/>
      <c r="E245" s="13"/>
      <c r="F245" s="13"/>
      <c r="G245" s="13"/>
      <c r="H245" s="13"/>
      <c r="I245" s="1" t="s">
        <v>14</v>
      </c>
      <c r="J245" s="2">
        <v>679.1</v>
      </c>
      <c r="K245" s="2"/>
      <c r="L245" s="2"/>
      <c r="M245" s="13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27.6" x14ac:dyDescent="0.3">
      <c r="A246" s="26"/>
      <c r="B246" s="14"/>
      <c r="C246" s="14"/>
      <c r="D246" s="14"/>
      <c r="E246" s="14"/>
      <c r="F246" s="14"/>
      <c r="G246" s="14"/>
      <c r="H246" s="14"/>
      <c r="I246" s="1" t="s">
        <v>15</v>
      </c>
      <c r="J246" s="2"/>
      <c r="K246" s="2"/>
      <c r="L246" s="2"/>
      <c r="M246" s="14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27.6" x14ac:dyDescent="0.3">
      <c r="A247" s="26"/>
      <c r="B247" s="12" t="s">
        <v>127</v>
      </c>
      <c r="C247" s="12" t="s">
        <v>76</v>
      </c>
      <c r="D247" s="12">
        <v>2020</v>
      </c>
      <c r="E247" s="12" t="s">
        <v>75</v>
      </c>
      <c r="F247" s="15">
        <v>474399.34</v>
      </c>
      <c r="G247" s="12" t="s">
        <v>78</v>
      </c>
      <c r="H247" s="15">
        <f>F247</f>
        <v>474399.34</v>
      </c>
      <c r="I247" s="1" t="s">
        <v>11</v>
      </c>
      <c r="J247" s="2">
        <f>J248+J249+J250+J251</f>
        <v>253375.8639021797</v>
      </c>
      <c r="K247" s="2">
        <f>K248+K249+K250+K251</f>
        <v>202706.5</v>
      </c>
      <c r="L247" s="2">
        <f t="shared" ref="L247" si="49">L248+L249+L250+L251</f>
        <v>0</v>
      </c>
      <c r="M247" s="12" t="s">
        <v>22</v>
      </c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27.6" x14ac:dyDescent="0.3">
      <c r="A248" s="26"/>
      <c r="B248" s="13"/>
      <c r="C248" s="13"/>
      <c r="D248" s="13"/>
      <c r="E248" s="13"/>
      <c r="F248" s="13"/>
      <c r="G248" s="13"/>
      <c r="H248" s="13"/>
      <c r="I248" s="1" t="s">
        <v>12</v>
      </c>
      <c r="J248" s="2">
        <v>250000</v>
      </c>
      <c r="K248" s="2">
        <v>200679.4</v>
      </c>
      <c r="L248" s="2"/>
      <c r="M248" s="13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27.6" x14ac:dyDescent="0.3">
      <c r="A249" s="26"/>
      <c r="B249" s="13"/>
      <c r="C249" s="13"/>
      <c r="D249" s="13"/>
      <c r="E249" s="13"/>
      <c r="F249" s="13"/>
      <c r="G249" s="13"/>
      <c r="H249" s="13"/>
      <c r="I249" s="1" t="s">
        <v>13</v>
      </c>
      <c r="J249" s="2"/>
      <c r="K249" s="2"/>
      <c r="L249" s="2"/>
      <c r="M249" s="13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27.6" x14ac:dyDescent="0.3">
      <c r="A250" s="26"/>
      <c r="B250" s="13"/>
      <c r="C250" s="13"/>
      <c r="D250" s="13"/>
      <c r="E250" s="13"/>
      <c r="F250" s="13"/>
      <c r="G250" s="13"/>
      <c r="H250" s="13"/>
      <c r="I250" s="1" t="s">
        <v>14</v>
      </c>
      <c r="J250" s="2">
        <f>(20000*5/95)+(J248-20000)/99</f>
        <v>3375.8639021796916</v>
      </c>
      <c r="K250" s="2">
        <v>2027.1</v>
      </c>
      <c r="L250" s="2"/>
      <c r="M250" s="13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27.6" x14ac:dyDescent="0.3">
      <c r="A251" s="26"/>
      <c r="B251" s="14"/>
      <c r="C251" s="14"/>
      <c r="D251" s="14"/>
      <c r="E251" s="14"/>
      <c r="F251" s="14"/>
      <c r="G251" s="14"/>
      <c r="H251" s="14"/>
      <c r="I251" s="1" t="s">
        <v>15</v>
      </c>
      <c r="J251" s="2"/>
      <c r="K251" s="2"/>
      <c r="L251" s="2"/>
      <c r="M251" s="14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27.6" x14ac:dyDescent="0.3">
      <c r="A252" s="26"/>
      <c r="B252" s="12" t="s">
        <v>124</v>
      </c>
      <c r="C252" s="12" t="s">
        <v>46</v>
      </c>
      <c r="D252" s="12">
        <v>2022</v>
      </c>
      <c r="E252" s="12" t="s">
        <v>63</v>
      </c>
      <c r="F252" s="15">
        <v>750000</v>
      </c>
      <c r="G252" s="12" t="s">
        <v>138</v>
      </c>
      <c r="H252" s="15">
        <v>750000</v>
      </c>
      <c r="I252" s="1" t="s">
        <v>11</v>
      </c>
      <c r="J252" s="2">
        <f>J253+J254+J255+J256</f>
        <v>0</v>
      </c>
      <c r="K252" s="2">
        <f t="shared" ref="K252:L252" si="50">K253+K254+K255+K256</f>
        <v>51355.7</v>
      </c>
      <c r="L252" s="2">
        <f t="shared" si="50"/>
        <v>98768</v>
      </c>
      <c r="M252" s="12" t="s">
        <v>22</v>
      </c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27.6" x14ac:dyDescent="0.3">
      <c r="A253" s="26"/>
      <c r="B253" s="13"/>
      <c r="C253" s="13"/>
      <c r="D253" s="13"/>
      <c r="E253" s="13"/>
      <c r="F253" s="13"/>
      <c r="G253" s="13"/>
      <c r="H253" s="13"/>
      <c r="I253" s="1" t="s">
        <v>12</v>
      </c>
      <c r="J253" s="2"/>
      <c r="K253" s="2">
        <v>50000</v>
      </c>
      <c r="L253" s="2">
        <v>97780.3</v>
      </c>
      <c r="M253" s="13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</row>
    <row r="254" spans="1:24" ht="27.6" x14ac:dyDescent="0.3">
      <c r="A254" s="26"/>
      <c r="B254" s="13"/>
      <c r="C254" s="13"/>
      <c r="D254" s="13"/>
      <c r="E254" s="13"/>
      <c r="F254" s="13"/>
      <c r="G254" s="13"/>
      <c r="H254" s="13"/>
      <c r="I254" s="1" t="s">
        <v>13</v>
      </c>
      <c r="J254" s="2"/>
      <c r="K254" s="2"/>
      <c r="L254" s="2"/>
      <c r="M254" s="13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27.6" x14ac:dyDescent="0.3">
      <c r="A255" s="26"/>
      <c r="B255" s="13"/>
      <c r="C255" s="13"/>
      <c r="D255" s="13"/>
      <c r="E255" s="13"/>
      <c r="F255" s="13"/>
      <c r="G255" s="13"/>
      <c r="H255" s="13"/>
      <c r="I255" s="1" t="s">
        <v>14</v>
      </c>
      <c r="J255" s="2"/>
      <c r="K255" s="2">
        <v>1355.7</v>
      </c>
      <c r="L255" s="2">
        <v>987.7</v>
      </c>
      <c r="M255" s="13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27.6" x14ac:dyDescent="0.3">
      <c r="A256" s="26"/>
      <c r="B256" s="14"/>
      <c r="C256" s="14"/>
      <c r="D256" s="14"/>
      <c r="E256" s="14"/>
      <c r="F256" s="14"/>
      <c r="G256" s="14"/>
      <c r="H256" s="14"/>
      <c r="I256" s="1" t="s">
        <v>15</v>
      </c>
      <c r="J256" s="2"/>
      <c r="K256" s="2"/>
      <c r="L256" s="2"/>
      <c r="M256" s="14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27.6" x14ac:dyDescent="0.3">
      <c r="A257" s="26"/>
      <c r="B257" s="12" t="s">
        <v>19</v>
      </c>
      <c r="C257" s="12" t="s">
        <v>39</v>
      </c>
      <c r="D257" s="12">
        <v>2020</v>
      </c>
      <c r="E257" s="12" t="s">
        <v>73</v>
      </c>
      <c r="F257" s="15">
        <v>759065.64</v>
      </c>
      <c r="G257" s="12" t="s">
        <v>20</v>
      </c>
      <c r="H257" s="15">
        <v>688508.5</v>
      </c>
      <c r="I257" s="1" t="s">
        <v>11</v>
      </c>
      <c r="J257" s="2">
        <f>J258+J259+J260+J261</f>
        <v>429000</v>
      </c>
      <c r="K257" s="2">
        <f t="shared" ref="K257:L257" si="51">K258+K259+K260+K261</f>
        <v>50505.1</v>
      </c>
      <c r="L257" s="2">
        <f t="shared" si="51"/>
        <v>0</v>
      </c>
      <c r="M257" s="12" t="s">
        <v>22</v>
      </c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27.6" x14ac:dyDescent="0.3">
      <c r="A258" s="26"/>
      <c r="B258" s="13"/>
      <c r="C258" s="13"/>
      <c r="D258" s="13"/>
      <c r="E258" s="13"/>
      <c r="F258" s="13"/>
      <c r="G258" s="13"/>
      <c r="H258" s="13"/>
      <c r="I258" s="1" t="s">
        <v>12</v>
      </c>
      <c r="J258" s="2">
        <v>75792.2</v>
      </c>
      <c r="K258" s="2">
        <v>50000</v>
      </c>
      <c r="L258" s="2"/>
      <c r="M258" s="13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27.6" x14ac:dyDescent="0.3">
      <c r="A259" s="26"/>
      <c r="B259" s="13"/>
      <c r="C259" s="13"/>
      <c r="D259" s="13"/>
      <c r="E259" s="13"/>
      <c r="F259" s="13"/>
      <c r="G259" s="13"/>
      <c r="H259" s="13"/>
      <c r="I259" s="1" t="s">
        <v>13</v>
      </c>
      <c r="J259" s="2">
        <v>300000</v>
      </c>
      <c r="K259" s="2"/>
      <c r="L259" s="2"/>
      <c r="M259" s="13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27.6" x14ac:dyDescent="0.3">
      <c r="A260" s="26"/>
      <c r="B260" s="13"/>
      <c r="C260" s="13"/>
      <c r="D260" s="13"/>
      <c r="E260" s="13"/>
      <c r="F260" s="13"/>
      <c r="G260" s="13"/>
      <c r="H260" s="13"/>
      <c r="I260" s="1" t="s">
        <v>14</v>
      </c>
      <c r="J260" s="2">
        <v>53207.8</v>
      </c>
      <c r="K260" s="2">
        <v>505.1</v>
      </c>
      <c r="L260" s="2"/>
      <c r="M260" s="13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27.6" x14ac:dyDescent="0.3">
      <c r="A261" s="26"/>
      <c r="B261" s="14"/>
      <c r="C261" s="14"/>
      <c r="D261" s="14"/>
      <c r="E261" s="14"/>
      <c r="F261" s="14"/>
      <c r="G261" s="14"/>
      <c r="H261" s="14"/>
      <c r="I261" s="1" t="s">
        <v>15</v>
      </c>
      <c r="J261" s="2"/>
      <c r="K261" s="2"/>
      <c r="L261" s="2"/>
      <c r="M261" s="14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27.6" x14ac:dyDescent="0.3">
      <c r="A262" s="26"/>
      <c r="B262" s="12" t="s">
        <v>53</v>
      </c>
      <c r="C262" s="12" t="s">
        <v>39</v>
      </c>
      <c r="D262" s="12">
        <v>2020</v>
      </c>
      <c r="E262" s="12" t="s">
        <v>40</v>
      </c>
      <c r="F262" s="15">
        <v>731900.71</v>
      </c>
      <c r="G262" s="12" t="s">
        <v>20</v>
      </c>
      <c r="H262" s="15">
        <v>714330</v>
      </c>
      <c r="I262" s="1" t="s">
        <v>11</v>
      </c>
      <c r="J262" s="2">
        <f>J263+J264+J265+J266</f>
        <v>486845.49999999994</v>
      </c>
      <c r="K262" s="2">
        <f t="shared" ref="K262:L262" si="52">K263+K264+K265+K266</f>
        <v>448945.5</v>
      </c>
      <c r="L262" s="2">
        <f t="shared" si="52"/>
        <v>0</v>
      </c>
      <c r="M262" s="12" t="s">
        <v>22</v>
      </c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27.6" x14ac:dyDescent="0.3">
      <c r="A263" s="26"/>
      <c r="B263" s="13"/>
      <c r="C263" s="13"/>
      <c r="D263" s="13"/>
      <c r="E263" s="13"/>
      <c r="F263" s="13"/>
      <c r="G263" s="13"/>
      <c r="H263" s="13"/>
      <c r="I263" s="1" t="s">
        <v>12</v>
      </c>
      <c r="J263" s="2">
        <v>105849.8</v>
      </c>
      <c r="K263" s="2">
        <v>97780.3</v>
      </c>
      <c r="L263" s="2"/>
      <c r="M263" s="13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27.6" x14ac:dyDescent="0.3">
      <c r="A264" s="26"/>
      <c r="B264" s="13"/>
      <c r="C264" s="13"/>
      <c r="D264" s="13"/>
      <c r="E264" s="13"/>
      <c r="F264" s="13"/>
      <c r="G264" s="13"/>
      <c r="H264" s="13"/>
      <c r="I264" s="1" t="s">
        <v>13</v>
      </c>
      <c r="J264" s="2">
        <v>375285.1</v>
      </c>
      <c r="K264" s="2">
        <v>346675.7</v>
      </c>
      <c r="L264" s="2"/>
      <c r="M264" s="13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27.6" x14ac:dyDescent="0.3">
      <c r="A265" s="26"/>
      <c r="B265" s="13"/>
      <c r="C265" s="13"/>
      <c r="D265" s="13"/>
      <c r="E265" s="13"/>
      <c r="F265" s="13"/>
      <c r="G265" s="13"/>
      <c r="H265" s="13"/>
      <c r="I265" s="1" t="s">
        <v>14</v>
      </c>
      <c r="J265" s="2">
        <v>5710.6</v>
      </c>
      <c r="K265" s="2">
        <v>4489.5</v>
      </c>
      <c r="L265" s="2"/>
      <c r="M265" s="13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27.6" x14ac:dyDescent="0.3">
      <c r="A266" s="26"/>
      <c r="B266" s="14"/>
      <c r="C266" s="14"/>
      <c r="D266" s="14"/>
      <c r="E266" s="14"/>
      <c r="F266" s="14"/>
      <c r="G266" s="14"/>
      <c r="H266" s="14"/>
      <c r="I266" s="1" t="s">
        <v>15</v>
      </c>
      <c r="J266" s="2"/>
      <c r="K266" s="2"/>
      <c r="L266" s="2"/>
      <c r="M266" s="14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27.6" x14ac:dyDescent="0.3">
      <c r="A267" s="26"/>
      <c r="B267" s="12" t="s">
        <v>70</v>
      </c>
      <c r="C267" s="12" t="s">
        <v>43</v>
      </c>
      <c r="D267" s="12">
        <v>2019</v>
      </c>
      <c r="E267" s="12" t="s">
        <v>40</v>
      </c>
      <c r="F267" s="15">
        <v>971599.6</v>
      </c>
      <c r="G267" s="12" t="s">
        <v>31</v>
      </c>
      <c r="H267" s="15">
        <v>650725.38</v>
      </c>
      <c r="I267" s="1" t="s">
        <v>11</v>
      </c>
      <c r="J267" s="2">
        <f>J268+J269+J270+J271</f>
        <v>675627.2</v>
      </c>
      <c r="K267" s="2">
        <f t="shared" ref="K267:L267" si="53">K268+K269+K270+K271</f>
        <v>0</v>
      </c>
      <c r="L267" s="2">
        <f t="shared" si="53"/>
        <v>0</v>
      </c>
      <c r="M267" s="12" t="s">
        <v>17</v>
      </c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27.6" x14ac:dyDescent="0.3">
      <c r="A268" s="26"/>
      <c r="B268" s="13"/>
      <c r="C268" s="13"/>
      <c r="D268" s="13"/>
      <c r="E268" s="13"/>
      <c r="F268" s="13"/>
      <c r="G268" s="13"/>
      <c r="H268" s="13"/>
      <c r="I268" s="1" t="s">
        <v>12</v>
      </c>
      <c r="J268" s="2">
        <v>675627.2</v>
      </c>
      <c r="K268" s="2"/>
      <c r="L268" s="2"/>
      <c r="M268" s="13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27.6" x14ac:dyDescent="0.3">
      <c r="A269" s="26"/>
      <c r="B269" s="13"/>
      <c r="C269" s="13"/>
      <c r="D269" s="13"/>
      <c r="E269" s="13"/>
      <c r="F269" s="13"/>
      <c r="G269" s="13"/>
      <c r="H269" s="13"/>
      <c r="I269" s="1" t="s">
        <v>13</v>
      </c>
      <c r="J269" s="2"/>
      <c r="K269" s="2"/>
      <c r="L269" s="2"/>
      <c r="M269" s="13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27.6" x14ac:dyDescent="0.3">
      <c r="A270" s="26"/>
      <c r="B270" s="13"/>
      <c r="C270" s="13"/>
      <c r="D270" s="13"/>
      <c r="E270" s="13"/>
      <c r="F270" s="13"/>
      <c r="G270" s="13"/>
      <c r="H270" s="13"/>
      <c r="I270" s="1" t="s">
        <v>14</v>
      </c>
      <c r="J270" s="2"/>
      <c r="K270" s="2"/>
      <c r="L270" s="2"/>
      <c r="M270" s="13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27.6" x14ac:dyDescent="0.3">
      <c r="A271" s="26"/>
      <c r="B271" s="14"/>
      <c r="C271" s="14"/>
      <c r="D271" s="14"/>
      <c r="E271" s="14"/>
      <c r="F271" s="14"/>
      <c r="G271" s="14"/>
      <c r="H271" s="14"/>
      <c r="I271" s="1" t="s">
        <v>15</v>
      </c>
      <c r="J271" s="2"/>
      <c r="K271" s="2"/>
      <c r="L271" s="2"/>
      <c r="M271" s="14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27.6" x14ac:dyDescent="0.3">
      <c r="A272" s="26"/>
      <c r="B272" s="12" t="s">
        <v>23</v>
      </c>
      <c r="C272" s="12">
        <v>2020</v>
      </c>
      <c r="D272" s="12">
        <v>2025</v>
      </c>
      <c r="E272" s="12" t="s">
        <v>47</v>
      </c>
      <c r="F272" s="15">
        <v>90525.6</v>
      </c>
      <c r="G272" s="12" t="s">
        <v>44</v>
      </c>
      <c r="H272" s="15">
        <v>85857.01</v>
      </c>
      <c r="I272" s="1" t="s">
        <v>11</v>
      </c>
      <c r="J272" s="2">
        <f>J273+J274+J275+J276</f>
        <v>2007.4</v>
      </c>
      <c r="K272" s="2">
        <f t="shared" ref="K272:L272" si="54">K273+K274+K275+K276</f>
        <v>0</v>
      </c>
      <c r="L272" s="2">
        <f t="shared" si="54"/>
        <v>0</v>
      </c>
      <c r="M272" s="12" t="s">
        <v>17</v>
      </c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27.6" x14ac:dyDescent="0.3">
      <c r="A273" s="26"/>
      <c r="B273" s="13"/>
      <c r="C273" s="13"/>
      <c r="D273" s="13"/>
      <c r="E273" s="13"/>
      <c r="F273" s="13"/>
      <c r="G273" s="13"/>
      <c r="H273" s="13"/>
      <c r="I273" s="1" t="s">
        <v>12</v>
      </c>
      <c r="J273" s="2">
        <v>2007.4</v>
      </c>
      <c r="K273" s="2"/>
      <c r="L273" s="2"/>
      <c r="M273" s="13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27.6" x14ac:dyDescent="0.3">
      <c r="A274" s="26"/>
      <c r="B274" s="13"/>
      <c r="C274" s="13"/>
      <c r="D274" s="13"/>
      <c r="E274" s="13"/>
      <c r="F274" s="13"/>
      <c r="G274" s="13"/>
      <c r="H274" s="13"/>
      <c r="I274" s="1" t="s">
        <v>13</v>
      </c>
      <c r="J274" s="2"/>
      <c r="K274" s="2"/>
      <c r="L274" s="2"/>
      <c r="M274" s="13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</row>
    <row r="275" spans="1:24" ht="27.6" x14ac:dyDescent="0.3">
      <c r="A275" s="26"/>
      <c r="B275" s="13"/>
      <c r="C275" s="13"/>
      <c r="D275" s="13"/>
      <c r="E275" s="13"/>
      <c r="F275" s="13"/>
      <c r="G275" s="13"/>
      <c r="H275" s="13"/>
      <c r="I275" s="1" t="s">
        <v>14</v>
      </c>
      <c r="J275" s="2"/>
      <c r="K275" s="2"/>
      <c r="L275" s="2"/>
      <c r="M275" s="13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</row>
    <row r="276" spans="1:24" ht="27.6" x14ac:dyDescent="0.3">
      <c r="A276" s="26"/>
      <c r="B276" s="14"/>
      <c r="C276" s="14"/>
      <c r="D276" s="14"/>
      <c r="E276" s="14"/>
      <c r="F276" s="14"/>
      <c r="G276" s="14"/>
      <c r="H276" s="14"/>
      <c r="I276" s="1" t="s">
        <v>15</v>
      </c>
      <c r="J276" s="2"/>
      <c r="K276" s="2"/>
      <c r="L276" s="2"/>
      <c r="M276" s="14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</row>
    <row r="277" spans="1:24" ht="27.6" x14ac:dyDescent="0.3">
      <c r="A277" s="26"/>
      <c r="B277" s="12" t="s">
        <v>24</v>
      </c>
      <c r="C277" s="12" t="s">
        <v>39</v>
      </c>
      <c r="D277" s="12">
        <v>2020</v>
      </c>
      <c r="E277" s="12" t="s">
        <v>40</v>
      </c>
      <c r="F277" s="15">
        <v>892575.7</v>
      </c>
      <c r="G277" s="12" t="s">
        <v>20</v>
      </c>
      <c r="H277" s="15">
        <v>832892.7</v>
      </c>
      <c r="I277" s="1" t="s">
        <v>11</v>
      </c>
      <c r="J277" s="2">
        <f>J278+J279+J280+J281</f>
        <v>452744.1</v>
      </c>
      <c r="K277" s="2">
        <f t="shared" ref="K277:L277" si="55">K278+K279+K280+K281</f>
        <v>380148.6</v>
      </c>
      <c r="L277" s="2">
        <f t="shared" si="55"/>
        <v>0</v>
      </c>
      <c r="M277" s="12" t="s">
        <v>17</v>
      </c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27.6" x14ac:dyDescent="0.3">
      <c r="A278" s="26"/>
      <c r="B278" s="13"/>
      <c r="C278" s="13"/>
      <c r="D278" s="13"/>
      <c r="E278" s="13"/>
      <c r="F278" s="13"/>
      <c r="G278" s="13"/>
      <c r="H278" s="13"/>
      <c r="I278" s="1" t="s">
        <v>12</v>
      </c>
      <c r="J278" s="2">
        <v>296744.09999999998</v>
      </c>
      <c r="K278" s="2">
        <v>380148.6</v>
      </c>
      <c r="L278" s="2"/>
      <c r="M278" s="13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27.6" x14ac:dyDescent="0.3">
      <c r="A279" s="26"/>
      <c r="B279" s="13"/>
      <c r="C279" s="13"/>
      <c r="D279" s="13"/>
      <c r="E279" s="13"/>
      <c r="F279" s="13"/>
      <c r="G279" s="13"/>
      <c r="H279" s="13"/>
      <c r="I279" s="1" t="s">
        <v>13</v>
      </c>
      <c r="J279" s="2">
        <v>156000</v>
      </c>
      <c r="K279" s="2"/>
      <c r="L279" s="2"/>
      <c r="M279" s="13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27.6" x14ac:dyDescent="0.3">
      <c r="A280" s="26"/>
      <c r="B280" s="13"/>
      <c r="C280" s="13"/>
      <c r="D280" s="13"/>
      <c r="E280" s="13"/>
      <c r="F280" s="13"/>
      <c r="G280" s="13"/>
      <c r="H280" s="13"/>
      <c r="I280" s="1" t="s">
        <v>14</v>
      </c>
      <c r="J280" s="2"/>
      <c r="K280" s="2"/>
      <c r="L280" s="2"/>
      <c r="M280" s="13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27.6" x14ac:dyDescent="0.3">
      <c r="A281" s="26"/>
      <c r="B281" s="14"/>
      <c r="C281" s="14"/>
      <c r="D281" s="14"/>
      <c r="E281" s="14"/>
      <c r="F281" s="14"/>
      <c r="G281" s="14"/>
      <c r="H281" s="14"/>
      <c r="I281" s="1" t="s">
        <v>15</v>
      </c>
      <c r="J281" s="2"/>
      <c r="K281" s="2"/>
      <c r="L281" s="2"/>
      <c r="M281" s="14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27.6" x14ac:dyDescent="0.3">
      <c r="A282" s="26"/>
      <c r="B282" s="12" t="s">
        <v>25</v>
      </c>
      <c r="C282" s="12" t="s">
        <v>39</v>
      </c>
      <c r="D282" s="12">
        <v>2020</v>
      </c>
      <c r="E282" s="12" t="s">
        <v>40</v>
      </c>
      <c r="F282" s="15">
        <v>385612.1</v>
      </c>
      <c r="G282" s="12" t="s">
        <v>32</v>
      </c>
      <c r="H282" s="15">
        <v>319909.02</v>
      </c>
      <c r="I282" s="1" t="s">
        <v>11</v>
      </c>
      <c r="J282" s="2">
        <f>J283+J284+J285+J286</f>
        <v>205894.2</v>
      </c>
      <c r="K282" s="2">
        <f>K283+K284+K285+K286</f>
        <v>114014.9</v>
      </c>
      <c r="L282" s="2">
        <f t="shared" ref="L282" si="56">L283+L284+L285+L286</f>
        <v>0</v>
      </c>
      <c r="M282" s="12" t="s">
        <v>17</v>
      </c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27.6" x14ac:dyDescent="0.3">
      <c r="A283" s="26"/>
      <c r="B283" s="13"/>
      <c r="C283" s="13"/>
      <c r="D283" s="13"/>
      <c r="E283" s="13"/>
      <c r="F283" s="13"/>
      <c r="G283" s="13"/>
      <c r="H283" s="13"/>
      <c r="I283" s="1" t="s">
        <v>12</v>
      </c>
      <c r="J283" s="2">
        <v>205894.2</v>
      </c>
      <c r="K283" s="2">
        <v>114014.9</v>
      </c>
      <c r="L283" s="2"/>
      <c r="M283" s="13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27.6" x14ac:dyDescent="0.3">
      <c r="A284" s="26"/>
      <c r="B284" s="13"/>
      <c r="C284" s="13"/>
      <c r="D284" s="13"/>
      <c r="E284" s="13"/>
      <c r="F284" s="13"/>
      <c r="G284" s="13"/>
      <c r="H284" s="13"/>
      <c r="I284" s="1" t="s">
        <v>13</v>
      </c>
      <c r="J284" s="2"/>
      <c r="K284" s="2"/>
      <c r="L284" s="2"/>
      <c r="M284" s="13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27.6" x14ac:dyDescent="0.3">
      <c r="A285" s="26"/>
      <c r="B285" s="13"/>
      <c r="C285" s="13"/>
      <c r="D285" s="13"/>
      <c r="E285" s="13"/>
      <c r="F285" s="13"/>
      <c r="G285" s="13"/>
      <c r="H285" s="13"/>
      <c r="I285" s="1" t="s">
        <v>14</v>
      </c>
      <c r="J285" s="2"/>
      <c r="K285" s="2"/>
      <c r="L285" s="2"/>
      <c r="M285" s="13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27.6" x14ac:dyDescent="0.3">
      <c r="A286" s="26"/>
      <c r="B286" s="14"/>
      <c r="C286" s="14"/>
      <c r="D286" s="14"/>
      <c r="E286" s="14"/>
      <c r="F286" s="14"/>
      <c r="G286" s="14"/>
      <c r="H286" s="14"/>
      <c r="I286" s="1" t="s">
        <v>15</v>
      </c>
      <c r="J286" s="2"/>
      <c r="K286" s="2"/>
      <c r="L286" s="2"/>
      <c r="M286" s="14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27.6" x14ac:dyDescent="0.3">
      <c r="A287" s="26"/>
      <c r="B287" s="12" t="s">
        <v>26</v>
      </c>
      <c r="C287" s="12" t="s">
        <v>41</v>
      </c>
      <c r="D287" s="12">
        <v>2019</v>
      </c>
      <c r="E287" s="12" t="s">
        <v>40</v>
      </c>
      <c r="F287" s="15">
        <v>862581.9</v>
      </c>
      <c r="G287" s="12" t="s">
        <v>20</v>
      </c>
      <c r="H287" s="15">
        <v>387875.06</v>
      </c>
      <c r="I287" s="1" t="s">
        <v>11</v>
      </c>
      <c r="J287" s="2">
        <f>J288+J289+J290+J291</f>
        <v>387875.1</v>
      </c>
      <c r="K287" s="2">
        <f t="shared" ref="K287:L287" si="57">K288+K289+K290+K291</f>
        <v>0</v>
      </c>
      <c r="L287" s="2">
        <f t="shared" si="57"/>
        <v>0</v>
      </c>
      <c r="M287" s="12" t="s">
        <v>17</v>
      </c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27.6" x14ac:dyDescent="0.3">
      <c r="A288" s="26"/>
      <c r="B288" s="13"/>
      <c r="C288" s="13"/>
      <c r="D288" s="13"/>
      <c r="E288" s="13"/>
      <c r="F288" s="13"/>
      <c r="G288" s="13"/>
      <c r="H288" s="13"/>
      <c r="I288" s="1" t="s">
        <v>12</v>
      </c>
      <c r="J288" s="2">
        <v>387875.1</v>
      </c>
      <c r="K288" s="2"/>
      <c r="L288" s="2"/>
      <c r="M288" s="13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27.6" x14ac:dyDescent="0.3">
      <c r="A289" s="26"/>
      <c r="B289" s="13"/>
      <c r="C289" s="13"/>
      <c r="D289" s="13"/>
      <c r="E289" s="13"/>
      <c r="F289" s="13"/>
      <c r="G289" s="13"/>
      <c r="H289" s="13"/>
      <c r="I289" s="1" t="s">
        <v>13</v>
      </c>
      <c r="J289" s="2"/>
      <c r="K289" s="2"/>
      <c r="L289" s="2"/>
      <c r="M289" s="13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27.6" x14ac:dyDescent="0.3">
      <c r="A290" s="26"/>
      <c r="B290" s="13"/>
      <c r="C290" s="13"/>
      <c r="D290" s="13"/>
      <c r="E290" s="13"/>
      <c r="F290" s="13"/>
      <c r="G290" s="13"/>
      <c r="H290" s="13"/>
      <c r="I290" s="1" t="s">
        <v>14</v>
      </c>
      <c r="J290" s="2"/>
      <c r="K290" s="2"/>
      <c r="L290" s="2"/>
      <c r="M290" s="13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</row>
    <row r="291" spans="1:24" ht="27.6" x14ac:dyDescent="0.3">
      <c r="A291" s="26"/>
      <c r="B291" s="14"/>
      <c r="C291" s="14"/>
      <c r="D291" s="14"/>
      <c r="E291" s="14"/>
      <c r="F291" s="14"/>
      <c r="G291" s="14"/>
      <c r="H291" s="14"/>
      <c r="I291" s="1" t="s">
        <v>15</v>
      </c>
      <c r="J291" s="2"/>
      <c r="K291" s="2"/>
      <c r="L291" s="2"/>
      <c r="M291" s="14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27.6" x14ac:dyDescent="0.3">
      <c r="A292" s="26"/>
      <c r="B292" s="12" t="s">
        <v>27</v>
      </c>
      <c r="C292" s="12" t="s">
        <v>41</v>
      </c>
      <c r="D292" s="12">
        <v>2019</v>
      </c>
      <c r="E292" s="12" t="s">
        <v>48</v>
      </c>
      <c r="F292" s="15">
        <v>126210.6</v>
      </c>
      <c r="G292" s="12" t="s">
        <v>33</v>
      </c>
      <c r="H292" s="28">
        <v>68100</v>
      </c>
      <c r="I292" s="1" t="s">
        <v>11</v>
      </c>
      <c r="J292" s="3">
        <f>J293+J294+J295+J296</f>
        <v>126444.8</v>
      </c>
      <c r="K292" s="2">
        <f t="shared" ref="K292:L292" si="58">K293+K294+K295+K296</f>
        <v>0</v>
      </c>
      <c r="L292" s="2">
        <f t="shared" si="58"/>
        <v>0</v>
      </c>
      <c r="M292" s="12" t="s">
        <v>17</v>
      </c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</row>
    <row r="293" spans="1:24" ht="27.6" x14ac:dyDescent="0.3">
      <c r="A293" s="26"/>
      <c r="B293" s="13"/>
      <c r="C293" s="13"/>
      <c r="D293" s="13"/>
      <c r="E293" s="13"/>
      <c r="F293" s="13"/>
      <c r="G293" s="13"/>
      <c r="H293" s="28"/>
      <c r="I293" s="1" t="s">
        <v>12</v>
      </c>
      <c r="J293" s="3">
        <v>126444.8</v>
      </c>
      <c r="K293" s="3"/>
      <c r="L293" s="3"/>
      <c r="M293" s="13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27.6" x14ac:dyDescent="0.3">
      <c r="A294" s="26"/>
      <c r="B294" s="13"/>
      <c r="C294" s="13"/>
      <c r="D294" s="13"/>
      <c r="E294" s="13"/>
      <c r="F294" s="13"/>
      <c r="G294" s="13"/>
      <c r="H294" s="28"/>
      <c r="I294" s="1" t="s">
        <v>13</v>
      </c>
      <c r="J294" s="3"/>
      <c r="K294" s="3"/>
      <c r="L294" s="3"/>
      <c r="M294" s="13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</row>
    <row r="295" spans="1:24" ht="27.6" x14ac:dyDescent="0.3">
      <c r="A295" s="26"/>
      <c r="B295" s="13"/>
      <c r="C295" s="13"/>
      <c r="D295" s="13"/>
      <c r="E295" s="13"/>
      <c r="F295" s="13"/>
      <c r="G295" s="13"/>
      <c r="H295" s="28"/>
      <c r="I295" s="1" t="s">
        <v>14</v>
      </c>
      <c r="J295" s="3"/>
      <c r="K295" s="3"/>
      <c r="L295" s="3"/>
      <c r="M295" s="13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27.6" x14ac:dyDescent="0.3">
      <c r="A296" s="26"/>
      <c r="B296" s="14"/>
      <c r="C296" s="14"/>
      <c r="D296" s="14"/>
      <c r="E296" s="14"/>
      <c r="F296" s="14"/>
      <c r="G296" s="14"/>
      <c r="H296" s="28"/>
      <c r="I296" s="1" t="s">
        <v>15</v>
      </c>
      <c r="J296" s="3"/>
      <c r="K296" s="3"/>
      <c r="L296" s="3"/>
      <c r="M296" s="14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27.6" x14ac:dyDescent="0.3">
      <c r="A297" s="26"/>
      <c r="B297" s="12" t="s">
        <v>28</v>
      </c>
      <c r="C297" s="12" t="s">
        <v>76</v>
      </c>
      <c r="D297" s="12">
        <v>2020</v>
      </c>
      <c r="E297" s="12" t="s">
        <v>63</v>
      </c>
      <c r="F297" s="15">
        <v>919072.83</v>
      </c>
      <c r="G297" s="12" t="s">
        <v>20</v>
      </c>
      <c r="H297" s="28">
        <v>912372.83</v>
      </c>
      <c r="I297" s="1" t="s">
        <v>11</v>
      </c>
      <c r="J297" s="3">
        <f>J298+J299+J300+J301</f>
        <v>636562.4</v>
      </c>
      <c r="K297" s="3">
        <f t="shared" ref="K297:L297" si="59">K298+K299+K300+K301</f>
        <v>275810.40000000002</v>
      </c>
      <c r="L297" s="2">
        <f t="shared" si="59"/>
        <v>0</v>
      </c>
      <c r="M297" s="12" t="s">
        <v>17</v>
      </c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</row>
    <row r="298" spans="1:24" ht="27.6" x14ac:dyDescent="0.3">
      <c r="A298" s="26"/>
      <c r="B298" s="13"/>
      <c r="C298" s="13"/>
      <c r="D298" s="13"/>
      <c r="E298" s="13"/>
      <c r="F298" s="13"/>
      <c r="G298" s="13"/>
      <c r="H298" s="28"/>
      <c r="I298" s="1" t="s">
        <v>12</v>
      </c>
      <c r="J298" s="3">
        <v>190968.7</v>
      </c>
      <c r="K298" s="3">
        <v>275810.40000000002</v>
      </c>
      <c r="L298" s="3"/>
      <c r="M298" s="13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27.6" x14ac:dyDescent="0.3">
      <c r="A299" s="26"/>
      <c r="B299" s="13"/>
      <c r="C299" s="13"/>
      <c r="D299" s="13"/>
      <c r="E299" s="13"/>
      <c r="F299" s="13"/>
      <c r="G299" s="13"/>
      <c r="H299" s="28"/>
      <c r="I299" s="1" t="s">
        <v>13</v>
      </c>
      <c r="J299" s="3">
        <v>445593.7</v>
      </c>
      <c r="K299" s="3"/>
      <c r="L299" s="3"/>
      <c r="M299" s="13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27.6" x14ac:dyDescent="0.3">
      <c r="A300" s="26"/>
      <c r="B300" s="13"/>
      <c r="C300" s="13"/>
      <c r="D300" s="13"/>
      <c r="E300" s="13"/>
      <c r="F300" s="13"/>
      <c r="G300" s="13"/>
      <c r="H300" s="28"/>
      <c r="I300" s="1" t="s">
        <v>14</v>
      </c>
      <c r="J300" s="3"/>
      <c r="K300" s="3"/>
      <c r="L300" s="3"/>
      <c r="M300" s="13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</row>
    <row r="301" spans="1:24" ht="27.6" x14ac:dyDescent="0.3">
      <c r="A301" s="26"/>
      <c r="B301" s="14"/>
      <c r="C301" s="14"/>
      <c r="D301" s="14"/>
      <c r="E301" s="14"/>
      <c r="F301" s="14"/>
      <c r="G301" s="14"/>
      <c r="H301" s="28"/>
      <c r="I301" s="1" t="s">
        <v>15</v>
      </c>
      <c r="J301" s="3"/>
      <c r="K301" s="3"/>
      <c r="L301" s="3"/>
      <c r="M301" s="14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27.6" x14ac:dyDescent="0.3">
      <c r="A302" s="26"/>
      <c r="B302" s="12" t="s">
        <v>29</v>
      </c>
      <c r="C302" s="12" t="s">
        <v>45</v>
      </c>
      <c r="D302" s="12">
        <v>2021</v>
      </c>
      <c r="E302" s="12" t="s">
        <v>77</v>
      </c>
      <c r="F302" s="15">
        <v>875402.21</v>
      </c>
      <c r="G302" s="12" t="s">
        <v>20</v>
      </c>
      <c r="H302" s="28">
        <v>868702.21</v>
      </c>
      <c r="I302" s="1" t="s">
        <v>11</v>
      </c>
      <c r="J302" s="3">
        <f>J303+J304+J305+J306</f>
        <v>10000</v>
      </c>
      <c r="K302" s="3">
        <f t="shared" ref="K302:L302" si="60">K303+K304+K305+K306</f>
        <v>299160</v>
      </c>
      <c r="L302" s="3">
        <f t="shared" si="60"/>
        <v>568702.19999999995</v>
      </c>
      <c r="M302" s="12" t="s">
        <v>17</v>
      </c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27.6" x14ac:dyDescent="0.3">
      <c r="A303" s="26"/>
      <c r="B303" s="13"/>
      <c r="C303" s="13"/>
      <c r="D303" s="13"/>
      <c r="E303" s="13"/>
      <c r="F303" s="13"/>
      <c r="G303" s="13"/>
      <c r="H303" s="28"/>
      <c r="I303" s="1" t="s">
        <v>12</v>
      </c>
      <c r="J303" s="3">
        <v>10000</v>
      </c>
      <c r="K303" s="3">
        <v>299160</v>
      </c>
      <c r="L303" s="3">
        <v>568702.19999999995</v>
      </c>
      <c r="M303" s="13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27.6" x14ac:dyDescent="0.3">
      <c r="A304" s="26"/>
      <c r="B304" s="13"/>
      <c r="C304" s="13"/>
      <c r="D304" s="13"/>
      <c r="E304" s="13"/>
      <c r="F304" s="13"/>
      <c r="G304" s="13"/>
      <c r="H304" s="28"/>
      <c r="I304" s="1" t="s">
        <v>13</v>
      </c>
      <c r="J304" s="3"/>
      <c r="K304" s="3"/>
      <c r="L304" s="3"/>
      <c r="M304" s="13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27.6" x14ac:dyDescent="0.3">
      <c r="A305" s="26"/>
      <c r="B305" s="13"/>
      <c r="C305" s="13"/>
      <c r="D305" s="13"/>
      <c r="E305" s="13"/>
      <c r="F305" s="13"/>
      <c r="G305" s="13"/>
      <c r="H305" s="28"/>
      <c r="I305" s="1" t="s">
        <v>14</v>
      </c>
      <c r="J305" s="3"/>
      <c r="K305" s="3"/>
      <c r="L305" s="3"/>
      <c r="M305" s="13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27.6" x14ac:dyDescent="0.3">
      <c r="A306" s="26"/>
      <c r="B306" s="14"/>
      <c r="C306" s="14"/>
      <c r="D306" s="14"/>
      <c r="E306" s="14"/>
      <c r="F306" s="14"/>
      <c r="G306" s="14"/>
      <c r="H306" s="28"/>
      <c r="I306" s="1" t="s">
        <v>15</v>
      </c>
      <c r="J306" s="3"/>
      <c r="K306" s="3"/>
      <c r="L306" s="3"/>
      <c r="M306" s="14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27.6" x14ac:dyDescent="0.3">
      <c r="A307" s="26"/>
      <c r="B307" s="12" t="s">
        <v>30</v>
      </c>
      <c r="C307" s="12" t="s">
        <v>45</v>
      </c>
      <c r="D307" s="12">
        <v>2021</v>
      </c>
      <c r="E307" s="12" t="s">
        <v>77</v>
      </c>
      <c r="F307" s="15">
        <v>915949.74</v>
      </c>
      <c r="G307" s="12" t="s">
        <v>20</v>
      </c>
      <c r="H307" s="28">
        <v>909349.74</v>
      </c>
      <c r="I307" s="1" t="s">
        <v>11</v>
      </c>
      <c r="J307" s="3">
        <f>J308+J309+J310+J311</f>
        <v>10000</v>
      </c>
      <c r="K307" s="3">
        <f t="shared" ref="K307:L307" si="61">K308+K309+K310+K311</f>
        <v>300000</v>
      </c>
      <c r="L307" s="3">
        <f t="shared" si="61"/>
        <v>609349.69999999995</v>
      </c>
      <c r="M307" s="12" t="s">
        <v>17</v>
      </c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27.6" x14ac:dyDescent="0.3">
      <c r="A308" s="26"/>
      <c r="B308" s="13"/>
      <c r="C308" s="13"/>
      <c r="D308" s="13"/>
      <c r="E308" s="13"/>
      <c r="F308" s="13"/>
      <c r="G308" s="13"/>
      <c r="H308" s="28"/>
      <c r="I308" s="1" t="s">
        <v>12</v>
      </c>
      <c r="J308" s="3">
        <v>10000</v>
      </c>
      <c r="K308" s="3">
        <v>300000</v>
      </c>
      <c r="L308" s="3">
        <v>609349.69999999995</v>
      </c>
      <c r="M308" s="13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</row>
    <row r="309" spans="1:24" ht="27.6" x14ac:dyDescent="0.3">
      <c r="A309" s="26"/>
      <c r="B309" s="13"/>
      <c r="C309" s="13"/>
      <c r="D309" s="13"/>
      <c r="E309" s="13"/>
      <c r="F309" s="13"/>
      <c r="G309" s="13"/>
      <c r="H309" s="28"/>
      <c r="I309" s="1" t="s">
        <v>13</v>
      </c>
      <c r="J309" s="3"/>
      <c r="K309" s="3"/>
      <c r="L309" s="3"/>
      <c r="M309" s="13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27.6" x14ac:dyDescent="0.3">
      <c r="A310" s="26"/>
      <c r="B310" s="13"/>
      <c r="C310" s="13"/>
      <c r="D310" s="13"/>
      <c r="E310" s="13"/>
      <c r="F310" s="13"/>
      <c r="G310" s="13"/>
      <c r="H310" s="28"/>
      <c r="I310" s="1" t="s">
        <v>14</v>
      </c>
      <c r="J310" s="3"/>
      <c r="K310" s="3"/>
      <c r="L310" s="3"/>
      <c r="M310" s="13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</row>
    <row r="311" spans="1:24" ht="27.6" x14ac:dyDescent="0.3">
      <c r="A311" s="26"/>
      <c r="B311" s="14"/>
      <c r="C311" s="14"/>
      <c r="D311" s="14"/>
      <c r="E311" s="14"/>
      <c r="F311" s="14"/>
      <c r="G311" s="14"/>
      <c r="H311" s="28"/>
      <c r="I311" s="1" t="s">
        <v>15</v>
      </c>
      <c r="J311" s="3"/>
      <c r="K311" s="3"/>
      <c r="L311" s="3"/>
      <c r="M311" s="14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</row>
    <row r="312" spans="1:24" ht="27.6" x14ac:dyDescent="0.3">
      <c r="A312" s="26"/>
      <c r="B312" s="12" t="s">
        <v>125</v>
      </c>
      <c r="C312" s="12" t="s">
        <v>76</v>
      </c>
      <c r="D312" s="12">
        <v>2020</v>
      </c>
      <c r="E312" s="12" t="s">
        <v>77</v>
      </c>
      <c r="F312" s="15">
        <v>607212.1</v>
      </c>
      <c r="G312" s="12" t="s">
        <v>34</v>
      </c>
      <c r="H312" s="28">
        <v>607212.1</v>
      </c>
      <c r="I312" s="1" t="s">
        <v>11</v>
      </c>
      <c r="J312" s="3">
        <f>J313+J314+J315+J316</f>
        <v>318103.5</v>
      </c>
      <c r="K312" s="3">
        <f t="shared" ref="K312:L312" si="62">K313+K314+K315+K316</f>
        <v>289108.59999999998</v>
      </c>
      <c r="L312" s="2">
        <f t="shared" si="62"/>
        <v>0</v>
      </c>
      <c r="M312" s="12" t="s">
        <v>17</v>
      </c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27.6" x14ac:dyDescent="0.3">
      <c r="A313" s="26"/>
      <c r="B313" s="13"/>
      <c r="C313" s="13"/>
      <c r="D313" s="13"/>
      <c r="E313" s="13"/>
      <c r="F313" s="13"/>
      <c r="G313" s="13"/>
      <c r="H313" s="28"/>
      <c r="I313" s="1" t="s">
        <v>12</v>
      </c>
      <c r="J313" s="3">
        <v>318103.5</v>
      </c>
      <c r="K313" s="3">
        <v>289108.59999999998</v>
      </c>
      <c r="L313" s="3"/>
      <c r="M313" s="13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27.6" x14ac:dyDescent="0.3">
      <c r="A314" s="26"/>
      <c r="B314" s="13"/>
      <c r="C314" s="13"/>
      <c r="D314" s="13"/>
      <c r="E314" s="13"/>
      <c r="F314" s="13"/>
      <c r="G314" s="13"/>
      <c r="H314" s="28"/>
      <c r="I314" s="1" t="s">
        <v>13</v>
      </c>
      <c r="J314" s="3"/>
      <c r="K314" s="3"/>
      <c r="L314" s="3"/>
      <c r="M314" s="13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27.6" x14ac:dyDescent="0.3">
      <c r="A315" s="26"/>
      <c r="B315" s="13"/>
      <c r="C315" s="13"/>
      <c r="D315" s="13"/>
      <c r="E315" s="13"/>
      <c r="F315" s="13"/>
      <c r="G315" s="13"/>
      <c r="H315" s="28"/>
      <c r="I315" s="1" t="s">
        <v>14</v>
      </c>
      <c r="J315" s="3"/>
      <c r="K315" s="3"/>
      <c r="L315" s="3"/>
      <c r="M315" s="13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27.6" x14ac:dyDescent="0.3">
      <c r="A316" s="26"/>
      <c r="B316" s="14"/>
      <c r="C316" s="14"/>
      <c r="D316" s="14"/>
      <c r="E316" s="14"/>
      <c r="F316" s="14"/>
      <c r="G316" s="14"/>
      <c r="H316" s="28"/>
      <c r="I316" s="1" t="s">
        <v>15</v>
      </c>
      <c r="J316" s="3"/>
      <c r="K316" s="3"/>
      <c r="L316" s="3"/>
      <c r="M316" s="14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</row>
    <row r="317" spans="1:24" ht="27.6" x14ac:dyDescent="0.3">
      <c r="A317" s="26"/>
      <c r="B317" s="12" t="s">
        <v>126</v>
      </c>
      <c r="C317" s="12" t="s">
        <v>46</v>
      </c>
      <c r="D317" s="12">
        <v>2022</v>
      </c>
      <c r="E317" s="12" t="s">
        <v>77</v>
      </c>
      <c r="F317" s="15">
        <v>349652.7</v>
      </c>
      <c r="G317" s="12" t="s">
        <v>35</v>
      </c>
      <c r="H317" s="28">
        <v>349652.7</v>
      </c>
      <c r="I317" s="1" t="s">
        <v>11</v>
      </c>
      <c r="J317" s="2">
        <f>J318+J319+J320+J321</f>
        <v>0</v>
      </c>
      <c r="K317" s="3">
        <f t="shared" ref="K317:L317" si="63">K318+K319+K320+K321</f>
        <v>50000</v>
      </c>
      <c r="L317" s="3">
        <f t="shared" si="63"/>
        <v>130000</v>
      </c>
      <c r="M317" s="12" t="s">
        <v>17</v>
      </c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</row>
    <row r="318" spans="1:24" ht="27.6" x14ac:dyDescent="0.3">
      <c r="A318" s="26"/>
      <c r="B318" s="13"/>
      <c r="C318" s="13"/>
      <c r="D318" s="13"/>
      <c r="E318" s="13"/>
      <c r="F318" s="13"/>
      <c r="G318" s="13"/>
      <c r="H318" s="28"/>
      <c r="I318" s="1" t="s">
        <v>12</v>
      </c>
      <c r="J318" s="3"/>
      <c r="K318" s="3">
        <v>50000</v>
      </c>
      <c r="L318" s="3">
        <v>130000</v>
      </c>
      <c r="M318" s="13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27.6" x14ac:dyDescent="0.3">
      <c r="A319" s="26"/>
      <c r="B319" s="13"/>
      <c r="C319" s="13"/>
      <c r="D319" s="13"/>
      <c r="E319" s="13"/>
      <c r="F319" s="13"/>
      <c r="G319" s="13"/>
      <c r="H319" s="28"/>
      <c r="I319" s="1" t="s">
        <v>13</v>
      </c>
      <c r="J319" s="3"/>
      <c r="K319" s="3"/>
      <c r="L319" s="3"/>
      <c r="M319" s="13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27.6" x14ac:dyDescent="0.3">
      <c r="A320" s="26"/>
      <c r="B320" s="13"/>
      <c r="C320" s="13"/>
      <c r="D320" s="13"/>
      <c r="E320" s="13"/>
      <c r="F320" s="13"/>
      <c r="G320" s="13"/>
      <c r="H320" s="28"/>
      <c r="I320" s="1" t="s">
        <v>14</v>
      </c>
      <c r="J320" s="3"/>
      <c r="K320" s="3"/>
      <c r="L320" s="3"/>
      <c r="M320" s="13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27.6" x14ac:dyDescent="0.3">
      <c r="A321" s="26"/>
      <c r="B321" s="14"/>
      <c r="C321" s="14"/>
      <c r="D321" s="14"/>
      <c r="E321" s="14"/>
      <c r="F321" s="14"/>
      <c r="G321" s="14"/>
      <c r="H321" s="28"/>
      <c r="I321" s="1" t="s">
        <v>15</v>
      </c>
      <c r="J321" s="3"/>
      <c r="K321" s="3"/>
      <c r="L321" s="3"/>
      <c r="M321" s="14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27.6" customHeight="1" x14ac:dyDescent="0.3">
      <c r="A322" s="26"/>
      <c r="B322" s="12" t="s">
        <v>136</v>
      </c>
      <c r="C322" s="12">
        <v>2019</v>
      </c>
      <c r="D322" s="12">
        <v>2019</v>
      </c>
      <c r="E322" s="12" t="s">
        <v>77</v>
      </c>
      <c r="F322" s="15">
        <v>364400</v>
      </c>
      <c r="G322" s="12" t="s">
        <v>137</v>
      </c>
      <c r="H322" s="28">
        <v>364400</v>
      </c>
      <c r="I322" s="1" t="s">
        <v>11</v>
      </c>
      <c r="J322" s="3">
        <f>SUM(J323+J324+J325+J326)</f>
        <v>364400</v>
      </c>
      <c r="K322" s="3"/>
      <c r="L322" s="3"/>
      <c r="M322" s="12" t="s">
        <v>135</v>
      </c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27.6" x14ac:dyDescent="0.3">
      <c r="A323" s="26"/>
      <c r="B323" s="13"/>
      <c r="C323" s="13"/>
      <c r="D323" s="13"/>
      <c r="E323" s="13"/>
      <c r="F323" s="13"/>
      <c r="G323" s="13"/>
      <c r="H323" s="28"/>
      <c r="I323" s="1" t="s">
        <v>12</v>
      </c>
      <c r="J323" s="3">
        <v>360000</v>
      </c>
      <c r="K323" s="3"/>
      <c r="L323" s="3"/>
      <c r="M323" s="13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27.6" x14ac:dyDescent="0.3">
      <c r="A324" s="26"/>
      <c r="B324" s="13"/>
      <c r="C324" s="13"/>
      <c r="D324" s="13"/>
      <c r="E324" s="13"/>
      <c r="F324" s="13"/>
      <c r="G324" s="13"/>
      <c r="H324" s="28"/>
      <c r="I324" s="1" t="s">
        <v>13</v>
      </c>
      <c r="J324" s="3"/>
      <c r="K324" s="3"/>
      <c r="L324" s="3"/>
      <c r="M324" s="13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27.6" x14ac:dyDescent="0.3">
      <c r="A325" s="26"/>
      <c r="B325" s="13"/>
      <c r="C325" s="13"/>
      <c r="D325" s="13"/>
      <c r="E325" s="13"/>
      <c r="F325" s="13"/>
      <c r="G325" s="13"/>
      <c r="H325" s="28"/>
      <c r="I325" s="1" t="s">
        <v>14</v>
      </c>
      <c r="J325" s="3">
        <v>4400</v>
      </c>
      <c r="K325" s="3"/>
      <c r="L325" s="3"/>
      <c r="M325" s="13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27.6" x14ac:dyDescent="0.3">
      <c r="A326" s="27"/>
      <c r="B326" s="14"/>
      <c r="C326" s="14"/>
      <c r="D326" s="14"/>
      <c r="E326" s="14"/>
      <c r="F326" s="14"/>
      <c r="G326" s="14"/>
      <c r="H326" s="28"/>
      <c r="I326" s="1" t="s">
        <v>15</v>
      </c>
      <c r="J326" s="3"/>
      <c r="K326" s="3"/>
      <c r="L326" s="3"/>
      <c r="M326" s="14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27.6" x14ac:dyDescent="0.3">
      <c r="A327" s="16" t="s">
        <v>49</v>
      </c>
      <c r="B327" s="17"/>
      <c r="C327" s="17"/>
      <c r="D327" s="17"/>
      <c r="E327" s="17"/>
      <c r="F327" s="17"/>
      <c r="G327" s="17"/>
      <c r="H327" s="18"/>
      <c r="I327" s="1" t="s">
        <v>11</v>
      </c>
      <c r="J327" s="3">
        <f>J227+J237+J242+J247+J252+J257+J262+J267+J272+J277+J282+J287+J292+J297+J302+J307+J312+J322+J317+J232</f>
        <v>4496613.9994683675</v>
      </c>
      <c r="K327" s="3">
        <f t="shared" ref="K327:L327" si="64">K227+K237+K242+K247+K252+K257+K262+K267+K272+K277+K282+K287+K292+K297+K302+K307+K312+K322+K317+K232</f>
        <v>2461755.2999999998</v>
      </c>
      <c r="L327" s="3">
        <f t="shared" si="64"/>
        <v>1477526.9707070705</v>
      </c>
      <c r="M327" s="12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27.6" x14ac:dyDescent="0.3">
      <c r="A328" s="19"/>
      <c r="B328" s="20"/>
      <c r="C328" s="20"/>
      <c r="D328" s="20"/>
      <c r="E328" s="20"/>
      <c r="F328" s="20"/>
      <c r="G328" s="20"/>
      <c r="H328" s="21"/>
      <c r="I328" s="1" t="s">
        <v>12</v>
      </c>
      <c r="J328" s="3">
        <f t="shared" ref="J328:L330" si="65">J228+J238+J243+J248+J253+J258+J263+J268+J273+J278+J283+J288+J293+J298+J303+J308+J313+J323+J318+J233</f>
        <v>3150189.9</v>
      </c>
      <c r="K328" s="3">
        <f t="shared" si="65"/>
        <v>2106702.2000000002</v>
      </c>
      <c r="L328" s="3">
        <f t="shared" si="65"/>
        <v>1475832.2</v>
      </c>
      <c r="M328" s="13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27.6" x14ac:dyDescent="0.3">
      <c r="A329" s="19"/>
      <c r="B329" s="20"/>
      <c r="C329" s="20"/>
      <c r="D329" s="20"/>
      <c r="E329" s="20"/>
      <c r="F329" s="20"/>
      <c r="G329" s="20"/>
      <c r="H329" s="21"/>
      <c r="I329" s="1" t="s">
        <v>13</v>
      </c>
      <c r="J329" s="3">
        <f t="shared" si="65"/>
        <v>1276878.8</v>
      </c>
      <c r="K329" s="3">
        <f t="shared" si="65"/>
        <v>346675.7</v>
      </c>
      <c r="L329" s="3"/>
      <c r="M329" s="13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27.6" x14ac:dyDescent="0.3">
      <c r="A330" s="19"/>
      <c r="B330" s="20"/>
      <c r="C330" s="20"/>
      <c r="D330" s="20"/>
      <c r="E330" s="20"/>
      <c r="F330" s="20"/>
      <c r="G330" s="20"/>
      <c r="H330" s="21"/>
      <c r="I330" s="1" t="s">
        <v>14</v>
      </c>
      <c r="J330" s="3">
        <f>J230+J240+J245+J250+J255+J260+J265+J270+J275+J280+J285+J290+J295+J300+J305+J310+J315+J325+J320+J235</f>
        <v>69545.299468367899</v>
      </c>
      <c r="K330" s="3">
        <f t="shared" si="65"/>
        <v>8377.4</v>
      </c>
      <c r="L330" s="3">
        <f t="shared" si="65"/>
        <v>1694.770707070707</v>
      </c>
      <c r="M330" s="13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27.6" x14ac:dyDescent="0.3">
      <c r="A331" s="22"/>
      <c r="B331" s="23"/>
      <c r="C331" s="23"/>
      <c r="D331" s="23"/>
      <c r="E331" s="23"/>
      <c r="F331" s="23"/>
      <c r="G331" s="23"/>
      <c r="H331" s="24"/>
      <c r="I331" s="1" t="s">
        <v>15</v>
      </c>
      <c r="J331" s="3"/>
      <c r="K331" s="3"/>
      <c r="L331" s="3"/>
      <c r="M331" s="14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5.75" x14ac:dyDescent="0.25">
      <c r="A332" s="17" t="s">
        <v>141</v>
      </c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5.75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5">
        <f t="shared" ref="J333:L336" si="66">J328+J223</f>
        <v>4616914.8</v>
      </c>
      <c r="K333" s="5">
        <f t="shared" si="66"/>
        <v>2151376.8000000003</v>
      </c>
      <c r="L333" s="5">
        <f t="shared" si="66"/>
        <v>1503496.4</v>
      </c>
      <c r="M333" s="4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</row>
    <row r="334" spans="1:24" ht="15.75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5">
        <f t="shared" si="66"/>
        <v>3571320.5</v>
      </c>
      <c r="K334" s="5">
        <f t="shared" si="66"/>
        <v>1418867.1</v>
      </c>
      <c r="L334" s="5">
        <f t="shared" si="66"/>
        <v>663941.69999999984</v>
      </c>
      <c r="M334" s="4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</row>
    <row r="335" spans="1:24" ht="15.75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5">
        <f t="shared" si="66"/>
        <v>96711.042796384907</v>
      </c>
      <c r="K335" s="5">
        <f t="shared" si="66"/>
        <v>17530.478575225941</v>
      </c>
      <c r="L335" s="5">
        <f t="shared" si="66"/>
        <v>3936.5424242424237</v>
      </c>
      <c r="M335" s="4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5.75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5">
        <f t="shared" si="66"/>
        <v>0</v>
      </c>
      <c r="K336" s="5">
        <f t="shared" si="66"/>
        <v>0</v>
      </c>
      <c r="L336" s="5">
        <f t="shared" si="66"/>
        <v>0</v>
      </c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5.75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5.75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5.75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8"/>
      <c r="K339" s="8"/>
      <c r="L339" s="8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5.75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8"/>
      <c r="K340" s="8"/>
      <c r="L340" s="8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</row>
    <row r="341" spans="1:24" ht="15.75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8"/>
      <c r="K341" s="8"/>
      <c r="L341" s="8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5.75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8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5.75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8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5.75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8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5.75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5.75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5.75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</row>
    <row r="348" spans="1:24" ht="15.75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5.75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</row>
    <row r="350" spans="1:24" ht="15.75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5.75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5.75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</row>
    <row r="353" spans="1:24" ht="15.75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5.75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5.75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5.75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5.75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5.75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5.75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5.75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5.75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</row>
    <row r="362" spans="1:24" ht="15.75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5.75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5.6" x14ac:dyDescent="0.3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5.6" x14ac:dyDescent="0.3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5.6" x14ac:dyDescent="0.3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5.6" x14ac:dyDescent="0.3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5.6" x14ac:dyDescent="0.3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5.6" x14ac:dyDescent="0.3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5.6" x14ac:dyDescent="0.3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5.6" x14ac:dyDescent="0.3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</row>
    <row r="372" spans="1:24" ht="15.6" x14ac:dyDescent="0.3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5.6" x14ac:dyDescent="0.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5.6" x14ac:dyDescent="0.3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5.6" x14ac:dyDescent="0.3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5.6" x14ac:dyDescent="0.3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5.6" x14ac:dyDescent="0.3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5.6" x14ac:dyDescent="0.3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5.6" x14ac:dyDescent="0.3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5.6" x14ac:dyDescent="0.3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5.6" x14ac:dyDescent="0.3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5.6" x14ac:dyDescent="0.3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5.6" x14ac:dyDescent="0.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5.6" x14ac:dyDescent="0.3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</row>
    <row r="385" spans="1:24" ht="15.6" x14ac:dyDescent="0.3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5.6" x14ac:dyDescent="0.3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5.6" x14ac:dyDescent="0.3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</row>
    <row r="388" spans="1:24" ht="15.6" x14ac:dyDescent="0.3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</row>
    <row r="389" spans="1:24" ht="15.6" x14ac:dyDescent="0.3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5.6" x14ac:dyDescent="0.3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5.6" x14ac:dyDescent="0.3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5.6" x14ac:dyDescent="0.3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5.6" x14ac:dyDescent="0.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5.6" x14ac:dyDescent="0.3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5.6" x14ac:dyDescent="0.3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5.6" x14ac:dyDescent="0.3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5.6" x14ac:dyDescent="0.3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5.6" x14ac:dyDescent="0.3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5.6" x14ac:dyDescent="0.3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5.6" x14ac:dyDescent="0.3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5.6" x14ac:dyDescent="0.3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</row>
    <row r="402" spans="1:24" ht="15.6" x14ac:dyDescent="0.3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5.6" x14ac:dyDescent="0.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5.6" x14ac:dyDescent="0.3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5.6" x14ac:dyDescent="0.3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5.6" x14ac:dyDescent="0.3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5.6" x14ac:dyDescent="0.3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</row>
    <row r="408" spans="1:24" ht="15.6" x14ac:dyDescent="0.3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</row>
    <row r="409" spans="1:24" ht="15.6" x14ac:dyDescent="0.3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</row>
    <row r="410" spans="1:24" ht="15.6" x14ac:dyDescent="0.3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</row>
    <row r="411" spans="1:24" ht="15.6" x14ac:dyDescent="0.3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5.6" x14ac:dyDescent="0.3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5.6" x14ac:dyDescent="0.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</row>
    <row r="414" spans="1:24" ht="15.6" x14ac:dyDescent="0.3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5.6" x14ac:dyDescent="0.3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5.6" x14ac:dyDescent="0.3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</row>
    <row r="417" spans="1:24" ht="15.6" x14ac:dyDescent="0.3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5.6" x14ac:dyDescent="0.3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5.6" x14ac:dyDescent="0.3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</row>
    <row r="420" spans="1:24" ht="15.6" x14ac:dyDescent="0.3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5.6" x14ac:dyDescent="0.3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5.6" x14ac:dyDescent="0.3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5.6" x14ac:dyDescent="0.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5.6" x14ac:dyDescent="0.3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5.6" x14ac:dyDescent="0.3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</row>
    <row r="426" spans="1:24" ht="15.6" x14ac:dyDescent="0.3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5.6" x14ac:dyDescent="0.3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5.6" x14ac:dyDescent="0.3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5.6" x14ac:dyDescent="0.3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5.6" x14ac:dyDescent="0.3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5.6" x14ac:dyDescent="0.3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5.6" x14ac:dyDescent="0.3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5.6" x14ac:dyDescent="0.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5.6" x14ac:dyDescent="0.3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5.6" x14ac:dyDescent="0.3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5.6" x14ac:dyDescent="0.3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5.6" x14ac:dyDescent="0.3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5.6" x14ac:dyDescent="0.3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5.6" x14ac:dyDescent="0.3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5.6" x14ac:dyDescent="0.3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</row>
    <row r="441" spans="1:24" ht="15.6" x14ac:dyDescent="0.3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5.6" x14ac:dyDescent="0.3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5.6" x14ac:dyDescent="0.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5.6" x14ac:dyDescent="0.3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5.6" x14ac:dyDescent="0.3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5.6" x14ac:dyDescent="0.3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</row>
    <row r="447" spans="1:24" ht="15.6" x14ac:dyDescent="0.3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</row>
    <row r="448" spans="1:24" ht="15.6" x14ac:dyDescent="0.3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5.6" x14ac:dyDescent="0.3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</row>
    <row r="450" spans="1:24" ht="15.6" x14ac:dyDescent="0.3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</row>
    <row r="451" spans="1:24" ht="15.6" x14ac:dyDescent="0.3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5.6" x14ac:dyDescent="0.3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</row>
    <row r="453" spans="1:24" ht="15.6" x14ac:dyDescent="0.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5.6" x14ac:dyDescent="0.3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5.6" x14ac:dyDescent="0.3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5.6" x14ac:dyDescent="0.3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5.6" x14ac:dyDescent="0.3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5.6" x14ac:dyDescent="0.3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5.6" x14ac:dyDescent="0.3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</row>
    <row r="460" spans="1:24" ht="15.6" x14ac:dyDescent="0.3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</row>
    <row r="461" spans="1:24" ht="15.6" x14ac:dyDescent="0.3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5.6" x14ac:dyDescent="0.3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5.6" x14ac:dyDescent="0.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5.6" x14ac:dyDescent="0.3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5.6" x14ac:dyDescent="0.3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5.6" x14ac:dyDescent="0.3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5.6" x14ac:dyDescent="0.3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5.6" x14ac:dyDescent="0.3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5.6" x14ac:dyDescent="0.3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5.6" x14ac:dyDescent="0.3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5.6" x14ac:dyDescent="0.3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</row>
    <row r="472" spans="1:24" ht="15.6" x14ac:dyDescent="0.3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</row>
    <row r="473" spans="1:24" ht="15.6" x14ac:dyDescent="0.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5.6" x14ac:dyDescent="0.3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5.6" x14ac:dyDescent="0.3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5.6" x14ac:dyDescent="0.3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5.6" x14ac:dyDescent="0.3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5.6" x14ac:dyDescent="0.3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</row>
    <row r="479" spans="1:24" ht="15.6" x14ac:dyDescent="0.3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5.6" x14ac:dyDescent="0.3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5.6" x14ac:dyDescent="0.3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5.6" x14ac:dyDescent="0.3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</row>
    <row r="483" spans="1:24" ht="15.6" x14ac:dyDescent="0.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5.6" x14ac:dyDescent="0.3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5.6" x14ac:dyDescent="0.3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5.6" x14ac:dyDescent="0.3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5.6" x14ac:dyDescent="0.3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5.6" x14ac:dyDescent="0.3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5.6" x14ac:dyDescent="0.3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5.6" x14ac:dyDescent="0.3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5.6" x14ac:dyDescent="0.3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5.6" x14ac:dyDescent="0.3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5.6" x14ac:dyDescent="0.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5.6" x14ac:dyDescent="0.3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5.6" x14ac:dyDescent="0.3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</row>
    <row r="496" spans="1:24" ht="15.6" x14ac:dyDescent="0.3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</row>
    <row r="497" spans="1:24" ht="15.6" x14ac:dyDescent="0.3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5.6" x14ac:dyDescent="0.3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5.6" x14ac:dyDescent="0.3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5.6" x14ac:dyDescent="0.3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5.6" x14ac:dyDescent="0.3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5.6" x14ac:dyDescent="0.3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5.6" x14ac:dyDescent="0.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5.6" x14ac:dyDescent="0.3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5.6" x14ac:dyDescent="0.3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5.6" x14ac:dyDescent="0.3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5.6" x14ac:dyDescent="0.3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</row>
    <row r="508" spans="1:24" ht="15.6" x14ac:dyDescent="0.3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5.6" x14ac:dyDescent="0.3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5.6" x14ac:dyDescent="0.3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5.6" x14ac:dyDescent="0.3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</row>
    <row r="512" spans="1:24" ht="15.6" x14ac:dyDescent="0.3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5.6" x14ac:dyDescent="0.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5.6" x14ac:dyDescent="0.3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</row>
    <row r="515" spans="1:24" ht="15.6" x14ac:dyDescent="0.3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5.6" x14ac:dyDescent="0.3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5.6" x14ac:dyDescent="0.3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5.6" x14ac:dyDescent="0.3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5.6" x14ac:dyDescent="0.3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5.6" x14ac:dyDescent="0.3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5.6" x14ac:dyDescent="0.3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5.6" x14ac:dyDescent="0.3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5.6" x14ac:dyDescent="0.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5.6" x14ac:dyDescent="0.3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</row>
    <row r="525" spans="1:24" ht="15.6" x14ac:dyDescent="0.3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5.6" x14ac:dyDescent="0.3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</row>
    <row r="527" spans="1:24" ht="15.6" x14ac:dyDescent="0.3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</row>
    <row r="528" spans="1:24" ht="15.6" x14ac:dyDescent="0.3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5.6" x14ac:dyDescent="0.3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5.6" x14ac:dyDescent="0.3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5.6" x14ac:dyDescent="0.3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5.6" x14ac:dyDescent="0.3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5.6" x14ac:dyDescent="0.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5.6" x14ac:dyDescent="0.3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5.6" x14ac:dyDescent="0.3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5.6" x14ac:dyDescent="0.3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5.6" x14ac:dyDescent="0.3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</row>
    <row r="538" spans="1:24" ht="15.6" x14ac:dyDescent="0.3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5.6" x14ac:dyDescent="0.3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</row>
    <row r="540" spans="1:24" ht="15.6" x14ac:dyDescent="0.3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5.6" x14ac:dyDescent="0.3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5.6" x14ac:dyDescent="0.3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5.6" x14ac:dyDescent="0.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5.6" x14ac:dyDescent="0.3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5.6" x14ac:dyDescent="0.3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5.6" x14ac:dyDescent="0.3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5.6" x14ac:dyDescent="0.3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5.6" x14ac:dyDescent="0.3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5.6" x14ac:dyDescent="0.3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5.6" x14ac:dyDescent="0.3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5.6" x14ac:dyDescent="0.3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5.6" x14ac:dyDescent="0.3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5.6" x14ac:dyDescent="0.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5.6" x14ac:dyDescent="0.3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5.6" x14ac:dyDescent="0.3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5.6" x14ac:dyDescent="0.3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</row>
    <row r="557" spans="1:24" ht="15.6" x14ac:dyDescent="0.3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5.6" x14ac:dyDescent="0.3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5.6" x14ac:dyDescent="0.3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5.6" x14ac:dyDescent="0.3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5.6" x14ac:dyDescent="0.3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5.6" x14ac:dyDescent="0.3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5.6" x14ac:dyDescent="0.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5.6" x14ac:dyDescent="0.3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5.6" x14ac:dyDescent="0.3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</row>
    <row r="566" spans="1:24" ht="15.6" x14ac:dyDescent="0.3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5.6" x14ac:dyDescent="0.3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5.6" x14ac:dyDescent="0.3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5.6" x14ac:dyDescent="0.3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5.6" x14ac:dyDescent="0.3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5.6" x14ac:dyDescent="0.3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5.6" x14ac:dyDescent="0.3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5.6" x14ac:dyDescent="0.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</row>
    <row r="574" spans="1:24" ht="15.6" x14ac:dyDescent="0.3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5.6" x14ac:dyDescent="0.3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5.6" x14ac:dyDescent="0.3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5.6" x14ac:dyDescent="0.3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5.6" x14ac:dyDescent="0.3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5.6" x14ac:dyDescent="0.3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5.6" x14ac:dyDescent="0.3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5.6" x14ac:dyDescent="0.3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5.6" x14ac:dyDescent="0.3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5.6" x14ac:dyDescent="0.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5.6" x14ac:dyDescent="0.3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5.6" x14ac:dyDescent="0.3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5.6" x14ac:dyDescent="0.3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5.6" x14ac:dyDescent="0.3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5.6" x14ac:dyDescent="0.3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5.6" x14ac:dyDescent="0.3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5.6" x14ac:dyDescent="0.3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5.6" x14ac:dyDescent="0.3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5.6" x14ac:dyDescent="0.3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5.6" x14ac:dyDescent="0.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</row>
    <row r="594" spans="1:24" ht="15.6" x14ac:dyDescent="0.3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5.6" x14ac:dyDescent="0.3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5.6" x14ac:dyDescent="0.3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5.6" x14ac:dyDescent="0.3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5.6" x14ac:dyDescent="0.3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5.6" x14ac:dyDescent="0.3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5.6" x14ac:dyDescent="0.3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5.6" x14ac:dyDescent="0.3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5.6" x14ac:dyDescent="0.3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5.6" x14ac:dyDescent="0.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5.6" x14ac:dyDescent="0.3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5.6" x14ac:dyDescent="0.3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5.6" x14ac:dyDescent="0.3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5.6" x14ac:dyDescent="0.3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5.6" x14ac:dyDescent="0.3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5.6" x14ac:dyDescent="0.3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5.6" x14ac:dyDescent="0.3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5.6" x14ac:dyDescent="0.3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5.6" x14ac:dyDescent="0.3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5.6" x14ac:dyDescent="0.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5.6" x14ac:dyDescent="0.3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5.6" x14ac:dyDescent="0.3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5.6" x14ac:dyDescent="0.3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5.6" x14ac:dyDescent="0.3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5.6" x14ac:dyDescent="0.3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</row>
    <row r="619" spans="1:24" ht="15.6" x14ac:dyDescent="0.3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</row>
    <row r="620" spans="1:24" ht="15.6" x14ac:dyDescent="0.3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</row>
    <row r="621" spans="1:24" ht="15.6" x14ac:dyDescent="0.3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5.6" x14ac:dyDescent="0.3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5.6" x14ac:dyDescent="0.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5.6" x14ac:dyDescent="0.3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5.6" x14ac:dyDescent="0.3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5.6" x14ac:dyDescent="0.3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</row>
    <row r="627" spans="1:24" ht="15.6" x14ac:dyDescent="0.3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5.6" x14ac:dyDescent="0.3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5.6" x14ac:dyDescent="0.3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5.6" x14ac:dyDescent="0.3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</row>
    <row r="631" spans="1:24" ht="15.6" x14ac:dyDescent="0.3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5.6" x14ac:dyDescent="0.3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5.6" x14ac:dyDescent="0.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5.6" x14ac:dyDescent="0.3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5.6" x14ac:dyDescent="0.3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</row>
    <row r="636" spans="1:24" ht="15.6" x14ac:dyDescent="0.3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5.6" x14ac:dyDescent="0.3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</row>
    <row r="638" spans="1:24" ht="15.6" x14ac:dyDescent="0.3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</row>
    <row r="639" spans="1:24" ht="15.6" x14ac:dyDescent="0.3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</row>
    <row r="640" spans="1:24" ht="15.6" x14ac:dyDescent="0.3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</row>
    <row r="641" spans="1:24" ht="15.6" x14ac:dyDescent="0.3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5.6" x14ac:dyDescent="0.3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5.6" x14ac:dyDescent="0.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5.6" x14ac:dyDescent="0.3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5.6" x14ac:dyDescent="0.3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5.6" x14ac:dyDescent="0.3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5.6" x14ac:dyDescent="0.3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5.6" x14ac:dyDescent="0.3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5.6" x14ac:dyDescent="0.3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5.6" x14ac:dyDescent="0.3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</row>
    <row r="651" spans="1:24" ht="15.6" x14ac:dyDescent="0.3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5.6" x14ac:dyDescent="0.3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5.6" x14ac:dyDescent="0.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</row>
    <row r="654" spans="1:24" ht="15.6" x14ac:dyDescent="0.3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5.6" x14ac:dyDescent="0.3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</row>
    <row r="656" spans="1:24" ht="15.6" x14ac:dyDescent="0.3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5.6" x14ac:dyDescent="0.3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5.6" x14ac:dyDescent="0.3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5.6" x14ac:dyDescent="0.3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</row>
    <row r="660" spans="1:24" ht="15.6" x14ac:dyDescent="0.3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5.6" x14ac:dyDescent="0.3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</row>
    <row r="662" spans="1:24" ht="15.6" x14ac:dyDescent="0.3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5.6" x14ac:dyDescent="0.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5.6" x14ac:dyDescent="0.3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5.6" x14ac:dyDescent="0.3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5.6" x14ac:dyDescent="0.3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5.6" x14ac:dyDescent="0.3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5.6" x14ac:dyDescent="0.3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5.6" x14ac:dyDescent="0.3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5.6" x14ac:dyDescent="0.3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</row>
    <row r="671" spans="1:24" ht="15.6" x14ac:dyDescent="0.3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5.6" x14ac:dyDescent="0.3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5.6" x14ac:dyDescent="0.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5.6" x14ac:dyDescent="0.3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</row>
    <row r="675" spans="1:24" ht="15.6" x14ac:dyDescent="0.3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5.6" x14ac:dyDescent="0.3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5.6" x14ac:dyDescent="0.3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5.6" x14ac:dyDescent="0.3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5.6" x14ac:dyDescent="0.3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</row>
    <row r="680" spans="1:24" ht="15.6" x14ac:dyDescent="0.3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5.6" x14ac:dyDescent="0.3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5.6" x14ac:dyDescent="0.3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5.6" x14ac:dyDescent="0.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5.6" x14ac:dyDescent="0.3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</row>
    <row r="685" spans="1:24" ht="15.6" x14ac:dyDescent="0.3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</row>
    <row r="686" spans="1:24" ht="15.6" x14ac:dyDescent="0.3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</row>
    <row r="687" spans="1:24" ht="15.6" x14ac:dyDescent="0.3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5.6" x14ac:dyDescent="0.3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5.6" x14ac:dyDescent="0.3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5.6" x14ac:dyDescent="0.3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5.6" x14ac:dyDescent="0.3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5.6" x14ac:dyDescent="0.3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</row>
    <row r="693" spans="1:24" ht="15.6" x14ac:dyDescent="0.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5.6" x14ac:dyDescent="0.3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5.6" x14ac:dyDescent="0.3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6" x14ac:dyDescent="0.3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6" x14ac:dyDescent="0.3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</row>
    <row r="698" spans="1:24" ht="15.6" x14ac:dyDescent="0.3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</row>
    <row r="699" spans="1:24" ht="15.6" x14ac:dyDescent="0.3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</row>
    <row r="700" spans="1:24" ht="15.6" x14ac:dyDescent="0.3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</row>
    <row r="701" spans="1:24" ht="15.6" x14ac:dyDescent="0.3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</row>
    <row r="702" spans="1:24" ht="15.6" x14ac:dyDescent="0.3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</row>
    <row r="703" spans="1:24" ht="15.6" x14ac:dyDescent="0.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</row>
    <row r="704" spans="1:24" ht="15.6" x14ac:dyDescent="0.3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</row>
    <row r="705" spans="1:24" ht="15.6" x14ac:dyDescent="0.3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</row>
    <row r="706" spans="1:24" ht="15.6" x14ac:dyDescent="0.3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</row>
    <row r="707" spans="1:24" ht="15.6" x14ac:dyDescent="0.3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</row>
    <row r="708" spans="1:24" ht="15.6" x14ac:dyDescent="0.3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</row>
    <row r="709" spans="1:24" ht="15.6" x14ac:dyDescent="0.3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</row>
    <row r="710" spans="1:24" ht="15.6" x14ac:dyDescent="0.3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</row>
    <row r="711" spans="1:24" ht="15.6" x14ac:dyDescent="0.3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</row>
    <row r="712" spans="1:24" ht="15.6" x14ac:dyDescent="0.3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</row>
    <row r="713" spans="1:24" ht="15.6" x14ac:dyDescent="0.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</row>
    <row r="714" spans="1:24" ht="15.6" x14ac:dyDescent="0.3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</row>
    <row r="715" spans="1:24" ht="15.6" x14ac:dyDescent="0.3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</row>
    <row r="716" spans="1:24" ht="15.6" x14ac:dyDescent="0.3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</row>
    <row r="717" spans="1:24" ht="15.6" x14ac:dyDescent="0.3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</row>
    <row r="718" spans="1:24" ht="15.6" x14ac:dyDescent="0.3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</row>
    <row r="719" spans="1:24" ht="15.6" x14ac:dyDescent="0.3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</row>
    <row r="720" spans="1:24" ht="15.6" x14ac:dyDescent="0.3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</row>
    <row r="721" spans="1:24" ht="15.6" x14ac:dyDescent="0.3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</row>
    <row r="722" spans="1:24" ht="15.6" x14ac:dyDescent="0.3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</row>
    <row r="723" spans="1:24" ht="15.6" x14ac:dyDescent="0.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</row>
    <row r="724" spans="1:24" ht="15.6" x14ac:dyDescent="0.3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</row>
    <row r="725" spans="1:24" ht="15.6" x14ac:dyDescent="0.3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</row>
    <row r="726" spans="1:24" ht="15.6" x14ac:dyDescent="0.3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</row>
    <row r="727" spans="1:24" ht="15.6" x14ac:dyDescent="0.3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</row>
    <row r="728" spans="1:24" ht="15.6" x14ac:dyDescent="0.3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</row>
    <row r="729" spans="1:24" ht="15.6" x14ac:dyDescent="0.3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</row>
    <row r="730" spans="1:24" ht="15.6" x14ac:dyDescent="0.3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</row>
    <row r="731" spans="1:24" ht="15.6" x14ac:dyDescent="0.3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</row>
    <row r="732" spans="1:24" ht="15.6" x14ac:dyDescent="0.3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</row>
    <row r="733" spans="1:24" ht="15.6" x14ac:dyDescent="0.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</row>
    <row r="734" spans="1:24" ht="15.6" x14ac:dyDescent="0.3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</row>
    <row r="735" spans="1:24" ht="15.6" x14ac:dyDescent="0.3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</row>
    <row r="736" spans="1:24" ht="15.6" x14ac:dyDescent="0.3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</row>
    <row r="737" spans="1:24" ht="15.6" x14ac:dyDescent="0.3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</row>
    <row r="738" spans="1:24" ht="15.6" x14ac:dyDescent="0.3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</row>
    <row r="739" spans="1:24" ht="15.6" x14ac:dyDescent="0.3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</row>
    <row r="740" spans="1:24" ht="15.6" x14ac:dyDescent="0.3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</row>
    <row r="741" spans="1:24" ht="15.6" x14ac:dyDescent="0.3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</row>
    <row r="742" spans="1:24" ht="15.6" x14ac:dyDescent="0.3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</row>
    <row r="743" spans="1:24" ht="15.6" x14ac:dyDescent="0.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</row>
    <row r="744" spans="1:24" ht="15.6" x14ac:dyDescent="0.3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</row>
    <row r="745" spans="1:24" ht="15.6" x14ac:dyDescent="0.3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</row>
    <row r="746" spans="1:24" ht="15.6" x14ac:dyDescent="0.3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</row>
    <row r="747" spans="1:24" ht="15.6" x14ac:dyDescent="0.3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</row>
    <row r="748" spans="1:24" ht="15.6" x14ac:dyDescent="0.3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</row>
    <row r="749" spans="1:24" ht="15.6" x14ac:dyDescent="0.3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</row>
    <row r="750" spans="1:24" ht="15.6" x14ac:dyDescent="0.3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</row>
    <row r="751" spans="1:24" ht="15.6" x14ac:dyDescent="0.3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</row>
    <row r="752" spans="1:24" ht="15.6" x14ac:dyDescent="0.3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</row>
    <row r="753" spans="1:13" ht="15.6" x14ac:dyDescent="0.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</row>
    <row r="754" spans="1:13" ht="15.6" x14ac:dyDescent="0.3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</row>
    <row r="755" spans="1:13" ht="15.6" x14ac:dyDescent="0.3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</row>
    <row r="756" spans="1:13" ht="15.6" x14ac:dyDescent="0.3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</row>
    <row r="757" spans="1:13" ht="15.6" x14ac:dyDescent="0.3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</row>
    <row r="758" spans="1:13" ht="15.6" x14ac:dyDescent="0.3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</row>
    <row r="759" spans="1:13" ht="15.6" x14ac:dyDescent="0.3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</row>
    <row r="760" spans="1:13" ht="15.6" x14ac:dyDescent="0.3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</row>
    <row r="761" spans="1:13" ht="15.6" x14ac:dyDescent="0.3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</row>
    <row r="762" spans="1:13" ht="15.6" x14ac:dyDescent="0.3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</row>
    <row r="763" spans="1:13" ht="15.6" x14ac:dyDescent="0.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</row>
    <row r="764" spans="1:13" ht="15.6" x14ac:dyDescent="0.3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</row>
    <row r="765" spans="1:13" ht="15.6" x14ac:dyDescent="0.3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</row>
    <row r="766" spans="1:13" ht="15.6" x14ac:dyDescent="0.3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</row>
    <row r="767" spans="1:13" ht="15.6" x14ac:dyDescent="0.3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</row>
    <row r="768" spans="1:13" ht="15.6" x14ac:dyDescent="0.3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</row>
    <row r="769" spans="1:13" ht="15.6" x14ac:dyDescent="0.3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</row>
    <row r="770" spans="1:13" ht="15.6" x14ac:dyDescent="0.3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</row>
    <row r="771" spans="1:13" ht="15.6" x14ac:dyDescent="0.3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</row>
    <row r="772" spans="1:13" ht="15.6" x14ac:dyDescent="0.3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</row>
    <row r="773" spans="1:13" ht="15.6" x14ac:dyDescent="0.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</row>
    <row r="774" spans="1:13" ht="15.6" x14ac:dyDescent="0.3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</row>
    <row r="775" spans="1:13" ht="15.6" x14ac:dyDescent="0.3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</row>
    <row r="776" spans="1:13" ht="15.6" x14ac:dyDescent="0.3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</row>
    <row r="777" spans="1:13" ht="15.6" x14ac:dyDescent="0.3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</row>
    <row r="778" spans="1:13" ht="15.6" x14ac:dyDescent="0.3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</row>
    <row r="779" spans="1:13" ht="15.6" x14ac:dyDescent="0.3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</row>
    <row r="780" spans="1:13" ht="15.6" x14ac:dyDescent="0.3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</row>
    <row r="781" spans="1:13" ht="15.6" x14ac:dyDescent="0.3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</row>
    <row r="782" spans="1:13" ht="15.6" x14ac:dyDescent="0.3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</row>
    <row r="783" spans="1:13" ht="15.6" x14ac:dyDescent="0.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</row>
    <row r="784" spans="1:13" ht="15.6" x14ac:dyDescent="0.3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</row>
    <row r="785" spans="1:13" ht="15.6" x14ac:dyDescent="0.3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</row>
    <row r="786" spans="1:13" ht="15.6" x14ac:dyDescent="0.3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</row>
    <row r="787" spans="1:13" ht="15.6" x14ac:dyDescent="0.3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</row>
    <row r="788" spans="1:13" ht="15.6" x14ac:dyDescent="0.3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</row>
    <row r="789" spans="1:13" ht="15.6" x14ac:dyDescent="0.3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</row>
    <row r="790" spans="1:13" ht="15.6" x14ac:dyDescent="0.3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</row>
    <row r="791" spans="1:13" ht="15.6" x14ac:dyDescent="0.3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</row>
    <row r="792" spans="1:13" ht="15.6" x14ac:dyDescent="0.3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</row>
    <row r="793" spans="1:13" ht="15.6" x14ac:dyDescent="0.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</row>
    <row r="794" spans="1:13" ht="15.6" x14ac:dyDescent="0.3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</row>
    <row r="795" spans="1:13" ht="15.6" x14ac:dyDescent="0.3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</row>
    <row r="796" spans="1:13" ht="15.6" x14ac:dyDescent="0.3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</row>
    <row r="797" spans="1:13" ht="15.6" x14ac:dyDescent="0.3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</row>
    <row r="798" spans="1:13" ht="15.6" x14ac:dyDescent="0.3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</row>
    <row r="799" spans="1:13" ht="15.6" x14ac:dyDescent="0.3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</row>
    <row r="800" spans="1:13" ht="15.6" x14ac:dyDescent="0.3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</row>
    <row r="801" spans="1:13" ht="15.6" x14ac:dyDescent="0.3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</row>
    <row r="802" spans="1:13" ht="15.6" x14ac:dyDescent="0.3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</row>
    <row r="803" spans="1:13" ht="15.6" x14ac:dyDescent="0.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</row>
    <row r="804" spans="1:13" ht="15.6" x14ac:dyDescent="0.3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</row>
    <row r="805" spans="1:13" ht="15.6" x14ac:dyDescent="0.3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</row>
    <row r="806" spans="1:13" ht="15.6" x14ac:dyDescent="0.3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</row>
    <row r="807" spans="1:13" ht="15.6" x14ac:dyDescent="0.3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</row>
    <row r="808" spans="1:13" ht="15.6" x14ac:dyDescent="0.3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</row>
    <row r="809" spans="1:13" ht="15.6" x14ac:dyDescent="0.3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</row>
    <row r="810" spans="1:13" ht="15.6" x14ac:dyDescent="0.3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</row>
    <row r="811" spans="1:13" ht="15.6" x14ac:dyDescent="0.3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</row>
    <row r="812" spans="1:13" ht="15.6" x14ac:dyDescent="0.3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</row>
    <row r="813" spans="1:13" ht="15.6" x14ac:dyDescent="0.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</row>
    <row r="814" spans="1:13" ht="15.6" x14ac:dyDescent="0.3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</row>
    <row r="815" spans="1:13" ht="15.6" x14ac:dyDescent="0.3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</row>
    <row r="816" spans="1:13" ht="15.6" x14ac:dyDescent="0.3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</row>
    <row r="817" spans="1:13" ht="15.6" x14ac:dyDescent="0.3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</row>
    <row r="818" spans="1:13" ht="15.6" x14ac:dyDescent="0.3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</row>
    <row r="819" spans="1:13" ht="15.6" x14ac:dyDescent="0.3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</row>
    <row r="820" spans="1:13" ht="15.6" x14ac:dyDescent="0.3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</row>
    <row r="821" spans="1:13" ht="15.6" x14ac:dyDescent="0.3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</row>
    <row r="822" spans="1:13" ht="15.6" x14ac:dyDescent="0.3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</row>
    <row r="823" spans="1:13" ht="15.6" x14ac:dyDescent="0.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</row>
    <row r="824" spans="1:13" ht="15.6" x14ac:dyDescent="0.3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</row>
    <row r="825" spans="1:13" ht="15.6" x14ac:dyDescent="0.3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</row>
    <row r="826" spans="1:13" ht="15.6" x14ac:dyDescent="0.3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</row>
    <row r="827" spans="1:13" ht="15.6" x14ac:dyDescent="0.3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</row>
    <row r="828" spans="1:13" ht="15.6" x14ac:dyDescent="0.3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</row>
    <row r="829" spans="1:13" ht="15.6" x14ac:dyDescent="0.3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</row>
    <row r="830" spans="1:13" ht="15.6" x14ac:dyDescent="0.3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</row>
    <row r="831" spans="1:13" ht="15.6" x14ac:dyDescent="0.3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</row>
    <row r="832" spans="1:13" ht="15.6" x14ac:dyDescent="0.3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</row>
    <row r="833" spans="1:13" ht="15.6" x14ac:dyDescent="0.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</row>
  </sheetData>
  <mergeCells count="522">
    <mergeCell ref="B317:B321"/>
    <mergeCell ref="C317:C321"/>
    <mergeCell ref="D317:D321"/>
    <mergeCell ref="E317:E321"/>
    <mergeCell ref="F317:F321"/>
    <mergeCell ref="G317:G321"/>
    <mergeCell ref="H317:H321"/>
    <mergeCell ref="M317:M321"/>
    <mergeCell ref="B202:B206"/>
    <mergeCell ref="C202:C206"/>
    <mergeCell ref="D202:D206"/>
    <mergeCell ref="E202:E206"/>
    <mergeCell ref="F202:F206"/>
    <mergeCell ref="G202:G206"/>
    <mergeCell ref="H202:H206"/>
    <mergeCell ref="M202:M206"/>
    <mergeCell ref="B212:B216"/>
    <mergeCell ref="C212:C216"/>
    <mergeCell ref="D212:D216"/>
    <mergeCell ref="E212:E216"/>
    <mergeCell ref="F212:F216"/>
    <mergeCell ref="G212:G216"/>
    <mergeCell ref="H212:H216"/>
    <mergeCell ref="M212:M216"/>
    <mergeCell ref="B187:B191"/>
    <mergeCell ref="C187:C191"/>
    <mergeCell ref="D187:D191"/>
    <mergeCell ref="E187:E191"/>
    <mergeCell ref="F187:F191"/>
    <mergeCell ref="G187:G191"/>
    <mergeCell ref="H187:H191"/>
    <mergeCell ref="M187:M191"/>
    <mergeCell ref="B207:B211"/>
    <mergeCell ref="C207:C211"/>
    <mergeCell ref="D207:D211"/>
    <mergeCell ref="E207:E211"/>
    <mergeCell ref="F207:F211"/>
    <mergeCell ref="G207:G211"/>
    <mergeCell ref="H207:H211"/>
    <mergeCell ref="M207:M211"/>
    <mergeCell ref="B197:B201"/>
    <mergeCell ref="C197:C201"/>
    <mergeCell ref="D197:D201"/>
    <mergeCell ref="E197:E201"/>
    <mergeCell ref="F197:F201"/>
    <mergeCell ref="G197:G201"/>
    <mergeCell ref="H197:H201"/>
    <mergeCell ref="M197:M201"/>
    <mergeCell ref="M192:M196"/>
    <mergeCell ref="B177:B181"/>
    <mergeCell ref="C177:C181"/>
    <mergeCell ref="D177:D181"/>
    <mergeCell ref="E177:E181"/>
    <mergeCell ref="F177:F181"/>
    <mergeCell ref="G177:G181"/>
    <mergeCell ref="H177:H181"/>
    <mergeCell ref="M177:M181"/>
    <mergeCell ref="B182:B186"/>
    <mergeCell ref="C182:C186"/>
    <mergeCell ref="D182:D186"/>
    <mergeCell ref="E182:E186"/>
    <mergeCell ref="F182:F186"/>
    <mergeCell ref="G182:G186"/>
    <mergeCell ref="H182:H186"/>
    <mergeCell ref="M182:M186"/>
    <mergeCell ref="B192:B196"/>
    <mergeCell ref="C192:C196"/>
    <mergeCell ref="D192:D196"/>
    <mergeCell ref="E192:E196"/>
    <mergeCell ref="F192:F196"/>
    <mergeCell ref="G192:G196"/>
    <mergeCell ref="H192:H196"/>
    <mergeCell ref="B167:B171"/>
    <mergeCell ref="C167:C171"/>
    <mergeCell ref="D167:D171"/>
    <mergeCell ref="E167:E171"/>
    <mergeCell ref="F167:F171"/>
    <mergeCell ref="G167:G171"/>
    <mergeCell ref="H167:H171"/>
    <mergeCell ref="M167:M171"/>
    <mergeCell ref="B172:B176"/>
    <mergeCell ref="C172:C176"/>
    <mergeCell ref="D172:D176"/>
    <mergeCell ref="E172:E176"/>
    <mergeCell ref="F172:F176"/>
    <mergeCell ref="G172:G176"/>
    <mergeCell ref="H172:H176"/>
    <mergeCell ref="M172:M176"/>
    <mergeCell ref="B157:B161"/>
    <mergeCell ref="C157:C161"/>
    <mergeCell ref="D157:D161"/>
    <mergeCell ref="E157:E161"/>
    <mergeCell ref="F157:F161"/>
    <mergeCell ref="G157:G161"/>
    <mergeCell ref="H157:H161"/>
    <mergeCell ref="M157:M161"/>
    <mergeCell ref="B162:B166"/>
    <mergeCell ref="C162:C166"/>
    <mergeCell ref="D162:D166"/>
    <mergeCell ref="E162:E166"/>
    <mergeCell ref="F162:F166"/>
    <mergeCell ref="G162:G166"/>
    <mergeCell ref="H162:H166"/>
    <mergeCell ref="M162:M166"/>
    <mergeCell ref="B147:B151"/>
    <mergeCell ref="C147:C151"/>
    <mergeCell ref="D147:D151"/>
    <mergeCell ref="E147:E151"/>
    <mergeCell ref="F147:F151"/>
    <mergeCell ref="G147:G151"/>
    <mergeCell ref="H147:H151"/>
    <mergeCell ref="M147:M151"/>
    <mergeCell ref="B152:B156"/>
    <mergeCell ref="C152:C156"/>
    <mergeCell ref="D152:D156"/>
    <mergeCell ref="E152:E156"/>
    <mergeCell ref="F152:F156"/>
    <mergeCell ref="G152:G156"/>
    <mergeCell ref="H152:H156"/>
    <mergeCell ref="M152:M156"/>
    <mergeCell ref="B137:B141"/>
    <mergeCell ref="C137:C141"/>
    <mergeCell ref="D137:D141"/>
    <mergeCell ref="E137:E141"/>
    <mergeCell ref="F137:F141"/>
    <mergeCell ref="G137:G141"/>
    <mergeCell ref="H137:H141"/>
    <mergeCell ref="M137:M141"/>
    <mergeCell ref="B142:B146"/>
    <mergeCell ref="C142:C146"/>
    <mergeCell ref="D142:D146"/>
    <mergeCell ref="E142:E146"/>
    <mergeCell ref="F142:F146"/>
    <mergeCell ref="G142:G146"/>
    <mergeCell ref="H142:H146"/>
    <mergeCell ref="M142:M146"/>
    <mergeCell ref="B127:B131"/>
    <mergeCell ref="C127:C131"/>
    <mergeCell ref="D127:D131"/>
    <mergeCell ref="E127:E131"/>
    <mergeCell ref="F127:F131"/>
    <mergeCell ref="G127:G131"/>
    <mergeCell ref="H127:H131"/>
    <mergeCell ref="M127:M131"/>
    <mergeCell ref="B132:B136"/>
    <mergeCell ref="C132:C136"/>
    <mergeCell ref="D132:D136"/>
    <mergeCell ref="E132:E136"/>
    <mergeCell ref="F132:F136"/>
    <mergeCell ref="G132:G136"/>
    <mergeCell ref="H132:H136"/>
    <mergeCell ref="M132:M136"/>
    <mergeCell ref="B117:B121"/>
    <mergeCell ref="C117:C121"/>
    <mergeCell ref="D117:D121"/>
    <mergeCell ref="E117:E121"/>
    <mergeCell ref="F117:F121"/>
    <mergeCell ref="G117:G121"/>
    <mergeCell ref="H117:H121"/>
    <mergeCell ref="M117:M121"/>
    <mergeCell ref="B122:B126"/>
    <mergeCell ref="C122:C126"/>
    <mergeCell ref="D122:D126"/>
    <mergeCell ref="E122:E126"/>
    <mergeCell ref="F122:F126"/>
    <mergeCell ref="G122:G126"/>
    <mergeCell ref="H122:H126"/>
    <mergeCell ref="M122:M126"/>
    <mergeCell ref="B107:B111"/>
    <mergeCell ref="C107:C111"/>
    <mergeCell ref="D107:D111"/>
    <mergeCell ref="E107:E111"/>
    <mergeCell ref="F107:F111"/>
    <mergeCell ref="G107:G111"/>
    <mergeCell ref="H107:H111"/>
    <mergeCell ref="M107:M111"/>
    <mergeCell ref="B112:B116"/>
    <mergeCell ref="C112:C116"/>
    <mergeCell ref="D112:D116"/>
    <mergeCell ref="E112:E116"/>
    <mergeCell ref="F112:F116"/>
    <mergeCell ref="G112:G116"/>
    <mergeCell ref="H112:H116"/>
    <mergeCell ref="M112:M116"/>
    <mergeCell ref="B97:B101"/>
    <mergeCell ref="C97:C101"/>
    <mergeCell ref="D97:D101"/>
    <mergeCell ref="E97:E101"/>
    <mergeCell ref="F97:F101"/>
    <mergeCell ref="G97:G101"/>
    <mergeCell ref="H97:H101"/>
    <mergeCell ref="M97:M101"/>
    <mergeCell ref="B102:B106"/>
    <mergeCell ref="C102:C106"/>
    <mergeCell ref="D102:D106"/>
    <mergeCell ref="E102:E106"/>
    <mergeCell ref="F102:F106"/>
    <mergeCell ref="G102:G106"/>
    <mergeCell ref="H102:H106"/>
    <mergeCell ref="M102:M106"/>
    <mergeCell ref="C52:C56"/>
    <mergeCell ref="C57:C61"/>
    <mergeCell ref="D87:D91"/>
    <mergeCell ref="E87:E91"/>
    <mergeCell ref="F87:F91"/>
    <mergeCell ref="G87:G91"/>
    <mergeCell ref="H87:H91"/>
    <mergeCell ref="M87:M91"/>
    <mergeCell ref="B92:B96"/>
    <mergeCell ref="C92:C96"/>
    <mergeCell ref="D92:D96"/>
    <mergeCell ref="E92:E96"/>
    <mergeCell ref="F92:F96"/>
    <mergeCell ref="G92:G96"/>
    <mergeCell ref="H92:H96"/>
    <mergeCell ref="M92:M96"/>
    <mergeCell ref="B87:B91"/>
    <mergeCell ref="C87:C91"/>
    <mergeCell ref="D57:D61"/>
    <mergeCell ref="E52:E56"/>
    <mergeCell ref="F52:F56"/>
    <mergeCell ref="G52:G56"/>
    <mergeCell ref="M72:M76"/>
    <mergeCell ref="B72:B76"/>
    <mergeCell ref="F72:F76"/>
    <mergeCell ref="G72:G76"/>
    <mergeCell ref="H72:H76"/>
    <mergeCell ref="E57:E61"/>
    <mergeCell ref="F57:F61"/>
    <mergeCell ref="G57:G61"/>
    <mergeCell ref="H57:H61"/>
    <mergeCell ref="D62:D66"/>
    <mergeCell ref="E62:E66"/>
    <mergeCell ref="F62:F66"/>
    <mergeCell ref="G62:G66"/>
    <mergeCell ref="H62:H66"/>
    <mergeCell ref="A332:M332"/>
    <mergeCell ref="M62:M66"/>
    <mergeCell ref="M67:M71"/>
    <mergeCell ref="M77:M81"/>
    <mergeCell ref="D67:D71"/>
    <mergeCell ref="E67:E71"/>
    <mergeCell ref="F67:F71"/>
    <mergeCell ref="G67:G71"/>
    <mergeCell ref="H67:H71"/>
    <mergeCell ref="D77:D81"/>
    <mergeCell ref="E77:E81"/>
    <mergeCell ref="F77:F81"/>
    <mergeCell ref="G77:G81"/>
    <mergeCell ref="H77:H81"/>
    <mergeCell ref="B82:B86"/>
    <mergeCell ref="C82:C86"/>
    <mergeCell ref="D82:D86"/>
    <mergeCell ref="E82:E86"/>
    <mergeCell ref="F82:F86"/>
    <mergeCell ref="G82:G86"/>
    <mergeCell ref="H82:H86"/>
    <mergeCell ref="C72:C76"/>
    <mergeCell ref="D72:D76"/>
    <mergeCell ref="E72:E76"/>
    <mergeCell ref="M82:M86"/>
    <mergeCell ref="G42:G46"/>
    <mergeCell ref="H42:H46"/>
    <mergeCell ref="M17:M21"/>
    <mergeCell ref="M22:M26"/>
    <mergeCell ref="M27:M31"/>
    <mergeCell ref="M32:M36"/>
    <mergeCell ref="M37:M41"/>
    <mergeCell ref="M42:M46"/>
    <mergeCell ref="M47:M51"/>
    <mergeCell ref="H52:H56"/>
    <mergeCell ref="M52:M56"/>
    <mergeCell ref="M57:M61"/>
    <mergeCell ref="G17:G21"/>
    <mergeCell ref="H17:H21"/>
    <mergeCell ref="D52:D56"/>
    <mergeCell ref="D27:D31"/>
    <mergeCell ref="E27:E31"/>
    <mergeCell ref="F27:F31"/>
    <mergeCell ref="G27:G31"/>
    <mergeCell ref="H27:H31"/>
    <mergeCell ref="D32:D36"/>
    <mergeCell ref="E32:E36"/>
    <mergeCell ref="F32:F36"/>
    <mergeCell ref="G32:G36"/>
    <mergeCell ref="H32:H36"/>
    <mergeCell ref="D37:D41"/>
    <mergeCell ref="E37:E41"/>
    <mergeCell ref="F37:F41"/>
    <mergeCell ref="G37:G41"/>
    <mergeCell ref="H37:H41"/>
    <mergeCell ref="D42:D46"/>
    <mergeCell ref="E42:E46"/>
    <mergeCell ref="F42:F46"/>
    <mergeCell ref="D22:D26"/>
    <mergeCell ref="E22:E26"/>
    <mergeCell ref="F22:F26"/>
    <mergeCell ref="G22:G26"/>
    <mergeCell ref="H22:H26"/>
    <mergeCell ref="D47:D51"/>
    <mergeCell ref="E47:E51"/>
    <mergeCell ref="F47:F51"/>
    <mergeCell ref="G47:G51"/>
    <mergeCell ref="H47:H51"/>
    <mergeCell ref="M4:M5"/>
    <mergeCell ref="A2:M2"/>
    <mergeCell ref="B7:B11"/>
    <mergeCell ref="J4:L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D7:D11"/>
    <mergeCell ref="M7:M11"/>
    <mergeCell ref="A7:A221"/>
    <mergeCell ref="B217:B221"/>
    <mergeCell ref="C217:C221"/>
    <mergeCell ref="D217:D221"/>
    <mergeCell ref="E217:E221"/>
    <mergeCell ref="F217:F221"/>
    <mergeCell ref="G217:G221"/>
    <mergeCell ref="H217:H221"/>
    <mergeCell ref="M217:M221"/>
    <mergeCell ref="B237:B241"/>
    <mergeCell ref="B242:B246"/>
    <mergeCell ref="C227:C231"/>
    <mergeCell ref="D227:D231"/>
    <mergeCell ref="E227:E231"/>
    <mergeCell ref="F227:F231"/>
    <mergeCell ref="G227:G231"/>
    <mergeCell ref="H227:H231"/>
    <mergeCell ref="C237:C241"/>
    <mergeCell ref="D237:D241"/>
    <mergeCell ref="E237:E241"/>
    <mergeCell ref="F237:F241"/>
    <mergeCell ref="G237:G241"/>
    <mergeCell ref="H237:H241"/>
    <mergeCell ref="F242:F246"/>
    <mergeCell ref="H242:H246"/>
    <mergeCell ref="B12:B16"/>
    <mergeCell ref="M232:M236"/>
    <mergeCell ref="B77:B81"/>
    <mergeCell ref="C17:C21"/>
    <mergeCell ref="C22:C26"/>
    <mergeCell ref="C27:C31"/>
    <mergeCell ref="C32:C36"/>
    <mergeCell ref="C37:C41"/>
    <mergeCell ref="B232:B236"/>
    <mergeCell ref="C232:C236"/>
    <mergeCell ref="D232:D236"/>
    <mergeCell ref="E232:E236"/>
    <mergeCell ref="B227:B231"/>
    <mergeCell ref="B17:B21"/>
    <mergeCell ref="B22:B26"/>
    <mergeCell ref="B27:B31"/>
    <mergeCell ref="B32:B36"/>
    <mergeCell ref="B37:B41"/>
    <mergeCell ref="B42:B46"/>
    <mergeCell ref="B47:B51"/>
    <mergeCell ref="B52:B56"/>
    <mergeCell ref="B62:B66"/>
    <mergeCell ref="E17:E21"/>
    <mergeCell ref="F17:F21"/>
    <mergeCell ref="B277:B281"/>
    <mergeCell ref="B282:B286"/>
    <mergeCell ref="B287:B291"/>
    <mergeCell ref="B252:B256"/>
    <mergeCell ref="B257:B261"/>
    <mergeCell ref="B262:B266"/>
    <mergeCell ref="B267:B271"/>
    <mergeCell ref="B272:B276"/>
    <mergeCell ref="C7:C11"/>
    <mergeCell ref="A222:H226"/>
    <mergeCell ref="F7:F11"/>
    <mergeCell ref="G7:G11"/>
    <mergeCell ref="H7:H11"/>
    <mergeCell ref="F232:F236"/>
    <mergeCell ref="G232:G236"/>
    <mergeCell ref="H232:H236"/>
    <mergeCell ref="E7:E11"/>
    <mergeCell ref="B57:B61"/>
    <mergeCell ref="B67:B71"/>
    <mergeCell ref="B247:B251"/>
    <mergeCell ref="H262:H266"/>
    <mergeCell ref="C267:C271"/>
    <mergeCell ref="D267:D271"/>
    <mergeCell ref="E267:E271"/>
    <mergeCell ref="H252:H256"/>
    <mergeCell ref="C257:C261"/>
    <mergeCell ref="D257:D261"/>
    <mergeCell ref="E257:E261"/>
    <mergeCell ref="F257:F261"/>
    <mergeCell ref="G257:G261"/>
    <mergeCell ref="H257:H261"/>
    <mergeCell ref="C252:C256"/>
    <mergeCell ref="D252:D256"/>
    <mergeCell ref="E252:E256"/>
    <mergeCell ref="F252:F256"/>
    <mergeCell ref="G252:G256"/>
    <mergeCell ref="C262:C266"/>
    <mergeCell ref="D262:D266"/>
    <mergeCell ref="E262:E266"/>
    <mergeCell ref="F262:F266"/>
    <mergeCell ref="G262:G266"/>
    <mergeCell ref="H272:H276"/>
    <mergeCell ref="C272:C276"/>
    <mergeCell ref="D272:D276"/>
    <mergeCell ref="E272:E276"/>
    <mergeCell ref="F272:F276"/>
    <mergeCell ref="G272:G276"/>
    <mergeCell ref="F287:F291"/>
    <mergeCell ref="G287:G291"/>
    <mergeCell ref="H287:H291"/>
    <mergeCell ref="C282:C286"/>
    <mergeCell ref="D282:D286"/>
    <mergeCell ref="E282:E286"/>
    <mergeCell ref="F282:F286"/>
    <mergeCell ref="G282:G286"/>
    <mergeCell ref="F267:F271"/>
    <mergeCell ref="G267:G271"/>
    <mergeCell ref="H267:H271"/>
    <mergeCell ref="C277:C281"/>
    <mergeCell ref="D277:D281"/>
    <mergeCell ref="E277:E281"/>
    <mergeCell ref="F277:F281"/>
    <mergeCell ref="G277:G281"/>
    <mergeCell ref="H277:H281"/>
    <mergeCell ref="H282:H286"/>
    <mergeCell ref="C287:C291"/>
    <mergeCell ref="D287:D291"/>
    <mergeCell ref="E287:E291"/>
    <mergeCell ref="B297:B301"/>
    <mergeCell ref="B302:B306"/>
    <mergeCell ref="B307:B311"/>
    <mergeCell ref="C302:C306"/>
    <mergeCell ref="D302:D306"/>
    <mergeCell ref="E302:E306"/>
    <mergeCell ref="F302:F306"/>
    <mergeCell ref="G302:G306"/>
    <mergeCell ref="H302:H306"/>
    <mergeCell ref="C297:C301"/>
    <mergeCell ref="D297:D301"/>
    <mergeCell ref="E297:E301"/>
    <mergeCell ref="F297:F301"/>
    <mergeCell ref="G297:G301"/>
    <mergeCell ref="B312:B316"/>
    <mergeCell ref="B322:B326"/>
    <mergeCell ref="M242:M246"/>
    <mergeCell ref="M237:M241"/>
    <mergeCell ref="M227:M231"/>
    <mergeCell ref="B292:B296"/>
    <mergeCell ref="C292:C296"/>
    <mergeCell ref="D292:D296"/>
    <mergeCell ref="E292:E296"/>
    <mergeCell ref="F292:F296"/>
    <mergeCell ref="G292:G296"/>
    <mergeCell ref="H292:H296"/>
    <mergeCell ref="M272:M276"/>
    <mergeCell ref="M267:M271"/>
    <mergeCell ref="M262:M266"/>
    <mergeCell ref="M257:M261"/>
    <mergeCell ref="M252:M256"/>
    <mergeCell ref="M287:M291"/>
    <mergeCell ref="M282:M286"/>
    <mergeCell ref="M277:M281"/>
    <mergeCell ref="E322:E326"/>
    <mergeCell ref="D307:D311"/>
    <mergeCell ref="E307:E311"/>
    <mergeCell ref="H297:H301"/>
    <mergeCell ref="M327:M331"/>
    <mergeCell ref="A327:H331"/>
    <mergeCell ref="M312:M316"/>
    <mergeCell ref="M322:M326"/>
    <mergeCell ref="A227:A326"/>
    <mergeCell ref="F307:F311"/>
    <mergeCell ref="G307:G311"/>
    <mergeCell ref="H307:H311"/>
    <mergeCell ref="M292:M296"/>
    <mergeCell ref="M297:M301"/>
    <mergeCell ref="M302:M306"/>
    <mergeCell ref="M307:M311"/>
    <mergeCell ref="F322:F326"/>
    <mergeCell ref="G322:G326"/>
    <mergeCell ref="H322:H326"/>
    <mergeCell ref="D312:D316"/>
    <mergeCell ref="E312:E316"/>
    <mergeCell ref="F312:F316"/>
    <mergeCell ref="G312:G316"/>
    <mergeCell ref="H312:H316"/>
    <mergeCell ref="C307:C311"/>
    <mergeCell ref="C312:C316"/>
    <mergeCell ref="C322:C326"/>
    <mergeCell ref="D322:D326"/>
    <mergeCell ref="C247:C251"/>
    <mergeCell ref="D247:D251"/>
    <mergeCell ref="E247:E251"/>
    <mergeCell ref="F247:F251"/>
    <mergeCell ref="G247:G251"/>
    <mergeCell ref="H247:H251"/>
    <mergeCell ref="M247:M251"/>
    <mergeCell ref="C12:C16"/>
    <mergeCell ref="D12:D16"/>
    <mergeCell ref="E12:E16"/>
    <mergeCell ref="F12:F16"/>
    <mergeCell ref="G12:G16"/>
    <mergeCell ref="H12:H16"/>
    <mergeCell ref="M12:M16"/>
    <mergeCell ref="G242:G246"/>
    <mergeCell ref="C242:C246"/>
    <mergeCell ref="D242:D246"/>
    <mergeCell ref="E242:E246"/>
    <mergeCell ref="C42:C46"/>
    <mergeCell ref="C47:C51"/>
    <mergeCell ref="C62:C66"/>
    <mergeCell ref="C67:C71"/>
    <mergeCell ref="C77:C81"/>
    <mergeCell ref="D17:D2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45" fitToHeight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Шехирева Виктория Александровна</dc:creator>
  <cp:lastModifiedBy>Аничкин Дмитрий Олегович</cp:lastModifiedBy>
  <cp:lastPrinted>2018-11-15T02:17:59Z</cp:lastPrinted>
  <dcterms:created xsi:type="dcterms:W3CDTF">2018-02-06T02:48:32Z</dcterms:created>
  <dcterms:modified xsi:type="dcterms:W3CDTF">2019-03-05T00:22:28Z</dcterms:modified>
</cp:coreProperties>
</file>