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1" l="1"/>
  <c r="H30" i="1"/>
  <c r="F30" i="1"/>
  <c r="E30" i="1"/>
  <c r="D33" i="1"/>
  <c r="I46" i="1"/>
  <c r="H46" i="1"/>
  <c r="E46" i="1"/>
  <c r="F46" i="1"/>
  <c r="D48" i="1"/>
  <c r="D47" i="1" l="1"/>
  <c r="D46" i="1" s="1"/>
  <c r="I49" i="1"/>
  <c r="H49" i="1"/>
  <c r="F49" i="1"/>
  <c r="E49" i="1"/>
  <c r="D52" i="1"/>
  <c r="D49" i="1" s="1"/>
  <c r="I38" i="1"/>
  <c r="H38" i="1"/>
  <c r="E38" i="1"/>
  <c r="F38" i="1"/>
  <c r="C38" i="1"/>
  <c r="D39" i="1"/>
  <c r="D38" i="1" s="1"/>
  <c r="L46" i="1" l="1"/>
  <c r="N46" i="1"/>
  <c r="O46" i="1"/>
  <c r="P46" i="1"/>
  <c r="Q46" i="1"/>
  <c r="R46" i="1"/>
  <c r="S46" i="1"/>
  <c r="G46" i="1"/>
  <c r="C46" i="1"/>
  <c r="L49" i="1"/>
  <c r="N49" i="1"/>
  <c r="O49" i="1"/>
  <c r="P49" i="1"/>
  <c r="Q49" i="1"/>
  <c r="R49" i="1"/>
  <c r="S49" i="1"/>
  <c r="G49" i="1"/>
  <c r="C49" i="1"/>
  <c r="J52" i="1"/>
  <c r="K52" i="1" s="1"/>
  <c r="J51" i="1"/>
  <c r="M51" i="1" s="1"/>
  <c r="J50" i="1"/>
  <c r="J48" i="1"/>
  <c r="K48" i="1" s="1"/>
  <c r="J47" i="1"/>
  <c r="L38" i="1"/>
  <c r="N38" i="1"/>
  <c r="O38" i="1"/>
  <c r="P38" i="1"/>
  <c r="Q38" i="1"/>
  <c r="R38" i="1"/>
  <c r="S38" i="1"/>
  <c r="G38" i="1"/>
  <c r="J45" i="1"/>
  <c r="M45" i="1" s="1"/>
  <c r="J44" i="1"/>
  <c r="K44" i="1" s="1"/>
  <c r="J43" i="1"/>
  <c r="K43" i="1" s="1"/>
  <c r="J42" i="1"/>
  <c r="M42" i="1" s="1"/>
  <c r="J41" i="1"/>
  <c r="K41" i="1" s="1"/>
  <c r="J40" i="1"/>
  <c r="K40" i="1" s="1"/>
  <c r="J39" i="1"/>
  <c r="M39" i="1" s="1"/>
  <c r="C30" i="1"/>
  <c r="J33" i="1"/>
  <c r="M33" i="1" s="1"/>
  <c r="K45" i="1" l="1"/>
  <c r="M47" i="1"/>
  <c r="J46" i="1"/>
  <c r="M50" i="1"/>
  <c r="J49" i="1"/>
  <c r="M43" i="1"/>
  <c r="K47" i="1"/>
  <c r="K46" i="1" s="1"/>
  <c r="J38" i="1"/>
  <c r="K51" i="1"/>
  <c r="M40" i="1"/>
  <c r="M48" i="1"/>
  <c r="K50" i="1"/>
  <c r="M52" i="1"/>
  <c r="M44" i="1"/>
  <c r="K33" i="1"/>
  <c r="M41" i="1"/>
  <c r="K39" i="1"/>
  <c r="K42" i="1"/>
  <c r="N30" i="1"/>
  <c r="O30" i="1"/>
  <c r="P30" i="1"/>
  <c r="Q30" i="1"/>
  <c r="R30" i="1"/>
  <c r="S30" i="1"/>
  <c r="L30" i="1"/>
  <c r="D30" i="1"/>
  <c r="G36" i="1"/>
  <c r="J36" i="1" s="1"/>
  <c r="G37" i="1"/>
  <c r="J37" i="1" s="1"/>
  <c r="G34" i="1"/>
  <c r="J34" i="1" s="1"/>
  <c r="G31" i="1"/>
  <c r="J35" i="1"/>
  <c r="K35" i="1" s="1"/>
  <c r="J32" i="1"/>
  <c r="K32" i="1" s="1"/>
  <c r="M38" i="1" l="1"/>
  <c r="K49" i="1"/>
  <c r="M49" i="1"/>
  <c r="M46" i="1"/>
  <c r="K38" i="1"/>
  <c r="J31" i="1"/>
  <c r="J30" i="1" s="1"/>
  <c r="G30" i="1"/>
  <c r="M34" i="1"/>
  <c r="K34" i="1"/>
  <c r="K30" i="1" s="1"/>
  <c r="M35" i="1"/>
  <c r="M32" i="1"/>
  <c r="M30" i="1" l="1"/>
  <c r="D21" i="1"/>
  <c r="C21" i="1"/>
  <c r="E21" i="1"/>
  <c r="F21" i="1"/>
  <c r="I21" i="1"/>
  <c r="L21" i="1"/>
  <c r="N21" i="1"/>
  <c r="O21" i="1"/>
  <c r="P21" i="1"/>
  <c r="Q21" i="1"/>
  <c r="R21" i="1"/>
  <c r="S21" i="1"/>
  <c r="J23" i="1"/>
  <c r="K23" i="1" s="1"/>
  <c r="K21" i="1" s="1"/>
  <c r="H23" i="1"/>
  <c r="H21" i="1" s="1"/>
  <c r="M23" i="1" l="1"/>
  <c r="M21" i="1" s="1"/>
  <c r="G27" i="1"/>
  <c r="J27" i="1" s="1"/>
  <c r="J26" i="1"/>
  <c r="G29" i="1"/>
  <c r="J29" i="1" s="1"/>
  <c r="J24" i="1"/>
  <c r="G22" i="1"/>
  <c r="G25" i="1"/>
  <c r="J25" i="1" s="1"/>
  <c r="G28" i="1"/>
  <c r="J28" i="1" s="1"/>
  <c r="G21" i="1" l="1"/>
  <c r="J22" i="1"/>
  <c r="J21" i="1" s="1"/>
  <c r="D11" i="1"/>
  <c r="D10" i="1" s="1"/>
  <c r="F11" i="1"/>
  <c r="F10" i="1" s="1"/>
  <c r="H11" i="1"/>
  <c r="H10" i="1" s="1"/>
  <c r="J11" i="1"/>
  <c r="L11" i="1"/>
  <c r="L10" i="1" s="1"/>
  <c r="P11" i="1"/>
  <c r="P10" i="1" s="1"/>
  <c r="R11" i="1"/>
  <c r="R10" i="1" s="1"/>
  <c r="C11" i="1"/>
  <c r="C10" i="1" s="1"/>
  <c r="E11" i="1"/>
  <c r="E10" i="1" s="1"/>
  <c r="G11" i="1"/>
  <c r="I11" i="1"/>
  <c r="I10" i="1" s="1"/>
  <c r="K11" i="1"/>
  <c r="K10" i="1" s="1"/>
  <c r="M11" i="1"/>
  <c r="M10" i="1" s="1"/>
  <c r="O11" i="1"/>
  <c r="O10" i="1" s="1"/>
  <c r="Q11" i="1"/>
  <c r="Q10" i="1" s="1"/>
  <c r="S11" i="1"/>
  <c r="S10" i="1" s="1"/>
  <c r="N13" i="1"/>
  <c r="J10" i="1" l="1"/>
  <c r="G10" i="1"/>
  <c r="N11" i="1"/>
  <c r="N10" i="1" s="1"/>
</calcChain>
</file>

<file path=xl/sharedStrings.xml><?xml version="1.0" encoding="utf-8"?>
<sst xmlns="http://schemas.openxmlformats.org/spreadsheetml/2006/main" count="95" uniqueCount="56">
  <si>
    <t>План мероприятий по переселению граждан из аварийного жилищного фонда, признанного таковым
до 1 января 2017 года</t>
  </si>
  <si>
    <t>№
п/п</t>
  </si>
  <si>
    <t>Наименование муниципального образования</t>
  </si>
  <si>
    <t>Число жителей, планируемых  к переселению</t>
  </si>
  <si>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</si>
  <si>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</si>
  <si>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</si>
  <si>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Справочно: расчетная сумма экономии бюджетных средств</t>
  </si>
  <si>
    <t>Справочно: возмещение части стоимости жилых помещений</t>
  </si>
  <si>
    <t>всего</t>
  </si>
  <si>
    <t>в том числе</t>
  </si>
  <si>
    <t>собственность граждан</t>
  </si>
  <si>
    <t>муниципальная собственность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</si>
  <si>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</si>
  <si>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</si>
  <si>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</si>
  <si>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переселения граждан по договору о развитии застроенной территории</t>
  </si>
  <si>
    <t>за счет переселения граждан в свободный муниципальный жилищный фонд</t>
  </si>
  <si>
    <t>за счет средств собственников жилых помещений</t>
  </si>
  <si>
    <t>за счет средств иных лиц (инвесторов по договору о развитии застроенной территории)</t>
  </si>
  <si>
    <t>чел.</t>
  </si>
  <si>
    <t>ед.</t>
  </si>
  <si>
    <t>кв.м</t>
  </si>
  <si>
    <t>руб.</t>
  </si>
  <si>
    <r>
      <t xml:space="preserve">Всего по </t>
    </r>
    <r>
      <rPr>
        <sz val="14"/>
        <color rgb="FF000000"/>
        <rFont val="Times New Roman"/>
        <family val="1"/>
        <charset val="204"/>
      </rPr>
      <t xml:space="preserve">программе переселения, в рамках которой предусмотрено финансирование за счет средств Фонда, </t>
    </r>
    <r>
      <rPr>
        <sz val="14"/>
        <color theme="1"/>
        <rFont val="Times New Roman"/>
        <family val="1"/>
        <charset val="204"/>
      </rPr>
      <t>в том числе:</t>
    </r>
  </si>
  <si>
    <t>Всего по этапу 2019 года</t>
  </si>
  <si>
    <t>Итого по МО Бобровскому сельсовету Сузунского района</t>
  </si>
  <si>
    <t>Итого по МО городу Искитиму</t>
  </si>
  <si>
    <t>Итого по МО Бажинскому сельсовету Маслянинского района</t>
  </si>
  <si>
    <t xml:space="preserve">Итого по МО городу Новосибирску </t>
  </si>
  <si>
    <t>Итого по МО городу Черепаново</t>
  </si>
  <si>
    <t>Итого по МО городу Чулыму</t>
  </si>
  <si>
    <t>Итого по МО Вагайцевскому сельсовету Ордынского района</t>
  </si>
  <si>
    <t xml:space="preserve">Итого по МО городу Тогучину </t>
  </si>
  <si>
    <t>Итого по МО городу Куйбышеву</t>
  </si>
  <si>
    <t>Всего по этапу 2020 года</t>
  </si>
  <si>
    <t>Итого по МО городу Болотное</t>
  </si>
  <si>
    <t>Итого по МО городу Доволенскому сельсовету Доволенского района</t>
  </si>
  <si>
    <t>Итого по МО городу Купино</t>
  </si>
  <si>
    <t xml:space="preserve">Итого по МО р.п. Дорогино Черепановского района </t>
  </si>
  <si>
    <t>Итого по МО р.п. Посевная Черепановского района</t>
  </si>
  <si>
    <t>Всего по этапу 2021 года</t>
  </si>
  <si>
    <t>Итого по МО городу Барабинску</t>
  </si>
  <si>
    <t>Итого по МО городу Оби</t>
  </si>
  <si>
    <t>Итого по МО Березовскому сельсовету Новосибирского района</t>
  </si>
  <si>
    <t>Итого по МО Барышевскому сельсовету Новосибирского района</t>
  </si>
  <si>
    <t>Итого по МО городу Татарску</t>
  </si>
  <si>
    <t>Всего по этапу 2022 года</t>
  </si>
  <si>
    <t>Итого по МО Ташаринскому сельсовету Мошковского района</t>
  </si>
  <si>
    <t>Всего по этапу 2023 года</t>
  </si>
  <si>
    <t>Всего по этапу 2024 года</t>
  </si>
  <si>
    <t>Применяемое сокращение:</t>
  </si>
  <si>
    <t>_________</t>
  </si>
  <si>
    <t>Приложение № 3 к постановлению Правительства Новосибирской области 
от __________________ № ____________</t>
  </si>
  <si>
    <t>"ПРИЛОЖЕНИЕ № 4
 к Региональной адресной программе 
Новосибирской области по переселению граждан из аварийного жилищного фонда
 на 2019-2025 годы</t>
  </si>
  <si>
    <t>МО – муниципальное образование."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</si>
</sst>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7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2" fillId="2" borderId="1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/>
    </xf>
    <xf numFmtId="0" fontId="2" fillId="2" borderId="5" xfId="0" applyNumberFormat="1" applyFont="1" applyFill="1" applyBorder="1" applyAlignment="1">
      <alignment horizontal="center" vertical="top"/>
    </xf>
    <xf numFmtId="2" fontId="2" fillId="2" borderId="5" xfId="0" applyNumberFormat="1" applyFont="1" applyFill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2" fontId="2" fillId="0" borderId="7" xfId="0" applyNumberFormat="1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top"/>
    </xf>
    <xf numFmtId="2" fontId="2" fillId="0" borderId="9" xfId="0" applyNumberFormat="1" applyFont="1" applyBorder="1" applyAlignment="1">
      <alignment horizontal="center" vertical="top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center" vertical="top"/>
    </xf>
    <xf numFmtId="0" fontId="2" fillId="3" borderId="4" xfId="0" applyNumberFormat="1" applyFont="1" applyFill="1" applyBorder="1" applyAlignment="1">
      <alignment horizontal="center" vertical="top"/>
    </xf>
    <xf numFmtId="2" fontId="2" fillId="3" borderId="4" xfId="0" applyNumberFormat="1" applyFont="1" applyFill="1" applyBorder="1" applyAlignment="1">
      <alignment horizontal="center" vertical="top"/>
    </xf>
    <xf numFmtId="2" fontId="9" fillId="2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zoomScale="70" zoomScaleNormal="70" zoomScalePageLayoutView="55" workbookViewId="0">
      <selection activeCell="B55" sqref="B55:F55"/>
    </sheetView>
  </sheetViews>
  <sheetFormatPr defaultColWidth="9.140625" defaultRowHeight="15.75" x14ac:dyDescent="0.25"/>
  <cols>
    <col min="1" max="1" width="7.28515625" style="1" customWidth="1"/>
    <col min="2" max="2" width="43.140625" style="1" customWidth="1"/>
    <col min="3" max="3" width="14.5703125" style="1" customWidth="1"/>
    <col min="4" max="4" width="9.42578125" style="1" bestFit="1" customWidth="1"/>
    <col min="5" max="5" width="14.5703125" style="1" customWidth="1"/>
    <col min="6" max="6" width="16.85546875" style="1" customWidth="1"/>
    <col min="7" max="7" width="13.5703125" style="1" bestFit="1" customWidth="1"/>
    <col min="8" max="8" width="14.85546875" style="1" customWidth="1"/>
    <col min="9" max="9" width="16.140625" style="1" customWidth="1"/>
    <col min="10" max="10" width="21.28515625" style="1" customWidth="1"/>
    <col min="11" max="11" width="22" style="1" customWidth="1"/>
    <col min="12" max="12" width="13.7109375" style="1" customWidth="1"/>
    <col min="13" max="13" width="19.28515625" style="1" customWidth="1"/>
    <col min="14" max="14" width="22.28515625" style="1" customWidth="1"/>
    <col min="15" max="15" width="21.140625" style="1" customWidth="1"/>
    <col min="16" max="16" width="13.7109375" style="1" customWidth="1"/>
    <col min="17" max="17" width="9.42578125" style="1" bestFit="1" customWidth="1"/>
    <col min="18" max="18" width="11.42578125" style="1" customWidth="1"/>
    <col min="19" max="19" width="18.28515625" style="1" customWidth="1"/>
    <col min="20" max="20" width="15.7109375" style="1" bestFit="1" customWidth="1"/>
    <col min="21" max="16384" width="9.140625" style="1"/>
  </cols>
  <sheetData>
    <row r="1" spans="1:20" ht="159" customHeight="1" x14ac:dyDescent="0.25">
      <c r="M1" s="32" t="s">
        <v>53</v>
      </c>
      <c r="N1" s="32"/>
      <c r="O1" s="32"/>
      <c r="P1" s="32"/>
      <c r="Q1" s="32"/>
      <c r="R1" s="32"/>
      <c r="S1" s="32"/>
    </row>
    <row r="2" spans="1:20" s="18" customFormat="1" ht="251.1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32" t="s">
        <v>54</v>
      </c>
      <c r="N2" s="32"/>
      <c r="O2" s="32"/>
      <c r="P2" s="32"/>
      <c r="Q2" s="32"/>
      <c r="R2" s="32"/>
      <c r="S2" s="32"/>
    </row>
    <row r="3" spans="1:20" s="18" customFormat="1" ht="127.5" customHeight="1" x14ac:dyDescent="0.25">
      <c r="A3" s="34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20" ht="53.45" customHeight="1" x14ac:dyDescent="0.25">
      <c r="A4" s="36" t="s">
        <v>1</v>
      </c>
      <c r="B4" s="36" t="s">
        <v>2</v>
      </c>
      <c r="C4" s="31" t="s">
        <v>3</v>
      </c>
      <c r="D4" s="43" t="s">
        <v>4</v>
      </c>
      <c r="E4" s="43"/>
      <c r="F4" s="43"/>
      <c r="G4" s="43" t="s">
        <v>5</v>
      </c>
      <c r="H4" s="43"/>
      <c r="I4" s="43"/>
      <c r="J4" s="44" t="s">
        <v>6</v>
      </c>
      <c r="K4" s="44"/>
      <c r="L4" s="44"/>
      <c r="M4" s="44"/>
      <c r="N4" s="43" t="s">
        <v>7</v>
      </c>
      <c r="O4" s="43"/>
      <c r="P4" s="43"/>
      <c r="Q4" s="36" t="s">
        <v>8</v>
      </c>
      <c r="R4" s="36"/>
      <c r="S4" s="36"/>
    </row>
    <row r="5" spans="1:20" ht="18.75" x14ac:dyDescent="0.25">
      <c r="A5" s="42"/>
      <c r="B5" s="36"/>
      <c r="C5" s="31"/>
      <c r="D5" s="45" t="s">
        <v>9</v>
      </c>
      <c r="E5" s="41" t="s">
        <v>10</v>
      </c>
      <c r="F5" s="41"/>
      <c r="G5" s="45" t="s">
        <v>9</v>
      </c>
      <c r="H5" s="41" t="s">
        <v>10</v>
      </c>
      <c r="I5" s="41"/>
      <c r="J5" s="45" t="s">
        <v>9</v>
      </c>
      <c r="K5" s="41" t="s">
        <v>10</v>
      </c>
      <c r="L5" s="41"/>
      <c r="M5" s="41"/>
      <c r="N5" s="31" t="s">
        <v>9</v>
      </c>
      <c r="O5" s="33" t="s">
        <v>10</v>
      </c>
      <c r="P5" s="33"/>
      <c r="Q5" s="31" t="s">
        <v>9</v>
      </c>
      <c r="R5" s="33" t="s">
        <v>10</v>
      </c>
      <c r="S5" s="33"/>
    </row>
    <row r="6" spans="1:20" ht="102.75" customHeight="1" x14ac:dyDescent="0.25">
      <c r="A6" s="42"/>
      <c r="B6" s="36"/>
      <c r="C6" s="31"/>
      <c r="D6" s="45"/>
      <c r="E6" s="31" t="s">
        <v>11</v>
      </c>
      <c r="F6" s="31" t="s">
        <v>12</v>
      </c>
      <c r="G6" s="45"/>
      <c r="H6" s="31" t="s">
        <v>11</v>
      </c>
      <c r="I6" s="31" t="s">
        <v>12</v>
      </c>
      <c r="J6" s="45"/>
      <c r="K6" s="31" t="s">
        <v>13</v>
      </c>
      <c r="L6" s="31" t="s">
        <v>14</v>
      </c>
      <c r="M6" s="31" t="s">
        <v>15</v>
      </c>
      <c r="N6" s="31"/>
      <c r="O6" s="31" t="s">
        <v>16</v>
      </c>
      <c r="P6" s="31" t="s">
        <v>17</v>
      </c>
      <c r="Q6" s="31"/>
      <c r="R6" s="31" t="s">
        <v>18</v>
      </c>
      <c r="S6" s="31" t="s">
        <v>19</v>
      </c>
    </row>
    <row r="7" spans="1:20" x14ac:dyDescent="0.25">
      <c r="A7" s="42"/>
      <c r="B7" s="36"/>
      <c r="C7" s="31"/>
      <c r="D7" s="45"/>
      <c r="E7" s="31"/>
      <c r="F7" s="31"/>
      <c r="G7" s="45"/>
      <c r="H7" s="31"/>
      <c r="I7" s="31"/>
      <c r="J7" s="45"/>
      <c r="K7" s="31"/>
      <c r="L7" s="31"/>
      <c r="M7" s="31"/>
      <c r="N7" s="31"/>
      <c r="O7" s="31"/>
      <c r="P7" s="31"/>
      <c r="Q7" s="31"/>
      <c r="R7" s="31"/>
      <c r="S7" s="31"/>
    </row>
    <row r="8" spans="1:20" ht="94.5" customHeight="1" x14ac:dyDescent="0.25">
      <c r="A8" s="42"/>
      <c r="B8" s="36"/>
      <c r="C8" s="31"/>
      <c r="D8" s="45"/>
      <c r="E8" s="31"/>
      <c r="F8" s="31"/>
      <c r="G8" s="45"/>
      <c r="H8" s="31"/>
      <c r="I8" s="31"/>
      <c r="J8" s="45"/>
      <c r="K8" s="31"/>
      <c r="L8" s="31"/>
      <c r="M8" s="31"/>
      <c r="N8" s="31"/>
      <c r="O8" s="31"/>
      <c r="P8" s="31"/>
      <c r="Q8" s="31"/>
      <c r="R8" s="31"/>
      <c r="S8" s="31"/>
    </row>
    <row r="9" spans="1:20" ht="18.75" x14ac:dyDescent="0.25">
      <c r="A9" s="42"/>
      <c r="B9" s="36"/>
      <c r="C9" s="21" t="s">
        <v>20</v>
      </c>
      <c r="D9" s="21" t="s">
        <v>21</v>
      </c>
      <c r="E9" s="21" t="s">
        <v>21</v>
      </c>
      <c r="F9" s="21" t="s">
        <v>21</v>
      </c>
      <c r="G9" s="21" t="s">
        <v>22</v>
      </c>
      <c r="H9" s="21" t="s">
        <v>22</v>
      </c>
      <c r="I9" s="21" t="s">
        <v>22</v>
      </c>
      <c r="J9" s="21" t="s">
        <v>23</v>
      </c>
      <c r="K9" s="21" t="s">
        <v>23</v>
      </c>
      <c r="L9" s="21" t="s">
        <v>23</v>
      </c>
      <c r="M9" s="21" t="s">
        <v>23</v>
      </c>
      <c r="N9" s="22" t="s">
        <v>23</v>
      </c>
      <c r="O9" s="21" t="s">
        <v>23</v>
      </c>
      <c r="P9" s="22" t="s">
        <v>23</v>
      </c>
      <c r="Q9" s="22" t="s">
        <v>23</v>
      </c>
      <c r="R9" s="22" t="s">
        <v>23</v>
      </c>
      <c r="S9" s="22" t="s">
        <v>23</v>
      </c>
    </row>
    <row r="10" spans="1:20" ht="97.5" customHeight="1" x14ac:dyDescent="0.25">
      <c r="A10" s="39" t="s">
        <v>24</v>
      </c>
      <c r="B10" s="40"/>
      <c r="C10" s="3">
        <f>C11+C21+C30+C38+C46+C49</f>
        <v>5373</v>
      </c>
      <c r="D10" s="3">
        <f t="shared" ref="D10:F10" si="0">D11+D21+D30+D38+D46+D49</f>
        <v>2100</v>
      </c>
      <c r="E10" s="3">
        <f t="shared" si="0"/>
        <v>1427</v>
      </c>
      <c r="F10" s="3">
        <f t="shared" si="0"/>
        <v>673</v>
      </c>
      <c r="G10" s="6">
        <f>G11+G21+G30+G38+G46+G49</f>
        <v>87471.81</v>
      </c>
      <c r="H10" s="6">
        <f>H11+H21+H30+H38+H46+H49</f>
        <v>60962.729999999996</v>
      </c>
      <c r="I10" s="6">
        <f>I11+I21+I30+I38+I46+I49</f>
        <v>26509.079999999998</v>
      </c>
      <c r="J10" s="6">
        <f>J11+J21+J30+J38+J46+J49</f>
        <v>4021995554.5664206</v>
      </c>
      <c r="K10" s="6">
        <f t="shared" ref="K10:S10" si="1">K11+K21+K30+K38+K46+K49</f>
        <v>3860995549.6687999</v>
      </c>
      <c r="L10" s="6">
        <f t="shared" si="1"/>
        <v>0</v>
      </c>
      <c r="M10" s="6">
        <f t="shared" si="1"/>
        <v>161000004.8976202</v>
      </c>
      <c r="N10" s="6">
        <f t="shared" si="1"/>
        <v>0</v>
      </c>
      <c r="O10" s="6">
        <f t="shared" si="1"/>
        <v>0</v>
      </c>
      <c r="P10" s="6">
        <f t="shared" si="1"/>
        <v>0</v>
      </c>
      <c r="Q10" s="6">
        <f t="shared" si="1"/>
        <v>0</v>
      </c>
      <c r="R10" s="6">
        <f t="shared" si="1"/>
        <v>0</v>
      </c>
      <c r="S10" s="6">
        <f t="shared" si="1"/>
        <v>0</v>
      </c>
      <c r="T10" s="2"/>
    </row>
    <row r="11" spans="1:20" ht="21" customHeight="1" x14ac:dyDescent="0.25">
      <c r="A11" s="39" t="s">
        <v>25</v>
      </c>
      <c r="B11" s="40"/>
      <c r="C11" s="3">
        <f t="shared" ref="C11:S11" si="2">C12+C13+C14+C15+C16+C17+C18+C19+C20</f>
        <v>677</v>
      </c>
      <c r="D11" s="3">
        <f t="shared" si="2"/>
        <v>261</v>
      </c>
      <c r="E11" s="3">
        <f t="shared" si="2"/>
        <v>157</v>
      </c>
      <c r="F11" s="3">
        <f t="shared" si="2"/>
        <v>104</v>
      </c>
      <c r="G11" s="4">
        <f t="shared" si="2"/>
        <v>11387.21</v>
      </c>
      <c r="H11" s="4">
        <f t="shared" si="2"/>
        <v>6925.5899999999992</v>
      </c>
      <c r="I11" s="4">
        <f t="shared" si="2"/>
        <v>4461.62</v>
      </c>
      <c r="J11" s="4">
        <f t="shared" si="2"/>
        <v>512289041.16642022</v>
      </c>
      <c r="K11" s="4">
        <f t="shared" si="2"/>
        <v>491677299.99679995</v>
      </c>
      <c r="L11" s="4">
        <f t="shared" si="2"/>
        <v>0</v>
      </c>
      <c r="M11" s="4">
        <f t="shared" si="2"/>
        <v>20611741.16962022</v>
      </c>
      <c r="N11" s="4">
        <f t="shared" si="2"/>
        <v>0</v>
      </c>
      <c r="O11" s="4">
        <f t="shared" si="2"/>
        <v>0</v>
      </c>
      <c r="P11" s="3">
        <f t="shared" si="2"/>
        <v>0</v>
      </c>
      <c r="Q11" s="3">
        <f t="shared" si="2"/>
        <v>0</v>
      </c>
      <c r="R11" s="3">
        <f t="shared" si="2"/>
        <v>0</v>
      </c>
      <c r="S11" s="3">
        <f t="shared" si="2"/>
        <v>0</v>
      </c>
    </row>
    <row r="12" spans="1:20" ht="78.75" customHeight="1" x14ac:dyDescent="0.25">
      <c r="A12" s="23">
        <v>1</v>
      </c>
      <c r="B12" s="15" t="s">
        <v>26</v>
      </c>
      <c r="C12" s="3">
        <v>10</v>
      </c>
      <c r="D12" s="3">
        <v>9</v>
      </c>
      <c r="E12" s="3">
        <v>9</v>
      </c>
      <c r="F12" s="3">
        <v>0</v>
      </c>
      <c r="G12" s="4">
        <v>217.95</v>
      </c>
      <c r="H12" s="4">
        <v>217.95</v>
      </c>
      <c r="I12" s="4">
        <v>0</v>
      </c>
      <c r="J12" s="4">
        <v>9982545.9000000004</v>
      </c>
      <c r="K12" s="4">
        <v>9583244.0600000005</v>
      </c>
      <c r="L12" s="4">
        <v>0</v>
      </c>
      <c r="M12" s="4">
        <v>399301.84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</row>
    <row r="13" spans="1:20" ht="37.5" customHeight="1" x14ac:dyDescent="0.25">
      <c r="A13" s="23">
        <v>2</v>
      </c>
      <c r="B13" s="15" t="s">
        <v>27</v>
      </c>
      <c r="C13" s="3">
        <v>103</v>
      </c>
      <c r="D13" s="3">
        <v>35</v>
      </c>
      <c r="E13" s="3">
        <v>31</v>
      </c>
      <c r="F13" s="5">
        <v>4</v>
      </c>
      <c r="G13" s="6">
        <v>2086.1999999999998</v>
      </c>
      <c r="H13" s="6">
        <v>1820.74</v>
      </c>
      <c r="I13" s="6">
        <v>265.45999999999998</v>
      </c>
      <c r="J13" s="6">
        <v>95552132.400000006</v>
      </c>
      <c r="K13" s="4">
        <v>91730047.099999994</v>
      </c>
      <c r="L13" s="4">
        <v>0</v>
      </c>
      <c r="M13" s="4">
        <v>3822085.3</v>
      </c>
      <c r="N13" s="4">
        <f t="shared" ref="N13" si="3">SUM(O13:P13)</f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</row>
    <row r="14" spans="1:20" ht="63" customHeight="1" x14ac:dyDescent="0.25">
      <c r="A14" s="23">
        <v>3</v>
      </c>
      <c r="B14" s="15" t="s">
        <v>28</v>
      </c>
      <c r="C14" s="3">
        <v>149</v>
      </c>
      <c r="D14" s="3">
        <v>52</v>
      </c>
      <c r="E14" s="3">
        <v>8</v>
      </c>
      <c r="F14" s="5">
        <v>44</v>
      </c>
      <c r="G14" s="6">
        <v>2457.7600000000002</v>
      </c>
      <c r="H14" s="6">
        <v>395.2</v>
      </c>
      <c r="I14" s="6">
        <v>2062.56</v>
      </c>
      <c r="J14" s="6">
        <v>112570323.52000001</v>
      </c>
      <c r="K14" s="4">
        <v>108067510.58</v>
      </c>
      <c r="L14" s="4">
        <v>0</v>
      </c>
      <c r="M14" s="4">
        <v>4502812.9400000004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</row>
    <row r="15" spans="1:20" ht="49.5" customHeight="1" x14ac:dyDescent="0.25">
      <c r="A15" s="23">
        <v>4</v>
      </c>
      <c r="B15" s="15" t="s">
        <v>29</v>
      </c>
      <c r="C15" s="3">
        <v>257</v>
      </c>
      <c r="D15" s="3">
        <v>102</v>
      </c>
      <c r="E15" s="3">
        <v>65</v>
      </c>
      <c r="F15" s="5">
        <v>37</v>
      </c>
      <c r="G15" s="6">
        <v>4029.9</v>
      </c>
      <c r="H15" s="6">
        <v>2567</v>
      </c>
      <c r="I15" s="6">
        <v>1462.9</v>
      </c>
      <c r="J15" s="6">
        <v>184577479.79999998</v>
      </c>
      <c r="K15" s="4">
        <v>177074201.0882366</v>
      </c>
      <c r="L15" s="4">
        <v>0</v>
      </c>
      <c r="M15" s="4">
        <v>7503278.7117634099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</row>
    <row r="16" spans="1:20" ht="37.5" customHeight="1" x14ac:dyDescent="0.25">
      <c r="A16" s="23">
        <v>5</v>
      </c>
      <c r="B16" s="15" t="s">
        <v>30</v>
      </c>
      <c r="C16" s="3">
        <v>18</v>
      </c>
      <c r="D16" s="3">
        <v>6</v>
      </c>
      <c r="E16" s="3">
        <v>5</v>
      </c>
      <c r="F16" s="5">
        <v>1</v>
      </c>
      <c r="G16" s="6">
        <v>224.4</v>
      </c>
      <c r="H16" s="6">
        <v>190.9</v>
      </c>
      <c r="I16" s="6">
        <v>33.5</v>
      </c>
      <c r="J16" s="6">
        <v>10277968.800000001</v>
      </c>
      <c r="K16" s="4">
        <v>9866850.0500000007</v>
      </c>
      <c r="L16" s="3">
        <v>0</v>
      </c>
      <c r="M16" s="3">
        <v>411118.75</v>
      </c>
      <c r="N16" s="3">
        <v>0</v>
      </c>
      <c r="O16" s="5">
        <v>0</v>
      </c>
      <c r="P16" s="6">
        <v>0</v>
      </c>
      <c r="Q16" s="6">
        <v>0</v>
      </c>
      <c r="R16" s="6">
        <v>0</v>
      </c>
      <c r="S16" s="6">
        <v>0</v>
      </c>
    </row>
    <row r="17" spans="1:21" ht="41.25" customHeight="1" x14ac:dyDescent="0.25">
      <c r="A17" s="23">
        <v>6</v>
      </c>
      <c r="B17" s="15" t="s">
        <v>31</v>
      </c>
      <c r="C17" s="3">
        <v>21</v>
      </c>
      <c r="D17" s="3">
        <v>8</v>
      </c>
      <c r="E17" s="3">
        <v>8</v>
      </c>
      <c r="F17" s="5">
        <v>0</v>
      </c>
      <c r="G17" s="4">
        <v>363</v>
      </c>
      <c r="H17" s="4">
        <v>363</v>
      </c>
      <c r="I17" s="4">
        <v>0</v>
      </c>
      <c r="J17" s="6">
        <v>16626126</v>
      </c>
      <c r="K17" s="4">
        <v>15961080.960000001</v>
      </c>
      <c r="L17" s="4">
        <v>0</v>
      </c>
      <c r="M17" s="4">
        <v>665045.04</v>
      </c>
      <c r="N17" s="6">
        <v>0</v>
      </c>
      <c r="O17" s="4">
        <v>0</v>
      </c>
      <c r="P17" s="4">
        <v>0</v>
      </c>
      <c r="Q17" s="4">
        <v>0</v>
      </c>
      <c r="R17" s="6">
        <v>0</v>
      </c>
      <c r="S17" s="4">
        <v>0</v>
      </c>
    </row>
    <row r="18" spans="1:21" ht="80.25" customHeight="1" x14ac:dyDescent="0.25">
      <c r="A18" s="23">
        <v>7</v>
      </c>
      <c r="B18" s="15" t="s">
        <v>32</v>
      </c>
      <c r="C18" s="3">
        <v>30</v>
      </c>
      <c r="D18" s="3">
        <v>12</v>
      </c>
      <c r="E18" s="3">
        <v>12</v>
      </c>
      <c r="F18" s="3">
        <v>0</v>
      </c>
      <c r="G18" s="4">
        <v>601</v>
      </c>
      <c r="H18" s="4">
        <v>601</v>
      </c>
      <c r="I18" s="4">
        <v>0</v>
      </c>
      <c r="J18" s="4">
        <v>18259050.746420201</v>
      </c>
      <c r="K18" s="4">
        <v>17528688.716563392</v>
      </c>
      <c r="L18" s="4">
        <v>0</v>
      </c>
      <c r="M18" s="4">
        <v>730362.02985680802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</row>
    <row r="19" spans="1:21" ht="39" customHeight="1" x14ac:dyDescent="0.25">
      <c r="A19" s="23">
        <v>8</v>
      </c>
      <c r="B19" s="15" t="s">
        <v>33</v>
      </c>
      <c r="C19" s="23">
        <v>62</v>
      </c>
      <c r="D19" s="23">
        <v>21</v>
      </c>
      <c r="E19" s="23">
        <v>3</v>
      </c>
      <c r="F19" s="23">
        <v>18</v>
      </c>
      <c r="G19" s="4">
        <v>781.9</v>
      </c>
      <c r="H19" s="4">
        <v>144.69999999999999</v>
      </c>
      <c r="I19" s="4">
        <v>637.20000000000005</v>
      </c>
      <c r="J19" s="4">
        <v>35812583.799999997</v>
      </c>
      <c r="K19" s="4">
        <v>34380080.450000003</v>
      </c>
      <c r="L19" s="4">
        <v>0</v>
      </c>
      <c r="M19" s="4">
        <v>1432503.35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</row>
    <row r="20" spans="1:21" ht="39.75" customHeight="1" x14ac:dyDescent="0.25">
      <c r="A20" s="23">
        <v>9</v>
      </c>
      <c r="B20" s="15" t="s">
        <v>34</v>
      </c>
      <c r="C20" s="23">
        <v>27</v>
      </c>
      <c r="D20" s="23">
        <v>16</v>
      </c>
      <c r="E20" s="23">
        <v>16</v>
      </c>
      <c r="F20" s="23">
        <v>0</v>
      </c>
      <c r="G20" s="4">
        <v>625.1</v>
      </c>
      <c r="H20" s="4">
        <v>625.1</v>
      </c>
      <c r="I20" s="6">
        <v>0</v>
      </c>
      <c r="J20" s="4">
        <v>28630830.199999999</v>
      </c>
      <c r="K20" s="4">
        <v>27485596.991999999</v>
      </c>
      <c r="L20" s="4">
        <v>0</v>
      </c>
      <c r="M20" s="4">
        <v>1145233.2080000001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21" ht="18.75" x14ac:dyDescent="0.25">
      <c r="A21" s="37" t="s">
        <v>35</v>
      </c>
      <c r="B21" s="38"/>
      <c r="C21" s="5">
        <f>SUM(C22:C29)</f>
        <v>343</v>
      </c>
      <c r="D21" s="5">
        <f>SUM(D22:D29)</f>
        <v>147</v>
      </c>
      <c r="E21" s="5">
        <f t="shared" ref="E21:S21" si="4">SUM(E22:E29)</f>
        <v>123</v>
      </c>
      <c r="F21" s="5">
        <f t="shared" si="4"/>
        <v>24</v>
      </c>
      <c r="G21" s="6">
        <f t="shared" si="4"/>
        <v>6087.4</v>
      </c>
      <c r="H21" s="6">
        <f t="shared" si="4"/>
        <v>5057.66</v>
      </c>
      <c r="I21" s="6">
        <f t="shared" si="4"/>
        <v>1029.7399999999998</v>
      </c>
      <c r="J21" s="6">
        <f t="shared" si="4"/>
        <v>280805674.60000002</v>
      </c>
      <c r="K21" s="6">
        <f t="shared" si="4"/>
        <v>269573445.48000002</v>
      </c>
      <c r="L21" s="6">
        <f t="shared" si="4"/>
        <v>0</v>
      </c>
      <c r="M21" s="6">
        <f t="shared" si="4"/>
        <v>11232229.120000001</v>
      </c>
      <c r="N21" s="6">
        <f t="shared" si="4"/>
        <v>0</v>
      </c>
      <c r="O21" s="6">
        <f t="shared" si="4"/>
        <v>0</v>
      </c>
      <c r="P21" s="6">
        <f t="shared" si="4"/>
        <v>0</v>
      </c>
      <c r="Q21" s="6">
        <f t="shared" si="4"/>
        <v>0</v>
      </c>
      <c r="R21" s="6">
        <f t="shared" si="4"/>
        <v>0</v>
      </c>
      <c r="S21" s="6">
        <f t="shared" si="4"/>
        <v>0</v>
      </c>
      <c r="T21" s="2"/>
      <c r="U21" s="2"/>
    </row>
    <row r="22" spans="1:21" ht="39.75" customHeight="1" x14ac:dyDescent="0.25">
      <c r="A22" s="24">
        <v>1</v>
      </c>
      <c r="B22" s="16" t="s">
        <v>36</v>
      </c>
      <c r="C22" s="5">
        <v>33</v>
      </c>
      <c r="D22" s="5">
        <v>18</v>
      </c>
      <c r="E22" s="5">
        <v>18</v>
      </c>
      <c r="F22" s="5">
        <v>0</v>
      </c>
      <c r="G22" s="6">
        <f>H22+I22</f>
        <v>565.1</v>
      </c>
      <c r="H22" s="6">
        <v>565.1</v>
      </c>
      <c r="I22" s="6">
        <v>0</v>
      </c>
      <c r="J22" s="6">
        <f t="shared" ref="J22:J29" si="5">G22*46129</f>
        <v>26067497.900000002</v>
      </c>
      <c r="K22" s="6">
        <v>25024797.98</v>
      </c>
      <c r="L22" s="6">
        <v>0</v>
      </c>
      <c r="M22" s="6">
        <v>1042699.92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</row>
    <row r="23" spans="1:21" ht="39.75" customHeight="1" x14ac:dyDescent="0.25">
      <c r="A23" s="24">
        <v>2</v>
      </c>
      <c r="B23" s="16" t="s">
        <v>27</v>
      </c>
      <c r="C23" s="20">
        <v>53</v>
      </c>
      <c r="D23" s="5">
        <v>21</v>
      </c>
      <c r="E23" s="5">
        <v>20</v>
      </c>
      <c r="F23" s="5">
        <v>1</v>
      </c>
      <c r="G23" s="6">
        <v>1016</v>
      </c>
      <c r="H23" s="6">
        <f>G23-I23</f>
        <v>961.3</v>
      </c>
      <c r="I23" s="6">
        <v>54.7</v>
      </c>
      <c r="J23" s="6">
        <f>G23*46129</f>
        <v>46867064</v>
      </c>
      <c r="K23" s="6">
        <f>J23*0.96</f>
        <v>44992381.439999998</v>
      </c>
      <c r="L23" s="6">
        <v>0</v>
      </c>
      <c r="M23" s="6">
        <f>J23*0.04</f>
        <v>1874682.56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</row>
    <row r="24" spans="1:21" ht="39.75" customHeight="1" x14ac:dyDescent="0.25">
      <c r="A24" s="24">
        <v>3</v>
      </c>
      <c r="B24" s="16" t="s">
        <v>37</v>
      </c>
      <c r="C24" s="5">
        <v>11</v>
      </c>
      <c r="D24" s="5">
        <v>6</v>
      </c>
      <c r="E24" s="5">
        <v>0</v>
      </c>
      <c r="F24" s="5">
        <v>6</v>
      </c>
      <c r="G24" s="6">
        <v>159.69999999999999</v>
      </c>
      <c r="H24" s="6">
        <v>0</v>
      </c>
      <c r="I24" s="6">
        <v>159.69999999999999</v>
      </c>
      <c r="J24" s="6">
        <f t="shared" si="5"/>
        <v>7366801.2999999998</v>
      </c>
      <c r="K24" s="6">
        <v>7072129</v>
      </c>
      <c r="L24" s="6">
        <v>0</v>
      </c>
      <c r="M24" s="6">
        <v>294672.3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</row>
    <row r="25" spans="1:21" ht="39.75" customHeight="1" x14ac:dyDescent="0.25">
      <c r="A25" s="24">
        <v>4</v>
      </c>
      <c r="B25" s="16" t="s">
        <v>34</v>
      </c>
      <c r="C25" s="5">
        <v>49</v>
      </c>
      <c r="D25" s="5">
        <v>27</v>
      </c>
      <c r="E25" s="5">
        <v>25</v>
      </c>
      <c r="F25" s="5">
        <v>2</v>
      </c>
      <c r="G25" s="6">
        <f>H25+I25</f>
        <v>645.5</v>
      </c>
      <c r="H25" s="6">
        <v>593</v>
      </c>
      <c r="I25" s="6">
        <v>52.5</v>
      </c>
      <c r="J25" s="6">
        <f t="shared" si="5"/>
        <v>29776269.5</v>
      </c>
      <c r="K25" s="6">
        <v>28585218</v>
      </c>
      <c r="L25" s="6">
        <v>0</v>
      </c>
      <c r="M25" s="6">
        <v>1191051.5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</row>
    <row r="26" spans="1:21" ht="41.25" customHeight="1" x14ac:dyDescent="0.25">
      <c r="A26" s="24">
        <v>5</v>
      </c>
      <c r="B26" s="16" t="s">
        <v>38</v>
      </c>
      <c r="C26" s="5">
        <v>12</v>
      </c>
      <c r="D26" s="5">
        <v>8</v>
      </c>
      <c r="E26" s="5">
        <v>8</v>
      </c>
      <c r="F26" s="5">
        <v>0</v>
      </c>
      <c r="G26" s="6">
        <v>242.7</v>
      </c>
      <c r="H26" s="6">
        <v>242.7</v>
      </c>
      <c r="I26" s="6">
        <v>0</v>
      </c>
      <c r="J26" s="6">
        <f t="shared" si="5"/>
        <v>11195508.299999999</v>
      </c>
      <c r="K26" s="6">
        <v>10747687</v>
      </c>
      <c r="L26" s="6">
        <v>0</v>
      </c>
      <c r="M26" s="6">
        <v>447821.3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</row>
    <row r="27" spans="1:21" ht="39" customHeight="1" x14ac:dyDescent="0.25">
      <c r="A27" s="24">
        <v>6</v>
      </c>
      <c r="B27" s="16" t="s">
        <v>39</v>
      </c>
      <c r="C27" s="5">
        <v>116</v>
      </c>
      <c r="D27" s="5">
        <v>40</v>
      </c>
      <c r="E27" s="5">
        <v>37</v>
      </c>
      <c r="F27" s="5">
        <v>3</v>
      </c>
      <c r="G27" s="6">
        <f>H27+I27</f>
        <v>2106.6999999999998</v>
      </c>
      <c r="H27" s="6">
        <v>1859.26</v>
      </c>
      <c r="I27" s="6">
        <v>247.44</v>
      </c>
      <c r="J27" s="6">
        <f t="shared" si="5"/>
        <v>97179964.299999997</v>
      </c>
      <c r="K27" s="6">
        <v>93292765.700000003</v>
      </c>
      <c r="L27" s="6">
        <v>0</v>
      </c>
      <c r="M27" s="6">
        <v>3887198.6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</row>
    <row r="28" spans="1:21" ht="39" customHeight="1" x14ac:dyDescent="0.25">
      <c r="A28" s="24">
        <v>7</v>
      </c>
      <c r="B28" s="16" t="s">
        <v>40</v>
      </c>
      <c r="C28" s="5">
        <v>28</v>
      </c>
      <c r="D28" s="5">
        <v>11</v>
      </c>
      <c r="E28" s="5">
        <v>4</v>
      </c>
      <c r="F28" s="5">
        <v>7</v>
      </c>
      <c r="G28" s="6">
        <f>H28+I28</f>
        <v>397.70000000000005</v>
      </c>
      <c r="H28" s="6">
        <v>158.30000000000001</v>
      </c>
      <c r="I28" s="6">
        <v>239.4</v>
      </c>
      <c r="J28" s="6">
        <f t="shared" si="5"/>
        <v>18345503.300000001</v>
      </c>
      <c r="K28" s="6">
        <v>17611683</v>
      </c>
      <c r="L28" s="6">
        <v>0</v>
      </c>
      <c r="M28" s="6">
        <v>733820.3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</row>
    <row r="29" spans="1:21" ht="40.5" customHeight="1" x14ac:dyDescent="0.25">
      <c r="A29" s="24">
        <v>8</v>
      </c>
      <c r="B29" s="16" t="s">
        <v>31</v>
      </c>
      <c r="C29" s="5">
        <v>41</v>
      </c>
      <c r="D29" s="5">
        <v>16</v>
      </c>
      <c r="E29" s="5">
        <v>11</v>
      </c>
      <c r="F29" s="5">
        <v>5</v>
      </c>
      <c r="G29" s="6">
        <f>H29+I29</f>
        <v>954</v>
      </c>
      <c r="H29" s="6">
        <v>678</v>
      </c>
      <c r="I29" s="6">
        <v>276</v>
      </c>
      <c r="J29" s="6">
        <f t="shared" si="5"/>
        <v>44007066</v>
      </c>
      <c r="K29" s="6">
        <v>42246783.359999999</v>
      </c>
      <c r="L29" s="6">
        <v>0</v>
      </c>
      <c r="M29" s="6">
        <v>1760282.64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</row>
    <row r="30" spans="1:21" ht="18.75" x14ac:dyDescent="0.25">
      <c r="A30" s="39" t="s">
        <v>41</v>
      </c>
      <c r="B30" s="40"/>
      <c r="C30" s="3">
        <f t="shared" ref="C30:M30" si="6">SUM(C31:C37)</f>
        <v>395</v>
      </c>
      <c r="D30" s="3">
        <f t="shared" si="6"/>
        <v>137</v>
      </c>
      <c r="E30" s="5">
        <f t="shared" si="6"/>
        <v>65</v>
      </c>
      <c r="F30" s="5">
        <f t="shared" si="6"/>
        <v>72</v>
      </c>
      <c r="G30" s="6">
        <f t="shared" si="6"/>
        <v>6084.2000000000007</v>
      </c>
      <c r="H30" s="6">
        <f t="shared" si="6"/>
        <v>2997.54</v>
      </c>
      <c r="I30" s="6">
        <f t="shared" si="6"/>
        <v>3086.66</v>
      </c>
      <c r="J30" s="4">
        <f t="shared" si="6"/>
        <v>280658061.80000001</v>
      </c>
      <c r="K30" s="4">
        <f t="shared" si="6"/>
        <v>269431738.27200001</v>
      </c>
      <c r="L30" s="4">
        <f t="shared" si="6"/>
        <v>0</v>
      </c>
      <c r="M30" s="4">
        <f t="shared" si="6"/>
        <v>11226323.527999999</v>
      </c>
      <c r="N30" s="4">
        <f t="shared" ref="N30:S30" si="7">SUM(N31:N37)</f>
        <v>0</v>
      </c>
      <c r="O30" s="4">
        <f t="shared" si="7"/>
        <v>0</v>
      </c>
      <c r="P30" s="4">
        <f t="shared" si="7"/>
        <v>0</v>
      </c>
      <c r="Q30" s="4">
        <f t="shared" si="7"/>
        <v>0</v>
      </c>
      <c r="R30" s="4">
        <f t="shared" si="7"/>
        <v>0</v>
      </c>
      <c r="S30" s="4">
        <f t="shared" si="7"/>
        <v>0</v>
      </c>
    </row>
    <row r="31" spans="1:21" ht="40.5" customHeight="1" x14ac:dyDescent="0.25">
      <c r="A31" s="23">
        <v>1</v>
      </c>
      <c r="B31" s="15" t="s">
        <v>42</v>
      </c>
      <c r="C31" s="3">
        <v>43</v>
      </c>
      <c r="D31" s="3">
        <v>21</v>
      </c>
      <c r="E31" s="3">
        <v>11</v>
      </c>
      <c r="F31" s="3">
        <v>10</v>
      </c>
      <c r="G31" s="4">
        <f>H31+I31</f>
        <v>532</v>
      </c>
      <c r="H31" s="4">
        <v>314.44</v>
      </c>
      <c r="I31" s="4">
        <v>217.56</v>
      </c>
      <c r="J31" s="4">
        <f t="shared" ref="J31:J37" si="8">G31*46129</f>
        <v>24540628</v>
      </c>
      <c r="K31" s="4">
        <v>23559002</v>
      </c>
      <c r="L31" s="4">
        <v>0</v>
      </c>
      <c r="M31" s="4">
        <v>981626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</row>
    <row r="32" spans="1:21" ht="76.5" customHeight="1" x14ac:dyDescent="0.25">
      <c r="A32" s="23">
        <v>2</v>
      </c>
      <c r="B32" s="15" t="s">
        <v>27</v>
      </c>
      <c r="C32" s="3">
        <v>109</v>
      </c>
      <c r="D32" s="3">
        <v>35</v>
      </c>
      <c r="E32" s="5">
        <v>29</v>
      </c>
      <c r="F32" s="5">
        <v>6</v>
      </c>
      <c r="G32" s="6">
        <v>2171.5</v>
      </c>
      <c r="H32" s="6">
        <v>1785.2</v>
      </c>
      <c r="I32" s="6">
        <v>386.3</v>
      </c>
      <c r="J32" s="4">
        <f t="shared" si="8"/>
        <v>100169123.5</v>
      </c>
      <c r="K32" s="3">
        <f>J32*0.96</f>
        <v>96162358.560000002</v>
      </c>
      <c r="L32" s="4">
        <v>0</v>
      </c>
      <c r="M32" s="3">
        <f>J32*0.04</f>
        <v>4006764.94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</row>
    <row r="33" spans="1:19" ht="59.25" customHeight="1" x14ac:dyDescent="0.25">
      <c r="A33" s="23">
        <v>3</v>
      </c>
      <c r="B33" s="15" t="s">
        <v>29</v>
      </c>
      <c r="C33" s="3">
        <v>59</v>
      </c>
      <c r="D33" s="20">
        <f>SUM(E33:F33)</f>
        <v>22</v>
      </c>
      <c r="E33" s="20">
        <v>12</v>
      </c>
      <c r="F33" s="20">
        <v>10</v>
      </c>
      <c r="G33" s="30">
        <v>721.9</v>
      </c>
      <c r="H33" s="30">
        <v>379.7</v>
      </c>
      <c r="I33" s="30">
        <v>342.2</v>
      </c>
      <c r="J33" s="4">
        <f>G33*46129</f>
        <v>33300525.099999998</v>
      </c>
      <c r="K33" s="4">
        <f>J33*0.96</f>
        <v>31968504.095999997</v>
      </c>
      <c r="L33" s="4">
        <v>0</v>
      </c>
      <c r="M33" s="4">
        <f>J33*0.04</f>
        <v>1332021.004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</row>
    <row r="34" spans="1:19" ht="38.25" customHeight="1" x14ac:dyDescent="0.25">
      <c r="A34" s="23">
        <v>4</v>
      </c>
      <c r="B34" s="15" t="s">
        <v>43</v>
      </c>
      <c r="C34" s="3">
        <v>19</v>
      </c>
      <c r="D34" s="3">
        <v>7</v>
      </c>
      <c r="E34" s="3">
        <v>3</v>
      </c>
      <c r="F34" s="3">
        <v>4</v>
      </c>
      <c r="G34" s="4">
        <f>H34+I34</f>
        <v>352.9</v>
      </c>
      <c r="H34" s="6">
        <v>150</v>
      </c>
      <c r="I34" s="6">
        <v>202.9</v>
      </c>
      <c r="J34" s="4">
        <f t="shared" si="8"/>
        <v>16278924.1</v>
      </c>
      <c r="K34" s="4">
        <f>J34*0.96</f>
        <v>15627767.136</v>
      </c>
      <c r="L34" s="4">
        <v>0</v>
      </c>
      <c r="M34" s="4">
        <f>J34*0.04</f>
        <v>651156.96400000004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</row>
    <row r="35" spans="1:19" ht="40.5" customHeight="1" x14ac:dyDescent="0.25">
      <c r="A35" s="23">
        <v>5</v>
      </c>
      <c r="B35" s="16" t="s">
        <v>44</v>
      </c>
      <c r="C35" s="5">
        <v>7</v>
      </c>
      <c r="D35" s="5">
        <v>2</v>
      </c>
      <c r="E35" s="5">
        <v>0</v>
      </c>
      <c r="F35" s="5">
        <v>2</v>
      </c>
      <c r="G35" s="6">
        <v>67</v>
      </c>
      <c r="H35" s="6">
        <v>0</v>
      </c>
      <c r="I35" s="6">
        <v>67</v>
      </c>
      <c r="J35" s="6">
        <f t="shared" si="8"/>
        <v>3090643</v>
      </c>
      <c r="K35" s="4">
        <f>J35*0.96</f>
        <v>2967017.28</v>
      </c>
      <c r="L35" s="4">
        <v>0</v>
      </c>
      <c r="M35" s="4">
        <f>J35*0.04</f>
        <v>123625.72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</row>
    <row r="36" spans="1:19" ht="39.75" customHeight="1" x14ac:dyDescent="0.25">
      <c r="A36" s="23">
        <v>6</v>
      </c>
      <c r="B36" s="15" t="s">
        <v>45</v>
      </c>
      <c r="C36" s="3">
        <v>87</v>
      </c>
      <c r="D36" s="3">
        <v>26</v>
      </c>
      <c r="E36" s="3">
        <v>4</v>
      </c>
      <c r="F36" s="3">
        <v>22</v>
      </c>
      <c r="G36" s="4">
        <f>H36+I36</f>
        <v>961.5</v>
      </c>
      <c r="H36" s="4">
        <v>106.4</v>
      </c>
      <c r="I36" s="4">
        <v>855.1</v>
      </c>
      <c r="J36" s="4">
        <f t="shared" si="8"/>
        <v>44353033.5</v>
      </c>
      <c r="K36" s="4">
        <v>42578912</v>
      </c>
      <c r="L36" s="4">
        <v>0</v>
      </c>
      <c r="M36" s="4">
        <v>1774121.5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</row>
    <row r="37" spans="1:19" ht="42.75" customHeight="1" x14ac:dyDescent="0.25">
      <c r="A37" s="23">
        <v>7</v>
      </c>
      <c r="B37" s="15" t="s">
        <v>46</v>
      </c>
      <c r="C37" s="3">
        <v>71</v>
      </c>
      <c r="D37" s="3">
        <v>24</v>
      </c>
      <c r="E37" s="3">
        <v>6</v>
      </c>
      <c r="F37" s="3">
        <v>18</v>
      </c>
      <c r="G37" s="4">
        <f>H37+I37</f>
        <v>1277.4000000000001</v>
      </c>
      <c r="H37" s="4">
        <v>261.8</v>
      </c>
      <c r="I37" s="4">
        <v>1015.6</v>
      </c>
      <c r="J37" s="4">
        <f t="shared" si="8"/>
        <v>58925184.600000001</v>
      </c>
      <c r="K37" s="4">
        <v>56568177.200000003</v>
      </c>
      <c r="L37" s="4">
        <v>0</v>
      </c>
      <c r="M37" s="4">
        <v>2357007.4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</row>
    <row r="38" spans="1:19" ht="18.75" x14ac:dyDescent="0.25">
      <c r="A38" s="39" t="s">
        <v>47</v>
      </c>
      <c r="B38" s="40"/>
      <c r="C38" s="3">
        <f t="shared" ref="C38:J38" si="9">SUM(C39:C45)</f>
        <v>2031</v>
      </c>
      <c r="D38" s="5">
        <f t="shared" si="9"/>
        <v>813</v>
      </c>
      <c r="E38" s="3">
        <f t="shared" si="9"/>
        <v>586</v>
      </c>
      <c r="F38" s="5">
        <f t="shared" si="9"/>
        <v>227</v>
      </c>
      <c r="G38" s="6">
        <f t="shared" si="9"/>
        <v>34685.32</v>
      </c>
      <c r="H38" s="6">
        <f t="shared" si="9"/>
        <v>25754.65</v>
      </c>
      <c r="I38" s="6">
        <f t="shared" si="9"/>
        <v>8930.6699999999983</v>
      </c>
      <c r="J38" s="4">
        <f t="shared" si="9"/>
        <v>1599999126.28</v>
      </c>
      <c r="K38" s="4">
        <f t="shared" ref="K38:S38" si="10">SUM(K39:K45)</f>
        <v>1535999161.2287998</v>
      </c>
      <c r="L38" s="4">
        <f t="shared" si="10"/>
        <v>0</v>
      </c>
      <c r="M38" s="4">
        <f t="shared" si="10"/>
        <v>63999965.051200002</v>
      </c>
      <c r="N38" s="4">
        <f t="shared" si="10"/>
        <v>0</v>
      </c>
      <c r="O38" s="4">
        <f t="shared" si="10"/>
        <v>0</v>
      </c>
      <c r="P38" s="4">
        <f t="shared" si="10"/>
        <v>0</v>
      </c>
      <c r="Q38" s="4">
        <f t="shared" si="10"/>
        <v>0</v>
      </c>
      <c r="R38" s="4">
        <f t="shared" si="10"/>
        <v>0</v>
      </c>
      <c r="S38" s="4">
        <f t="shared" si="10"/>
        <v>0</v>
      </c>
    </row>
    <row r="39" spans="1:19" ht="39" customHeight="1" x14ac:dyDescent="0.25">
      <c r="A39" s="23">
        <v>1</v>
      </c>
      <c r="B39" s="15" t="s">
        <v>27</v>
      </c>
      <c r="C39" s="3">
        <v>677</v>
      </c>
      <c r="D39" s="26">
        <f>SUM(E39:F39)</f>
        <v>281</v>
      </c>
      <c r="E39" s="26">
        <v>244</v>
      </c>
      <c r="F39" s="26">
        <v>37</v>
      </c>
      <c r="G39" s="27">
        <v>14192.95</v>
      </c>
      <c r="H39" s="27">
        <v>12180.05</v>
      </c>
      <c r="I39" s="27">
        <v>2012.9</v>
      </c>
      <c r="J39" s="4">
        <f t="shared" ref="J39:J45" si="11">G39*46129</f>
        <v>654706590.55000007</v>
      </c>
      <c r="K39" s="4">
        <f t="shared" ref="K39:K45" si="12">J39*0.96</f>
        <v>628518326.92800009</v>
      </c>
      <c r="L39" s="4">
        <v>0</v>
      </c>
      <c r="M39" s="4">
        <f t="shared" ref="M39:M45" si="13">J39*0.04</f>
        <v>26188263.622000005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</row>
    <row r="40" spans="1:19" ht="78.75" customHeight="1" x14ac:dyDescent="0.25">
      <c r="A40" s="23">
        <v>2</v>
      </c>
      <c r="B40" s="15" t="s">
        <v>29</v>
      </c>
      <c r="C40" s="3">
        <v>969</v>
      </c>
      <c r="D40" s="5">
        <v>353</v>
      </c>
      <c r="E40" s="5">
        <v>224</v>
      </c>
      <c r="F40" s="5">
        <v>129</v>
      </c>
      <c r="G40" s="6">
        <v>14162.57</v>
      </c>
      <c r="H40" s="6">
        <v>9050.5</v>
      </c>
      <c r="I40" s="6">
        <v>5112.07</v>
      </c>
      <c r="J40" s="4">
        <f t="shared" si="11"/>
        <v>653305191.52999997</v>
      </c>
      <c r="K40" s="4">
        <f t="shared" si="12"/>
        <v>627172983.86879992</v>
      </c>
      <c r="L40" s="4">
        <v>0</v>
      </c>
      <c r="M40" s="4">
        <f t="shared" si="13"/>
        <v>26132207.661199998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</row>
    <row r="41" spans="1:19" ht="40.5" customHeight="1" x14ac:dyDescent="0.25">
      <c r="A41" s="23">
        <v>3</v>
      </c>
      <c r="B41" s="15" t="s">
        <v>34</v>
      </c>
      <c r="C41" s="3">
        <v>47</v>
      </c>
      <c r="D41" s="26">
        <v>35</v>
      </c>
      <c r="E41" s="26">
        <v>26</v>
      </c>
      <c r="F41" s="26">
        <v>9</v>
      </c>
      <c r="G41" s="27">
        <v>666.6</v>
      </c>
      <c r="H41" s="27">
        <v>489.9</v>
      </c>
      <c r="I41" s="27">
        <v>176.7</v>
      </c>
      <c r="J41" s="4">
        <f t="shared" si="11"/>
        <v>30749591.400000002</v>
      </c>
      <c r="K41" s="4">
        <f t="shared" si="12"/>
        <v>29519607.744000003</v>
      </c>
      <c r="L41" s="4">
        <v>0</v>
      </c>
      <c r="M41" s="4">
        <f t="shared" si="13"/>
        <v>1229983.6560000002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</row>
    <row r="42" spans="1:19" ht="38.25" customHeight="1" x14ac:dyDescent="0.25">
      <c r="A42" s="23">
        <v>4</v>
      </c>
      <c r="B42" s="17" t="s">
        <v>38</v>
      </c>
      <c r="C42" s="7">
        <v>19</v>
      </c>
      <c r="D42" s="28">
        <v>12</v>
      </c>
      <c r="E42" s="28">
        <v>11</v>
      </c>
      <c r="F42" s="28">
        <v>1</v>
      </c>
      <c r="G42" s="29">
        <v>374.2</v>
      </c>
      <c r="H42" s="29">
        <v>337.4</v>
      </c>
      <c r="I42" s="29">
        <v>36.799999999999997</v>
      </c>
      <c r="J42" s="8">
        <f t="shared" si="11"/>
        <v>17261471.800000001</v>
      </c>
      <c r="K42" s="8">
        <f t="shared" si="12"/>
        <v>16571012.927999999</v>
      </c>
      <c r="L42" s="8">
        <v>0</v>
      </c>
      <c r="M42" s="8">
        <f t="shared" si="13"/>
        <v>690458.87200000009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</row>
    <row r="43" spans="1:19" ht="38.25" customHeight="1" x14ac:dyDescent="0.25">
      <c r="A43" s="23">
        <v>5</v>
      </c>
      <c r="B43" s="25" t="s">
        <v>48</v>
      </c>
      <c r="C43" s="3">
        <v>57</v>
      </c>
      <c r="D43" s="26">
        <v>28</v>
      </c>
      <c r="E43" s="26">
        <v>27</v>
      </c>
      <c r="F43" s="26">
        <v>1</v>
      </c>
      <c r="G43" s="4">
        <v>1450.2</v>
      </c>
      <c r="H43" s="27">
        <v>1403.8</v>
      </c>
      <c r="I43" s="27">
        <v>46.4</v>
      </c>
      <c r="J43" s="4">
        <f t="shared" si="11"/>
        <v>66896275.800000004</v>
      </c>
      <c r="K43" s="4">
        <f t="shared" si="12"/>
        <v>64220424.767999999</v>
      </c>
      <c r="L43" s="4">
        <v>0</v>
      </c>
      <c r="M43" s="4">
        <f t="shared" si="13"/>
        <v>2675851.0320000001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</row>
    <row r="44" spans="1:19" ht="38.25" customHeight="1" x14ac:dyDescent="0.25">
      <c r="A44" s="23">
        <v>6</v>
      </c>
      <c r="B44" s="25" t="s">
        <v>46</v>
      </c>
      <c r="C44" s="3">
        <v>190</v>
      </c>
      <c r="D44" s="5">
        <v>71</v>
      </c>
      <c r="E44" s="5">
        <v>27</v>
      </c>
      <c r="F44" s="5">
        <v>44</v>
      </c>
      <c r="G44" s="6">
        <v>2625.3</v>
      </c>
      <c r="H44" s="6">
        <v>1272.4000000000001</v>
      </c>
      <c r="I44" s="6">
        <v>1352.9</v>
      </c>
      <c r="J44" s="4">
        <f t="shared" si="11"/>
        <v>121102463.7</v>
      </c>
      <c r="K44" s="4">
        <f t="shared" si="12"/>
        <v>116258365.152</v>
      </c>
      <c r="L44" s="4">
        <v>0</v>
      </c>
      <c r="M44" s="4">
        <f t="shared" si="13"/>
        <v>4844098.5480000004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</row>
    <row r="45" spans="1:19" ht="38.25" customHeight="1" x14ac:dyDescent="0.25">
      <c r="A45" s="23">
        <v>7</v>
      </c>
      <c r="B45" s="25" t="s">
        <v>31</v>
      </c>
      <c r="C45" s="26">
        <v>72</v>
      </c>
      <c r="D45" s="26">
        <v>33</v>
      </c>
      <c r="E45" s="26">
        <v>27</v>
      </c>
      <c r="F45" s="26">
        <v>6</v>
      </c>
      <c r="G45" s="27">
        <v>1213.5</v>
      </c>
      <c r="H45" s="27">
        <v>1020.6</v>
      </c>
      <c r="I45" s="27">
        <v>192.9</v>
      </c>
      <c r="J45" s="4">
        <f t="shared" si="11"/>
        <v>55977541.5</v>
      </c>
      <c r="K45" s="4">
        <f t="shared" si="12"/>
        <v>53738439.839999996</v>
      </c>
      <c r="L45" s="4">
        <v>0</v>
      </c>
      <c r="M45" s="4">
        <f t="shared" si="13"/>
        <v>2239101.66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</row>
    <row r="46" spans="1:19" ht="18.75" customHeight="1" x14ac:dyDescent="0.25">
      <c r="A46" s="39" t="s">
        <v>49</v>
      </c>
      <c r="B46" s="40"/>
      <c r="C46" s="3">
        <f>SUM(C47:C48)</f>
        <v>1128</v>
      </c>
      <c r="D46" s="5">
        <f>SUM(D47:D48)</f>
        <v>439</v>
      </c>
      <c r="E46" s="5">
        <f t="shared" ref="E46:F46" si="14">SUM(E47:E48)</f>
        <v>271</v>
      </c>
      <c r="F46" s="5">
        <f t="shared" si="14"/>
        <v>168</v>
      </c>
      <c r="G46" s="6">
        <f>SUM(G47:G48)</f>
        <v>16628.18</v>
      </c>
      <c r="H46" s="6">
        <f>SUM(H47:H48)</f>
        <v>10369.09</v>
      </c>
      <c r="I46" s="6">
        <f>SUM(I47:I48)</f>
        <v>6259.09</v>
      </c>
      <c r="J46" s="4">
        <f>SUM(J47:J48)</f>
        <v>767041315.22000003</v>
      </c>
      <c r="K46" s="4">
        <f t="shared" ref="K46:S46" si="15">SUM(K47:K48)</f>
        <v>736359662.61119998</v>
      </c>
      <c r="L46" s="4">
        <f t="shared" si="15"/>
        <v>0</v>
      </c>
      <c r="M46" s="4">
        <f t="shared" si="15"/>
        <v>30681652.608800001</v>
      </c>
      <c r="N46" s="4">
        <f t="shared" si="15"/>
        <v>0</v>
      </c>
      <c r="O46" s="4">
        <f t="shared" si="15"/>
        <v>0</v>
      </c>
      <c r="P46" s="4">
        <f t="shared" si="15"/>
        <v>0</v>
      </c>
      <c r="Q46" s="4">
        <f t="shared" si="15"/>
        <v>0</v>
      </c>
      <c r="R46" s="4">
        <f t="shared" si="15"/>
        <v>0</v>
      </c>
      <c r="S46" s="4">
        <f t="shared" si="15"/>
        <v>0</v>
      </c>
    </row>
    <row r="47" spans="1:19" ht="39" customHeight="1" x14ac:dyDescent="0.25">
      <c r="A47" s="23">
        <v>1</v>
      </c>
      <c r="B47" s="15" t="s">
        <v>27</v>
      </c>
      <c r="C47" s="5">
        <v>260</v>
      </c>
      <c r="D47" s="5">
        <f>SUM(E47:F47)</f>
        <v>118</v>
      </c>
      <c r="E47" s="5">
        <v>113</v>
      </c>
      <c r="F47" s="5">
        <v>5</v>
      </c>
      <c r="G47" s="6">
        <v>5030.8</v>
      </c>
      <c r="H47" s="6">
        <v>4752.97</v>
      </c>
      <c r="I47" s="6">
        <v>277.83</v>
      </c>
      <c r="J47" s="4">
        <f>G47*46129</f>
        <v>232065773.20000002</v>
      </c>
      <c r="K47" s="4">
        <f>J47*0.96</f>
        <v>222783142.27200001</v>
      </c>
      <c r="L47" s="4">
        <v>0</v>
      </c>
      <c r="M47" s="4">
        <f>J47*0.04</f>
        <v>9282630.9280000012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</row>
    <row r="48" spans="1:19" ht="39" customHeight="1" x14ac:dyDescent="0.25">
      <c r="A48" s="23">
        <v>2</v>
      </c>
      <c r="B48" s="16" t="s">
        <v>29</v>
      </c>
      <c r="C48" s="9">
        <v>868</v>
      </c>
      <c r="D48" s="9">
        <f>SUM(E48:F48)</f>
        <v>321</v>
      </c>
      <c r="E48" s="9">
        <v>158</v>
      </c>
      <c r="F48" s="9">
        <v>163</v>
      </c>
      <c r="G48" s="10">
        <v>11597.38</v>
      </c>
      <c r="H48" s="10">
        <v>5616.12</v>
      </c>
      <c r="I48" s="10">
        <v>5981.26</v>
      </c>
      <c r="J48" s="10">
        <f>G48*46129</f>
        <v>534975542.01999998</v>
      </c>
      <c r="K48" s="11">
        <f>J48*0.96</f>
        <v>513576520.33919996</v>
      </c>
      <c r="L48" s="11">
        <v>0</v>
      </c>
      <c r="M48" s="12">
        <f>J48*0.04</f>
        <v>21399021.680799998</v>
      </c>
      <c r="N48" s="13">
        <v>0</v>
      </c>
      <c r="O48" s="14">
        <v>0</v>
      </c>
      <c r="P48" s="11">
        <v>0</v>
      </c>
      <c r="Q48" s="11">
        <v>0</v>
      </c>
      <c r="R48" s="11">
        <v>0</v>
      </c>
      <c r="S48" s="11">
        <v>0</v>
      </c>
    </row>
    <row r="49" spans="1:19" ht="18.75" x14ac:dyDescent="0.25">
      <c r="A49" s="39" t="s">
        <v>50</v>
      </c>
      <c r="B49" s="40"/>
      <c r="C49" s="3">
        <f t="shared" ref="C49:J49" si="16">SUM(C50:C52)</f>
        <v>799</v>
      </c>
      <c r="D49" s="5">
        <f t="shared" si="16"/>
        <v>303</v>
      </c>
      <c r="E49" s="5">
        <f t="shared" si="16"/>
        <v>225</v>
      </c>
      <c r="F49" s="5">
        <f t="shared" si="16"/>
        <v>78</v>
      </c>
      <c r="G49" s="6">
        <f t="shared" si="16"/>
        <v>12599.5</v>
      </c>
      <c r="H49" s="6">
        <f t="shared" si="16"/>
        <v>9858.2000000000007</v>
      </c>
      <c r="I49" s="6">
        <f t="shared" si="16"/>
        <v>2741.2999999999997</v>
      </c>
      <c r="J49" s="4">
        <f t="shared" si="16"/>
        <v>581202335.5</v>
      </c>
      <c r="K49" s="4">
        <f t="shared" ref="K49:S49" si="17">SUM(K50:K52)</f>
        <v>557954242.07999992</v>
      </c>
      <c r="L49" s="4">
        <f t="shared" si="17"/>
        <v>0</v>
      </c>
      <c r="M49" s="4">
        <f t="shared" si="17"/>
        <v>23248093.420000002</v>
      </c>
      <c r="N49" s="4">
        <f t="shared" si="17"/>
        <v>0</v>
      </c>
      <c r="O49" s="4">
        <f t="shared" si="17"/>
        <v>0</v>
      </c>
      <c r="P49" s="4">
        <f t="shared" si="17"/>
        <v>0</v>
      </c>
      <c r="Q49" s="4">
        <f t="shared" si="17"/>
        <v>0</v>
      </c>
      <c r="R49" s="4">
        <f t="shared" si="17"/>
        <v>0</v>
      </c>
      <c r="S49" s="4">
        <f t="shared" si="17"/>
        <v>0</v>
      </c>
    </row>
    <row r="50" spans="1:19" ht="38.25" customHeight="1" x14ac:dyDescent="0.25">
      <c r="A50" s="23">
        <v>1</v>
      </c>
      <c r="B50" s="15" t="s">
        <v>36</v>
      </c>
      <c r="C50" s="3">
        <v>26</v>
      </c>
      <c r="D50" s="26">
        <v>8</v>
      </c>
      <c r="E50" s="26">
        <v>8</v>
      </c>
      <c r="F50" s="26">
        <v>0</v>
      </c>
      <c r="G50" s="27">
        <v>493.4</v>
      </c>
      <c r="H50" s="27">
        <v>493.4</v>
      </c>
      <c r="I50" s="27">
        <v>0</v>
      </c>
      <c r="J50" s="4">
        <f>G50*46129</f>
        <v>22760048.599999998</v>
      </c>
      <c r="K50" s="4">
        <f>J50*0.96</f>
        <v>21849646.655999996</v>
      </c>
      <c r="L50" s="4">
        <v>0</v>
      </c>
      <c r="M50" s="4">
        <f>J50*0.04</f>
        <v>910401.9439999999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</row>
    <row r="51" spans="1:19" ht="59.25" customHeight="1" x14ac:dyDescent="0.25">
      <c r="A51" s="23">
        <v>2</v>
      </c>
      <c r="B51" s="15" t="s">
        <v>27</v>
      </c>
      <c r="C51" s="3">
        <v>159</v>
      </c>
      <c r="D51" s="5">
        <v>71</v>
      </c>
      <c r="E51" s="5">
        <v>66</v>
      </c>
      <c r="F51" s="5">
        <v>5</v>
      </c>
      <c r="G51" s="6">
        <v>3005.3</v>
      </c>
      <c r="H51" s="6">
        <v>2915.2</v>
      </c>
      <c r="I51" s="6">
        <v>90.1</v>
      </c>
      <c r="J51" s="6">
        <f>G51*46129</f>
        <v>138631483.70000002</v>
      </c>
      <c r="K51" s="3">
        <f>J51*0.96</f>
        <v>133086224.35200001</v>
      </c>
      <c r="L51" s="4">
        <v>0</v>
      </c>
      <c r="M51" s="4">
        <f>J51*0.04</f>
        <v>5545259.3480000012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</row>
    <row r="52" spans="1:19" ht="38.25" customHeight="1" x14ac:dyDescent="0.25">
      <c r="A52" s="23">
        <v>3</v>
      </c>
      <c r="B52" s="15" t="s">
        <v>29</v>
      </c>
      <c r="C52" s="3">
        <v>614</v>
      </c>
      <c r="D52" s="5">
        <f>SUM(E52:F52)</f>
        <v>224</v>
      </c>
      <c r="E52" s="5">
        <v>151</v>
      </c>
      <c r="F52" s="5">
        <v>73</v>
      </c>
      <c r="G52" s="6">
        <v>9100.7999999999993</v>
      </c>
      <c r="H52" s="6">
        <v>6449.6</v>
      </c>
      <c r="I52" s="5">
        <v>2651.2</v>
      </c>
      <c r="J52" s="4">
        <f>G52*46129</f>
        <v>419810803.19999999</v>
      </c>
      <c r="K52" s="4">
        <f>J52*0.96</f>
        <v>403018371.07199997</v>
      </c>
      <c r="L52" s="4">
        <v>0</v>
      </c>
      <c r="M52" s="4">
        <f>J52*0.04</f>
        <v>16792432.127999999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</row>
    <row r="54" spans="1:19" ht="27.75" x14ac:dyDescent="0.4">
      <c r="B54" s="47" t="s">
        <v>51</v>
      </c>
      <c r="C54" s="47"/>
      <c r="D54" s="47"/>
    </row>
    <row r="55" spans="1:19" ht="27.75" x14ac:dyDescent="0.4">
      <c r="B55" s="47" t="s">
        <v>55</v>
      </c>
      <c r="C55" s="47"/>
      <c r="D55" s="47"/>
      <c r="E55" s="47"/>
      <c r="F55" s="47"/>
    </row>
    <row r="61" spans="1:19" ht="35.25" x14ac:dyDescent="0.25">
      <c r="A61" s="46" t="s">
        <v>52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</row>
  </sheetData>
  <mergeCells count="42">
    <mergeCell ref="M1:S1"/>
    <mergeCell ref="A61:S61"/>
    <mergeCell ref="B55:F55"/>
    <mergeCell ref="B54:D54"/>
    <mergeCell ref="A38:B38"/>
    <mergeCell ref="H5:I5"/>
    <mergeCell ref="J5:J8"/>
    <mergeCell ref="H6:H8"/>
    <mergeCell ref="I6:I8"/>
    <mergeCell ref="E6:E8"/>
    <mergeCell ref="F6:F8"/>
    <mergeCell ref="A46:B46"/>
    <mergeCell ref="A49:B49"/>
    <mergeCell ref="A30:B30"/>
    <mergeCell ref="B4:B9"/>
    <mergeCell ref="D4:F4"/>
    <mergeCell ref="C4:C8"/>
    <mergeCell ref="A21:B21"/>
    <mergeCell ref="A10:B10"/>
    <mergeCell ref="K5:M5"/>
    <mergeCell ref="N5:N8"/>
    <mergeCell ref="O5:P5"/>
    <mergeCell ref="A4:A9"/>
    <mergeCell ref="G4:I4"/>
    <mergeCell ref="J4:M4"/>
    <mergeCell ref="N4:P4"/>
    <mergeCell ref="G5:G8"/>
    <mergeCell ref="O6:O8"/>
    <mergeCell ref="A11:B11"/>
    <mergeCell ref="K6:K8"/>
    <mergeCell ref="E5:F5"/>
    <mergeCell ref="D5:D8"/>
    <mergeCell ref="S6:S8"/>
    <mergeCell ref="M6:M8"/>
    <mergeCell ref="M2:S2"/>
    <mergeCell ref="L6:L8"/>
    <mergeCell ref="R5:S5"/>
    <mergeCell ref="P6:P8"/>
    <mergeCell ref="R6:R8"/>
    <mergeCell ref="Q5:Q8"/>
    <mergeCell ref="A3:S3"/>
    <mergeCell ref="Q4:S4"/>
  </mergeCells>
  <pageMargins left="0.39370078740157483" right="0.39370078740157483" top="0.98425196850393704" bottom="0.39370078740157483" header="0.51181102362204722" footer="0.51181102362204722"/>
  <pageSetup paperSize="9" scale="43" fitToHeight="0" orientation="landscape" r:id="rId1"/>
  <headerFooter differentFirst="1">
    <oddHeader>&amp;C&amp;"Times New Roman,обычный"&amp;24&amp;P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2019-09-05T01:42:23Z</dcterms:modified>
  <cp:category/>
  <cp:contentStatus/>
</cp:coreProperties>
</file>