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51" i="1" l="1"/>
  <c r="F51" i="1"/>
  <c r="G51" i="1"/>
  <c r="H51" i="1"/>
  <c r="I51" i="1"/>
  <c r="J51" i="1"/>
  <c r="L51" i="1"/>
  <c r="M51" i="1"/>
  <c r="N51" i="1"/>
  <c r="O51" i="1"/>
  <c r="P51" i="1"/>
  <c r="R51" i="1"/>
  <c r="S51" i="1"/>
  <c r="D51" i="1"/>
  <c r="C51" i="1"/>
  <c r="Q54" i="1"/>
  <c r="K54" i="1"/>
  <c r="E48" i="1"/>
  <c r="F48" i="1"/>
  <c r="G48" i="1"/>
  <c r="H48" i="1"/>
  <c r="I48" i="1"/>
  <c r="J48" i="1"/>
  <c r="L48" i="1"/>
  <c r="M48" i="1"/>
  <c r="N48" i="1"/>
  <c r="O48" i="1"/>
  <c r="P48" i="1"/>
  <c r="R48" i="1"/>
  <c r="S48" i="1"/>
  <c r="D48" i="1"/>
  <c r="C48" i="1"/>
  <c r="Q50" i="1"/>
  <c r="K50" i="1"/>
  <c r="E40" i="1"/>
  <c r="G40" i="1"/>
  <c r="H40" i="1"/>
  <c r="I40" i="1"/>
  <c r="J40" i="1"/>
  <c r="L40" i="1"/>
  <c r="N40" i="1"/>
  <c r="O40" i="1"/>
  <c r="P40" i="1"/>
  <c r="R40" i="1"/>
  <c r="S40" i="1"/>
  <c r="D40" i="1"/>
  <c r="Q47" i="1"/>
  <c r="K47" i="1"/>
  <c r="Q53" i="1" l="1"/>
  <c r="K53" i="1"/>
  <c r="Q49" i="1"/>
  <c r="Q48" i="1" s="1"/>
  <c r="K49" i="1"/>
  <c r="K48" i="1" s="1"/>
  <c r="Q46" i="1"/>
  <c r="K46" i="1"/>
  <c r="K44" i="1"/>
  <c r="Q44" i="1"/>
  <c r="K52" i="1"/>
  <c r="K51" i="1" s="1"/>
  <c r="Q52" i="1"/>
  <c r="Q45" i="1"/>
  <c r="K45" i="1"/>
  <c r="K43" i="1"/>
  <c r="Q43" i="1"/>
  <c r="Q51" i="1" l="1"/>
  <c r="Q42" i="1"/>
  <c r="Q40" i="1" s="1"/>
  <c r="K42" i="1"/>
  <c r="M41" i="1"/>
  <c r="M40" i="1" s="1"/>
  <c r="C41" i="1"/>
  <c r="C40" i="1" s="1"/>
  <c r="K41" i="1"/>
  <c r="F41" i="1"/>
  <c r="F40" i="1" s="1"/>
  <c r="K40" i="1" l="1"/>
  <c r="E32" i="1"/>
  <c r="G32" i="1"/>
  <c r="H32" i="1"/>
  <c r="I32" i="1"/>
  <c r="J32" i="1"/>
  <c r="L32" i="1"/>
  <c r="N32" i="1"/>
  <c r="P32" i="1"/>
  <c r="R32" i="1"/>
  <c r="D32" i="1"/>
  <c r="Q35" i="1"/>
  <c r="K35" i="1"/>
  <c r="Q34" i="1"/>
  <c r="K34" i="1"/>
  <c r="S38" i="1"/>
  <c r="K38" i="1"/>
  <c r="S37" i="1"/>
  <c r="K37" i="1"/>
  <c r="S33" i="1"/>
  <c r="K33" i="1"/>
  <c r="F33" i="1"/>
  <c r="O36" i="1"/>
  <c r="O32" i="1" s="1"/>
  <c r="K36" i="1"/>
  <c r="C39" i="1"/>
  <c r="C32" i="1" s="1"/>
  <c r="M39" i="1"/>
  <c r="M32" i="1" s="1"/>
  <c r="K39" i="1"/>
  <c r="F39" i="1"/>
  <c r="K32" i="1" l="1"/>
  <c r="F32" i="1"/>
  <c r="S32" i="1"/>
  <c r="Q32" i="1"/>
  <c r="Q25" i="1"/>
  <c r="K25" i="1"/>
  <c r="G23" i="1" l="1"/>
  <c r="H23" i="1"/>
  <c r="I23" i="1"/>
  <c r="J23" i="1"/>
  <c r="L23" i="1"/>
  <c r="M23" i="1"/>
  <c r="N23" i="1"/>
  <c r="P23" i="1"/>
  <c r="R23" i="1"/>
  <c r="S23" i="1"/>
  <c r="E23" i="1"/>
  <c r="D23" i="1"/>
  <c r="C23" i="1"/>
  <c r="Q31" i="1"/>
  <c r="K31" i="1"/>
  <c r="Q30" i="1"/>
  <c r="K30" i="1"/>
  <c r="Q29" i="1"/>
  <c r="K29" i="1"/>
  <c r="Q28" i="1"/>
  <c r="K28" i="1"/>
  <c r="O27" i="1"/>
  <c r="O23" i="1" s="1"/>
  <c r="K27" i="1"/>
  <c r="Q26" i="1"/>
  <c r="K26" i="1"/>
  <c r="Q24" i="1"/>
  <c r="K24" i="1"/>
  <c r="F24" i="1"/>
  <c r="F23" i="1" s="1"/>
  <c r="K23" i="1" l="1"/>
  <c r="Q23" i="1"/>
  <c r="O22" i="1"/>
  <c r="K22" i="1" s="1"/>
  <c r="N13" i="1"/>
  <c r="N12" i="1" s="1"/>
  <c r="O21" i="1"/>
  <c r="C13" i="1"/>
  <c r="C12" i="1" s="1"/>
  <c r="E13" i="1"/>
  <c r="E12" i="1" s="1"/>
  <c r="G13" i="1"/>
  <c r="G12" i="1" s="1"/>
  <c r="H13" i="1"/>
  <c r="H12" i="1" s="1"/>
  <c r="L13" i="1"/>
  <c r="L12" i="1" s="1"/>
  <c r="M13" i="1"/>
  <c r="M12" i="1" s="1"/>
  <c r="S13" i="1"/>
  <c r="S12" i="1" s="1"/>
  <c r="I13" i="1"/>
  <c r="I12" i="1" s="1"/>
  <c r="R22" i="1"/>
  <c r="R13" i="1" s="1"/>
  <c r="R12" i="1" s="1"/>
  <c r="J22" i="1"/>
  <c r="J21" i="1"/>
  <c r="J20" i="1"/>
  <c r="O13" i="1" l="1"/>
  <c r="O12" i="1" s="1"/>
  <c r="K21" i="1"/>
  <c r="D18" i="1"/>
  <c r="D13" i="1" s="1"/>
  <c r="D12" i="1" s="1"/>
  <c r="F18" i="1"/>
  <c r="F13" i="1" s="1"/>
  <c r="F12" i="1" s="1"/>
  <c r="J17" i="1"/>
  <c r="J18" i="1"/>
  <c r="P18" i="1" s="1"/>
  <c r="Q18" i="1" s="1"/>
  <c r="K18" i="1" s="1"/>
  <c r="J19" i="1"/>
  <c r="P19" i="1" s="1"/>
  <c r="J16" i="1"/>
  <c r="P16" i="1" s="1"/>
  <c r="J15" i="1"/>
  <c r="P15" i="1" s="1"/>
  <c r="J14" i="1"/>
  <c r="P14" i="1" s="1"/>
  <c r="P17" i="1" l="1"/>
  <c r="P13" i="1" s="1"/>
  <c r="P12" i="1" s="1"/>
  <c r="J13" i="1"/>
  <c r="J12" i="1" s="1"/>
  <c r="Q14" i="1" l="1"/>
  <c r="Q15" i="1"/>
  <c r="K15" i="1" s="1"/>
  <c r="Q16" i="1"/>
  <c r="K16" i="1" s="1"/>
  <c r="Q17" i="1"/>
  <c r="Q19" i="1"/>
  <c r="K19" i="1" s="1"/>
  <c r="K17" i="1" l="1"/>
  <c r="Q13" i="1"/>
  <c r="Q12" i="1" s="1"/>
  <c r="K14" i="1"/>
  <c r="K13" i="1" l="1"/>
  <c r="K12" i="1" s="1"/>
</calcChain>
</file>

<file path=xl/sharedStrings.xml><?xml version="1.0" encoding="utf-8"?>
<sst xmlns="http://schemas.openxmlformats.org/spreadsheetml/2006/main" count="99" uniqueCount="54">
  <si>
    <t>Наименование муниципального образования</t>
  </si>
  <si>
    <t>Расселение в рамках программы, не связанное с приобретением жилых помещений и связанное с приобретением жилых помещений без использования бюджетных средств</t>
  </si>
  <si>
    <t>в строящихся домах</t>
  </si>
  <si>
    <t>в домах, введенных в эксплуатацию</t>
  </si>
  <si>
    <t>руб.</t>
  </si>
  <si>
    <t>кв.м</t>
  </si>
  <si>
    <t>Всего по этапу 2019 года</t>
  </si>
  <si>
    <t>Всего по этапу 2020 года</t>
  </si>
  <si>
    <t>Всего по этапу 2021 года</t>
  </si>
  <si>
    <t>Всего по этапу 2022 года</t>
  </si>
  <si>
    <t>Всего по этапу 2023 года</t>
  </si>
  <si>
    <t>Всего по этапу 2024 года</t>
  </si>
  <si>
    <t>Расселение в рамках программы, связанное с приобретением жилых помещений за счет бюджетных средств</t>
  </si>
  <si>
    <t>Всего расселяемая площадь жилых помещений</t>
  </si>
  <si>
    <t>Итого по МО р.п. Посевная Черепановского района</t>
  </si>
  <si>
    <t>Итого по МО р.п. Дорогино Черепановского района</t>
  </si>
  <si>
    <t xml:space="preserve">План реализации мероприятий по переселению граждан из аварийного жилищного фонда, признанного таковым 
до 1 января 2017 года, по способам переселения
</t>
  </si>
  <si>
    <t>Применяемое сокращение:</t>
  </si>
  <si>
    <t>№
п/п</t>
  </si>
  <si>
    <t>Всего по программе переселения, в рамках которой предусмотрено финансирование за счет средств Фонда, в том числе:</t>
  </si>
  <si>
    <t>_________</t>
  </si>
  <si>
    <t>Итого по МО Бобровскому сельсовету Сузунского района</t>
  </si>
  <si>
    <t>Итого по МО городу Черепаново</t>
  </si>
  <si>
    <t>Итого по МО городу Болотное</t>
  </si>
  <si>
    <t>Итого по МО городу Искитиму</t>
  </si>
  <si>
    <t>Итого по МО городу Новосибирску</t>
  </si>
  <si>
    <t>Итого по МО городу Куйбышеву</t>
  </si>
  <si>
    <t>Итого по МО городу Чулыму</t>
  </si>
  <si>
    <t>Итого по МО р.п. Чулыму</t>
  </si>
  <si>
    <t>Итого по МО Вагайцевскому сельсовету Ордынского района</t>
  </si>
  <si>
    <t>в том числе</t>
  </si>
  <si>
    <t>Приобретение жилых помещений у застройщиков</t>
  </si>
  <si>
    <t>Итого по МО Бажинскому сельсовету Маслянинского района</t>
  </si>
  <si>
    <t>Итого по МО городу Тогучину</t>
  </si>
  <si>
    <t>Итого по МО городу Купино</t>
  </si>
  <si>
    <t>Итого по МО Доволенскому сельсовету Доволенского района</t>
  </si>
  <si>
    <t>всего</t>
  </si>
  <si>
    <t>выкуп жилых помещений у собственников</t>
  </si>
  <si>
    <t>договор о развитии застроенной территории</t>
  </si>
  <si>
    <t>переселение в свободный жилищный фонд</t>
  </si>
  <si>
    <t>строительство домов</t>
  </si>
  <si>
    <t>приобретение жилых помещений у лиц, не являющихся застройщиками</t>
  </si>
  <si>
    <t>расселяемая площадь</t>
  </si>
  <si>
    <t>стоимость</t>
  </si>
  <si>
    <t>приобретаемая площадь</t>
  </si>
  <si>
    <t>Итого по МО городу Барабинску</t>
  </si>
  <si>
    <t>Итого по МО городу Оби</t>
  </si>
  <si>
    <t>Итого по МО Березовскому сельсовету Новосибирского района</t>
  </si>
  <si>
    <t>Итого по МО Барышевскому сельсовету Новосибирского района</t>
  </si>
  <si>
    <t>Итого по МО городу Татарску</t>
  </si>
  <si>
    <t>Итого по МО Ташаринскому сельсовету Мошковского района</t>
  </si>
  <si>
    <t>Приложение № 2 к постановлению Правительства Новосибирской области 
от ____________________ № _____________</t>
  </si>
  <si>
    <t>"ПРИЛОЖЕНИЕ № 3
 к Региональной адресной программе 
Новосибирской области по переселению граждан из аварийного жилищного фонда
 на 2019-2025 годы</t>
  </si>
  <si>
    <t>МО – муниципальное образование."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</si>
</sst>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22"/>
      <color theme="1"/>
      <name val="Calibri"/>
      <family val="2"/>
      <scheme val="minor"/>
    </font>
    <font>
      <sz val="27"/>
      <color theme="1"/>
      <name val="Times New Roman"/>
      <family val="1"/>
      <charset val="204"/>
    </font>
    <font>
      <b/>
      <sz val="27"/>
      <color theme="1"/>
      <name val="Times New Roman"/>
      <family val="1"/>
      <charset val="204"/>
    </font>
    <font>
      <sz val="2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2" fontId="3" fillId="0" borderId="1" xfId="0" applyNumberFormat="1" applyFont="1" applyFill="1" applyBorder="1" applyAlignment="1">
      <alignment horizontal="center" vertical="top"/>
    </xf>
    <xf numFmtId="2" fontId="3" fillId="2" borderId="1" xfId="0" applyNumberFormat="1" applyFont="1" applyFill="1" applyBorder="1" applyAlignment="1">
      <alignment horizontal="center" vertical="top"/>
    </xf>
    <xf numFmtId="0" fontId="7" fillId="0" borderId="0" xfId="0" applyFont="1" applyFill="1"/>
    <xf numFmtId="0" fontId="8" fillId="0" borderId="0" xfId="0" applyFont="1" applyFill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3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1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tabSelected="1" topLeftCell="A46" zoomScale="80" zoomScaleNormal="80" zoomScalePageLayoutView="50" workbookViewId="0">
      <selection activeCell="B57" sqref="B57:E57"/>
    </sheetView>
  </sheetViews>
  <sheetFormatPr defaultRowHeight="15" x14ac:dyDescent="0.25"/>
  <cols>
    <col min="1" max="1" width="9.28515625" bestFit="1" customWidth="1"/>
    <col min="2" max="2" width="38.28515625" customWidth="1"/>
    <col min="3" max="3" width="14.5703125" customWidth="1"/>
    <col min="4" max="5" width="10.42578125" customWidth="1"/>
    <col min="6" max="6" width="16.140625" customWidth="1"/>
    <col min="7" max="7" width="12.5703125" customWidth="1"/>
    <col min="8" max="8" width="10.7109375" customWidth="1"/>
    <col min="9" max="9" width="12.7109375" customWidth="1"/>
    <col min="10" max="10" width="13.140625" customWidth="1"/>
    <col min="11" max="11" width="21.140625" customWidth="1"/>
    <col min="12" max="12" width="9.85546875" customWidth="1"/>
    <col min="13" max="13" width="17.5703125" customWidth="1"/>
    <col min="14" max="14" width="11.7109375" customWidth="1"/>
    <col min="15" max="15" width="17.42578125" customWidth="1"/>
    <col min="16" max="16" width="12.85546875" customWidth="1"/>
    <col min="17" max="17" width="20.5703125" customWidth="1"/>
    <col min="18" max="18" width="9.28515625" bestFit="1" customWidth="1"/>
    <col min="19" max="19" width="15" bestFit="1" customWidth="1"/>
  </cols>
  <sheetData>
    <row r="1" spans="1:19" ht="123" customHeight="1" x14ac:dyDescent="0.25">
      <c r="M1" s="34" t="s">
        <v>51</v>
      </c>
      <c r="N1" s="34"/>
      <c r="O1" s="34"/>
      <c r="P1" s="34"/>
      <c r="Q1" s="34"/>
      <c r="R1" s="34"/>
      <c r="S1" s="34"/>
    </row>
    <row r="2" spans="1:19" ht="239.45" customHeight="1" x14ac:dyDescent="0.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34" t="s">
        <v>52</v>
      </c>
      <c r="N2" s="34"/>
      <c r="O2" s="34"/>
      <c r="P2" s="34"/>
      <c r="Q2" s="34"/>
      <c r="R2" s="34"/>
      <c r="S2" s="34"/>
    </row>
    <row r="3" spans="1:19" ht="111.95" customHeight="1" x14ac:dyDescent="0.25">
      <c r="A3" s="25" t="s">
        <v>16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81.75" customHeight="1" x14ac:dyDescent="0.25">
      <c r="A5" s="27" t="s">
        <v>18</v>
      </c>
      <c r="B5" s="27" t="s">
        <v>0</v>
      </c>
      <c r="C5" s="26" t="s">
        <v>13</v>
      </c>
      <c r="D5" s="27" t="s">
        <v>1</v>
      </c>
      <c r="E5" s="27"/>
      <c r="F5" s="27"/>
      <c r="G5" s="27"/>
      <c r="H5" s="27"/>
      <c r="I5" s="27" t="s">
        <v>12</v>
      </c>
      <c r="J5" s="27"/>
      <c r="K5" s="27"/>
      <c r="L5" s="27"/>
      <c r="M5" s="27"/>
      <c r="N5" s="27"/>
      <c r="O5" s="27"/>
      <c r="P5" s="27"/>
      <c r="Q5" s="27"/>
      <c r="R5" s="27"/>
      <c r="S5" s="27"/>
    </row>
    <row r="6" spans="1:19" ht="18.75" x14ac:dyDescent="0.25">
      <c r="A6" s="27"/>
      <c r="B6" s="27"/>
      <c r="C6" s="26"/>
      <c r="D6" s="26" t="s">
        <v>36</v>
      </c>
      <c r="E6" s="27" t="s">
        <v>30</v>
      </c>
      <c r="F6" s="27"/>
      <c r="G6" s="27"/>
      <c r="H6" s="27"/>
      <c r="I6" s="27" t="s">
        <v>36</v>
      </c>
      <c r="J6" s="27"/>
      <c r="K6" s="27"/>
      <c r="L6" s="43" t="s">
        <v>30</v>
      </c>
      <c r="M6" s="43"/>
      <c r="N6" s="43"/>
      <c r="O6" s="43"/>
      <c r="P6" s="43"/>
      <c r="Q6" s="43"/>
      <c r="R6" s="43"/>
      <c r="S6" s="43"/>
    </row>
    <row r="7" spans="1:19" ht="21.6" customHeight="1" x14ac:dyDescent="0.25">
      <c r="A7" s="27"/>
      <c r="B7" s="27"/>
      <c r="C7" s="26"/>
      <c r="D7" s="26"/>
      <c r="E7" s="26" t="s">
        <v>37</v>
      </c>
      <c r="F7" s="26"/>
      <c r="G7" s="26" t="s">
        <v>38</v>
      </c>
      <c r="H7" s="26" t="s">
        <v>39</v>
      </c>
      <c r="I7" s="27"/>
      <c r="J7" s="27"/>
      <c r="K7" s="27"/>
      <c r="L7" s="26" t="s">
        <v>40</v>
      </c>
      <c r="M7" s="26"/>
      <c r="N7" s="28" t="s">
        <v>31</v>
      </c>
      <c r="O7" s="29"/>
      <c r="P7" s="29"/>
      <c r="Q7" s="30"/>
      <c r="R7" s="26" t="s">
        <v>41</v>
      </c>
      <c r="S7" s="26"/>
    </row>
    <row r="8" spans="1:19" ht="24.95" hidden="1" customHeight="1" x14ac:dyDescent="0.25">
      <c r="A8" s="27"/>
      <c r="B8" s="27"/>
      <c r="C8" s="26"/>
      <c r="D8" s="26"/>
      <c r="E8" s="26"/>
      <c r="F8" s="26"/>
      <c r="G8" s="26"/>
      <c r="H8" s="26"/>
      <c r="I8" s="27"/>
      <c r="J8" s="27"/>
      <c r="K8" s="27"/>
      <c r="L8" s="26"/>
      <c r="M8" s="26"/>
      <c r="N8" s="31"/>
      <c r="O8" s="32"/>
      <c r="P8" s="32"/>
      <c r="Q8" s="33"/>
      <c r="R8" s="26"/>
      <c r="S8" s="26"/>
    </row>
    <row r="9" spans="1:19" ht="104.25" customHeight="1" x14ac:dyDescent="0.25">
      <c r="A9" s="27"/>
      <c r="B9" s="27"/>
      <c r="C9" s="26"/>
      <c r="D9" s="26"/>
      <c r="E9" s="26"/>
      <c r="F9" s="26"/>
      <c r="G9" s="26"/>
      <c r="H9" s="26"/>
      <c r="I9" s="27"/>
      <c r="J9" s="27"/>
      <c r="K9" s="27"/>
      <c r="L9" s="26"/>
      <c r="M9" s="26"/>
      <c r="N9" s="26" t="s">
        <v>2</v>
      </c>
      <c r="O9" s="26"/>
      <c r="P9" s="26" t="s">
        <v>3</v>
      </c>
      <c r="Q9" s="26"/>
      <c r="R9" s="26"/>
      <c r="S9" s="26"/>
    </row>
    <row r="10" spans="1:19" ht="112.5" customHeight="1" x14ac:dyDescent="0.25">
      <c r="A10" s="27"/>
      <c r="B10" s="27"/>
      <c r="C10" s="26"/>
      <c r="D10" s="16" t="s">
        <v>42</v>
      </c>
      <c r="E10" s="16" t="s">
        <v>42</v>
      </c>
      <c r="F10" s="16" t="s">
        <v>43</v>
      </c>
      <c r="G10" s="16" t="s">
        <v>42</v>
      </c>
      <c r="H10" s="16" t="s">
        <v>42</v>
      </c>
      <c r="I10" s="16" t="s">
        <v>42</v>
      </c>
      <c r="J10" s="16" t="s">
        <v>44</v>
      </c>
      <c r="K10" s="16" t="s">
        <v>43</v>
      </c>
      <c r="L10" s="16" t="s">
        <v>44</v>
      </c>
      <c r="M10" s="4" t="s">
        <v>43</v>
      </c>
      <c r="N10" s="16" t="s">
        <v>44</v>
      </c>
      <c r="O10" s="16" t="s">
        <v>43</v>
      </c>
      <c r="P10" s="16" t="s">
        <v>44</v>
      </c>
      <c r="Q10" s="16" t="s">
        <v>43</v>
      </c>
      <c r="R10" s="16" t="s">
        <v>44</v>
      </c>
      <c r="S10" s="16" t="s">
        <v>43</v>
      </c>
    </row>
    <row r="11" spans="1:19" ht="18.75" x14ac:dyDescent="0.25">
      <c r="A11" s="27"/>
      <c r="B11" s="27"/>
      <c r="C11" s="17" t="s">
        <v>5</v>
      </c>
      <c r="D11" s="17" t="s">
        <v>5</v>
      </c>
      <c r="E11" s="17" t="s">
        <v>5</v>
      </c>
      <c r="F11" s="17" t="s">
        <v>4</v>
      </c>
      <c r="G11" s="17" t="s">
        <v>5</v>
      </c>
      <c r="H11" s="17" t="s">
        <v>5</v>
      </c>
      <c r="I11" s="17" t="s">
        <v>5</v>
      </c>
      <c r="J11" s="17" t="s">
        <v>5</v>
      </c>
      <c r="K11" s="17" t="s">
        <v>4</v>
      </c>
      <c r="L11" s="5" t="s">
        <v>5</v>
      </c>
      <c r="M11" s="5" t="s">
        <v>4</v>
      </c>
      <c r="N11" s="5" t="s">
        <v>5</v>
      </c>
      <c r="O11" s="5" t="s">
        <v>4</v>
      </c>
      <c r="P11" s="17" t="s">
        <v>5</v>
      </c>
      <c r="Q11" s="17" t="s">
        <v>4</v>
      </c>
      <c r="R11" s="17" t="s">
        <v>5</v>
      </c>
      <c r="S11" s="17" t="s">
        <v>4</v>
      </c>
    </row>
    <row r="12" spans="1:19" ht="78" customHeight="1" x14ac:dyDescent="0.25">
      <c r="A12" s="39" t="s">
        <v>19</v>
      </c>
      <c r="B12" s="40"/>
      <c r="C12" s="7">
        <f>C13+C23+C32+C40+C48+C51</f>
        <v>87471.81</v>
      </c>
      <c r="D12" s="7">
        <f>D13+D23+D32+D40+D48+D51</f>
        <v>1800.0700000000002</v>
      </c>
      <c r="E12" s="7">
        <f>E13+E23+E32+E40+E48+E51</f>
        <v>1800.0700000000002</v>
      </c>
      <c r="F12" s="7">
        <f t="shared" ref="F12:S12" si="0">F13+F23+F32+F40+F48+F51</f>
        <v>82994554.030000001</v>
      </c>
      <c r="G12" s="7">
        <f t="shared" si="0"/>
        <v>0</v>
      </c>
      <c r="H12" s="7">
        <f t="shared" si="0"/>
        <v>0</v>
      </c>
      <c r="I12" s="7">
        <f t="shared" si="0"/>
        <v>85671.739999999991</v>
      </c>
      <c r="J12" s="7">
        <f t="shared" si="0"/>
        <v>85671.739999999991</v>
      </c>
      <c r="K12" s="7">
        <f t="shared" si="0"/>
        <v>3939001000.5364208</v>
      </c>
      <c r="L12" s="7">
        <f t="shared" si="0"/>
        <v>2989</v>
      </c>
      <c r="M12" s="7">
        <f t="shared" si="0"/>
        <v>128415102.7464202</v>
      </c>
      <c r="N12" s="7">
        <f t="shared" si="0"/>
        <v>2405.4</v>
      </c>
      <c r="O12" s="7">
        <f t="shared" si="0"/>
        <v>110498607.59999999</v>
      </c>
      <c r="P12" s="7">
        <f t="shared" si="0"/>
        <v>78820.41</v>
      </c>
      <c r="Q12" s="7">
        <f t="shared" si="0"/>
        <v>3632880566.2200003</v>
      </c>
      <c r="R12" s="7">
        <f t="shared" si="0"/>
        <v>1456.93</v>
      </c>
      <c r="S12" s="7">
        <f t="shared" si="0"/>
        <v>67206723.969999999</v>
      </c>
    </row>
    <row r="13" spans="1:19" ht="18.75" x14ac:dyDescent="0.25">
      <c r="A13" s="39" t="s">
        <v>6</v>
      </c>
      <c r="B13" s="40"/>
      <c r="C13" s="7">
        <f t="shared" ref="C13:H13" si="1">SUM(C14:C22)</f>
        <v>11387.21</v>
      </c>
      <c r="D13" s="7">
        <f t="shared" si="1"/>
        <v>125</v>
      </c>
      <c r="E13" s="7">
        <f t="shared" si="1"/>
        <v>125</v>
      </c>
      <c r="F13" s="7">
        <f t="shared" si="1"/>
        <v>5725250</v>
      </c>
      <c r="G13" s="7">
        <f t="shared" si="1"/>
        <v>0</v>
      </c>
      <c r="H13" s="7">
        <f t="shared" si="1"/>
        <v>0</v>
      </c>
      <c r="I13" s="7">
        <f>SUM(I14:I22)</f>
        <v>11262.21</v>
      </c>
      <c r="J13" s="7">
        <f>SUM(J14:J22)</f>
        <v>11262.21</v>
      </c>
      <c r="K13" s="7">
        <f>SUM(K14:K22)</f>
        <v>506563791.16642022</v>
      </c>
      <c r="L13" s="7">
        <f t="shared" ref="L13:S13" si="2">SUM(L14:L22)</f>
        <v>601</v>
      </c>
      <c r="M13" s="7">
        <f t="shared" si="2"/>
        <v>18259050.746420201</v>
      </c>
      <c r="N13" s="7">
        <f t="shared" si="2"/>
        <v>1407</v>
      </c>
      <c r="O13" s="7">
        <f t="shared" si="2"/>
        <v>64443414</v>
      </c>
      <c r="P13" s="7">
        <f t="shared" si="2"/>
        <v>9254.2099999999991</v>
      </c>
      <c r="Q13" s="7">
        <f>SUM(Q14:Q22)</f>
        <v>423861326.42000002</v>
      </c>
      <c r="R13" s="7">
        <f t="shared" si="2"/>
        <v>0</v>
      </c>
      <c r="S13" s="7">
        <f t="shared" si="2"/>
        <v>0</v>
      </c>
    </row>
    <row r="14" spans="1:19" ht="41.25" customHeight="1" x14ac:dyDescent="0.25">
      <c r="A14" s="15">
        <v>1</v>
      </c>
      <c r="B14" s="9" t="s">
        <v>21</v>
      </c>
      <c r="C14" s="7">
        <v>217.95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217.95</v>
      </c>
      <c r="J14" s="7">
        <f t="shared" ref="J14:J22" si="3">I14</f>
        <v>217.95</v>
      </c>
      <c r="K14" s="11">
        <f t="shared" ref="K14:K19" si="4">Q14</f>
        <v>9982545.9000000004</v>
      </c>
      <c r="L14" s="7">
        <v>0</v>
      </c>
      <c r="M14" s="7">
        <v>0</v>
      </c>
      <c r="N14" s="7">
        <v>0</v>
      </c>
      <c r="O14" s="7">
        <v>0</v>
      </c>
      <c r="P14" s="7">
        <f t="shared" ref="P14:P19" si="5">J14</f>
        <v>217.95</v>
      </c>
      <c r="Q14" s="7">
        <f t="shared" ref="Q14:Q19" si="6">P14*45802</f>
        <v>9982545.9000000004</v>
      </c>
      <c r="R14" s="7">
        <v>0</v>
      </c>
      <c r="S14" s="7">
        <v>0</v>
      </c>
    </row>
    <row r="15" spans="1:19" ht="39.75" customHeight="1" x14ac:dyDescent="0.25">
      <c r="A15" s="15">
        <v>2</v>
      </c>
      <c r="B15" s="9" t="s">
        <v>24</v>
      </c>
      <c r="C15" s="7">
        <v>2086.2000000000003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2086.2000000000003</v>
      </c>
      <c r="J15" s="7">
        <f t="shared" si="3"/>
        <v>2086.2000000000003</v>
      </c>
      <c r="K15" s="11">
        <f t="shared" si="4"/>
        <v>95552132.400000006</v>
      </c>
      <c r="L15" s="7">
        <v>0</v>
      </c>
      <c r="M15" s="7">
        <v>0</v>
      </c>
      <c r="N15" s="7">
        <v>0</v>
      </c>
      <c r="O15" s="7">
        <v>0</v>
      </c>
      <c r="P15" s="7">
        <f t="shared" si="5"/>
        <v>2086.2000000000003</v>
      </c>
      <c r="Q15" s="7">
        <f t="shared" si="6"/>
        <v>95552132.400000006</v>
      </c>
      <c r="R15" s="7">
        <v>0</v>
      </c>
      <c r="S15" s="7">
        <v>0</v>
      </c>
    </row>
    <row r="16" spans="1:19" ht="56.25" x14ac:dyDescent="0.25">
      <c r="A16" s="15">
        <v>3</v>
      </c>
      <c r="B16" s="9" t="s">
        <v>32</v>
      </c>
      <c r="C16" s="7">
        <v>2457.7600000000002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2457.7600000000002</v>
      </c>
      <c r="J16" s="7">
        <f t="shared" si="3"/>
        <v>2457.7600000000002</v>
      </c>
      <c r="K16" s="11">
        <f t="shared" si="4"/>
        <v>112570323.52000001</v>
      </c>
      <c r="L16" s="7">
        <v>0</v>
      </c>
      <c r="M16" s="7">
        <v>0</v>
      </c>
      <c r="N16" s="7">
        <v>0</v>
      </c>
      <c r="O16" s="7">
        <v>0</v>
      </c>
      <c r="P16" s="7">
        <f t="shared" si="5"/>
        <v>2457.7600000000002</v>
      </c>
      <c r="Q16" s="7">
        <f t="shared" si="6"/>
        <v>112570323.52000001</v>
      </c>
      <c r="R16" s="7">
        <v>0</v>
      </c>
      <c r="S16" s="7">
        <v>0</v>
      </c>
    </row>
    <row r="17" spans="1:19" ht="37.5" x14ac:dyDescent="0.25">
      <c r="A17" s="15">
        <v>4</v>
      </c>
      <c r="B17" s="6" t="s">
        <v>25</v>
      </c>
      <c r="C17" s="7">
        <v>4029.9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4029.9</v>
      </c>
      <c r="J17" s="7">
        <f t="shared" si="3"/>
        <v>4029.9</v>
      </c>
      <c r="K17" s="11">
        <f t="shared" si="4"/>
        <v>184577479.80000001</v>
      </c>
      <c r="L17" s="7">
        <v>0</v>
      </c>
      <c r="M17" s="7">
        <v>0</v>
      </c>
      <c r="N17" s="7">
        <v>0</v>
      </c>
      <c r="O17" s="7">
        <v>0</v>
      </c>
      <c r="P17" s="7">
        <f t="shared" si="5"/>
        <v>4029.9</v>
      </c>
      <c r="Q17" s="7">
        <f t="shared" si="6"/>
        <v>184577479.80000001</v>
      </c>
      <c r="R17" s="7">
        <v>0</v>
      </c>
      <c r="S17" s="7">
        <v>0</v>
      </c>
    </row>
    <row r="18" spans="1:19" ht="37.5" x14ac:dyDescent="0.25">
      <c r="A18" s="15">
        <v>5</v>
      </c>
      <c r="B18" s="6" t="s">
        <v>22</v>
      </c>
      <c r="C18" s="7">
        <v>224.4</v>
      </c>
      <c r="D18" s="7">
        <f>E18</f>
        <v>125</v>
      </c>
      <c r="E18" s="7">
        <v>125</v>
      </c>
      <c r="F18" s="7">
        <f>E18*45802</f>
        <v>5725250</v>
      </c>
      <c r="G18" s="7">
        <v>0</v>
      </c>
      <c r="H18" s="7">
        <v>0</v>
      </c>
      <c r="I18" s="7">
        <v>99.4</v>
      </c>
      <c r="J18" s="7">
        <f t="shared" si="3"/>
        <v>99.4</v>
      </c>
      <c r="K18" s="11">
        <f t="shared" si="4"/>
        <v>4552718.8</v>
      </c>
      <c r="L18" s="7">
        <v>0</v>
      </c>
      <c r="M18" s="7">
        <v>0</v>
      </c>
      <c r="N18" s="7">
        <v>0</v>
      </c>
      <c r="O18" s="7">
        <v>0</v>
      </c>
      <c r="P18" s="7">
        <f t="shared" si="5"/>
        <v>99.4</v>
      </c>
      <c r="Q18" s="7">
        <f>P18*45802</f>
        <v>4552718.8</v>
      </c>
      <c r="R18" s="7">
        <v>0</v>
      </c>
      <c r="S18" s="7">
        <v>0</v>
      </c>
    </row>
    <row r="19" spans="1:19" ht="18.75" x14ac:dyDescent="0.25">
      <c r="A19" s="15">
        <v>6</v>
      </c>
      <c r="B19" s="6" t="s">
        <v>28</v>
      </c>
      <c r="C19" s="7">
        <v>363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363</v>
      </c>
      <c r="J19" s="7">
        <f t="shared" si="3"/>
        <v>363</v>
      </c>
      <c r="K19" s="11">
        <f t="shared" si="4"/>
        <v>16626126</v>
      </c>
      <c r="L19" s="7">
        <v>0</v>
      </c>
      <c r="M19" s="7">
        <v>0</v>
      </c>
      <c r="N19" s="7">
        <v>0</v>
      </c>
      <c r="O19" s="7">
        <v>0</v>
      </c>
      <c r="P19" s="7">
        <f t="shared" si="5"/>
        <v>363</v>
      </c>
      <c r="Q19" s="7">
        <f t="shared" si="6"/>
        <v>16626126</v>
      </c>
      <c r="R19" s="7">
        <v>0</v>
      </c>
      <c r="S19" s="7">
        <v>0</v>
      </c>
    </row>
    <row r="20" spans="1:19" ht="56.25" x14ac:dyDescent="0.25">
      <c r="A20" s="15">
        <v>7</v>
      </c>
      <c r="B20" s="6" t="s">
        <v>29</v>
      </c>
      <c r="C20" s="7">
        <v>601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601</v>
      </c>
      <c r="J20" s="7">
        <f t="shared" si="3"/>
        <v>601</v>
      </c>
      <c r="K20" s="7">
        <v>18259050.746420201</v>
      </c>
      <c r="L20" s="7">
        <v>601</v>
      </c>
      <c r="M20" s="7">
        <v>18259050.746420201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</row>
    <row r="21" spans="1:19" ht="18.75" x14ac:dyDescent="0.25">
      <c r="A21" s="15">
        <v>8</v>
      </c>
      <c r="B21" s="10" t="s">
        <v>33</v>
      </c>
      <c r="C21" s="7">
        <v>781.9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781.9</v>
      </c>
      <c r="J21" s="12">
        <f t="shared" si="3"/>
        <v>781.9</v>
      </c>
      <c r="K21" s="12">
        <f>O21</f>
        <v>35812583.799999997</v>
      </c>
      <c r="L21" s="7">
        <v>0</v>
      </c>
      <c r="M21" s="7">
        <v>0</v>
      </c>
      <c r="N21" s="7">
        <v>781.9</v>
      </c>
      <c r="O21" s="7">
        <f>N21*45802</f>
        <v>35812583.799999997</v>
      </c>
      <c r="P21" s="7">
        <v>0</v>
      </c>
      <c r="Q21" s="7">
        <v>0</v>
      </c>
      <c r="R21" s="7">
        <v>0</v>
      </c>
      <c r="S21" s="7">
        <v>0</v>
      </c>
    </row>
    <row r="22" spans="1:19" ht="18.75" x14ac:dyDescent="0.25">
      <c r="A22" s="15">
        <v>9</v>
      </c>
      <c r="B22" s="10" t="s">
        <v>26</v>
      </c>
      <c r="C22" s="7">
        <v>625.1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625.1</v>
      </c>
      <c r="J22" s="12">
        <f t="shared" si="3"/>
        <v>625.1</v>
      </c>
      <c r="K22" s="12">
        <f>O22</f>
        <v>28630830.199999999</v>
      </c>
      <c r="L22" s="7">
        <v>0</v>
      </c>
      <c r="M22" s="7">
        <v>0</v>
      </c>
      <c r="N22" s="7">
        <v>625.1</v>
      </c>
      <c r="O22" s="7">
        <f>N22*45802</f>
        <v>28630830.199999999</v>
      </c>
      <c r="P22" s="7">
        <v>0</v>
      </c>
      <c r="Q22" s="7">
        <v>0</v>
      </c>
      <c r="R22" s="7">
        <f>-S22</f>
        <v>0</v>
      </c>
      <c r="S22" s="7">
        <v>0</v>
      </c>
    </row>
    <row r="23" spans="1:19" s="1" customFormat="1" ht="18.75" x14ac:dyDescent="0.25">
      <c r="A23" s="37" t="s">
        <v>7</v>
      </c>
      <c r="B23" s="38"/>
      <c r="C23" s="12">
        <f>SUM(C24:C31)</f>
        <v>6087.4</v>
      </c>
      <c r="D23" s="12">
        <f>SUM(D24:D31)</f>
        <v>56.8</v>
      </c>
      <c r="E23" s="12">
        <f>SUM(E24:E31)</f>
        <v>56.8</v>
      </c>
      <c r="F23" s="12">
        <f t="shared" ref="F23:S23" si="7">SUM(F24:F31)</f>
        <v>2620127.1999999997</v>
      </c>
      <c r="G23" s="12">
        <f t="shared" si="7"/>
        <v>0</v>
      </c>
      <c r="H23" s="12">
        <f t="shared" si="7"/>
        <v>0</v>
      </c>
      <c r="I23" s="12">
        <f t="shared" si="7"/>
        <v>6030.5999999999995</v>
      </c>
      <c r="J23" s="12">
        <f t="shared" si="7"/>
        <v>6030.5999999999995</v>
      </c>
      <c r="K23" s="12">
        <f t="shared" si="7"/>
        <v>278185547.39999998</v>
      </c>
      <c r="L23" s="12">
        <f t="shared" si="7"/>
        <v>0</v>
      </c>
      <c r="M23" s="12">
        <f t="shared" si="7"/>
        <v>0</v>
      </c>
      <c r="N23" s="12">
        <f t="shared" si="7"/>
        <v>645.5</v>
      </c>
      <c r="O23" s="12">
        <f t="shared" si="7"/>
        <v>29776269.5</v>
      </c>
      <c r="P23" s="12">
        <f t="shared" si="7"/>
        <v>5385.0999999999995</v>
      </c>
      <c r="Q23" s="12">
        <f t="shared" si="7"/>
        <v>248409277.90000001</v>
      </c>
      <c r="R23" s="12">
        <f t="shared" si="7"/>
        <v>0</v>
      </c>
      <c r="S23" s="12">
        <f t="shared" si="7"/>
        <v>0</v>
      </c>
    </row>
    <row r="24" spans="1:19" ht="37.5" x14ac:dyDescent="0.25">
      <c r="A24" s="19">
        <v>1</v>
      </c>
      <c r="B24" s="20" t="s">
        <v>23</v>
      </c>
      <c r="C24" s="12">
        <v>565.1</v>
      </c>
      <c r="D24" s="12">
        <v>56.8</v>
      </c>
      <c r="E24" s="12">
        <v>56.8</v>
      </c>
      <c r="F24" s="12">
        <f>E24*46129</f>
        <v>2620127.1999999997</v>
      </c>
      <c r="G24" s="12">
        <v>0</v>
      </c>
      <c r="H24" s="12">
        <v>0</v>
      </c>
      <c r="I24" s="12">
        <v>508.3</v>
      </c>
      <c r="J24" s="12">
        <v>508.3</v>
      </c>
      <c r="K24" s="12">
        <f t="shared" ref="K24:K31" si="8">J24*46129</f>
        <v>23447370.699999999</v>
      </c>
      <c r="L24" s="12">
        <v>0</v>
      </c>
      <c r="M24" s="12">
        <v>0</v>
      </c>
      <c r="N24" s="12">
        <v>0</v>
      </c>
      <c r="O24" s="12">
        <v>0</v>
      </c>
      <c r="P24" s="12">
        <v>508.3</v>
      </c>
      <c r="Q24" s="12">
        <f>P24*46129</f>
        <v>23447370.699999999</v>
      </c>
      <c r="R24" s="12">
        <v>0</v>
      </c>
      <c r="S24" s="12">
        <v>0</v>
      </c>
    </row>
    <row r="25" spans="1:19" ht="37.5" x14ac:dyDescent="0.25">
      <c r="A25" s="19">
        <v>2</v>
      </c>
      <c r="B25" s="20" t="s">
        <v>24</v>
      </c>
      <c r="C25" s="12">
        <v>1016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1016</v>
      </c>
      <c r="J25" s="12">
        <v>1016</v>
      </c>
      <c r="K25" s="12">
        <f>I25*46129</f>
        <v>46867064</v>
      </c>
      <c r="L25" s="12">
        <v>0</v>
      </c>
      <c r="M25" s="12">
        <v>0</v>
      </c>
      <c r="N25" s="12">
        <v>0</v>
      </c>
      <c r="O25" s="12">
        <v>0</v>
      </c>
      <c r="P25" s="12">
        <v>1016</v>
      </c>
      <c r="Q25" s="12">
        <f>P25*46129</f>
        <v>46867064</v>
      </c>
      <c r="R25" s="12">
        <v>0</v>
      </c>
      <c r="S25" s="12">
        <v>0</v>
      </c>
    </row>
    <row r="26" spans="1:19" ht="56.25" x14ac:dyDescent="0.25">
      <c r="A26" s="19">
        <v>3</v>
      </c>
      <c r="B26" s="21" t="s">
        <v>35</v>
      </c>
      <c r="C26" s="12">
        <v>159.69999999999999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159.69999999999999</v>
      </c>
      <c r="J26" s="12">
        <v>159.69999999999999</v>
      </c>
      <c r="K26" s="12">
        <f t="shared" si="8"/>
        <v>7366801.2999999998</v>
      </c>
      <c r="L26" s="12">
        <v>0</v>
      </c>
      <c r="M26" s="12">
        <v>0</v>
      </c>
      <c r="N26" s="12">
        <v>0</v>
      </c>
      <c r="O26" s="12">
        <v>0</v>
      </c>
      <c r="P26" s="12">
        <v>159.69999999999999</v>
      </c>
      <c r="Q26" s="12">
        <f>P26*46129</f>
        <v>7366801.2999999998</v>
      </c>
      <c r="R26" s="12">
        <v>0</v>
      </c>
      <c r="S26" s="12">
        <v>0</v>
      </c>
    </row>
    <row r="27" spans="1:19" ht="37.5" x14ac:dyDescent="0.25">
      <c r="A27" s="19">
        <v>4</v>
      </c>
      <c r="B27" s="21" t="s">
        <v>26</v>
      </c>
      <c r="C27" s="12">
        <v>645.5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645.5</v>
      </c>
      <c r="J27" s="12">
        <v>645.5</v>
      </c>
      <c r="K27" s="12">
        <f t="shared" si="8"/>
        <v>29776269.5</v>
      </c>
      <c r="L27" s="12">
        <v>0</v>
      </c>
      <c r="M27" s="12">
        <v>0</v>
      </c>
      <c r="N27" s="12">
        <v>645.5</v>
      </c>
      <c r="O27" s="12">
        <f>N27*46129</f>
        <v>29776269.5</v>
      </c>
      <c r="P27" s="12">
        <v>0</v>
      </c>
      <c r="Q27" s="12">
        <v>0</v>
      </c>
      <c r="R27" s="12">
        <v>0</v>
      </c>
      <c r="S27" s="12">
        <v>0</v>
      </c>
    </row>
    <row r="28" spans="1:19" ht="18.75" x14ac:dyDescent="0.25">
      <c r="A28" s="19">
        <v>5</v>
      </c>
      <c r="B28" s="21" t="s">
        <v>34</v>
      </c>
      <c r="C28" s="12">
        <v>242.7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242.7</v>
      </c>
      <c r="J28" s="12">
        <v>242.7</v>
      </c>
      <c r="K28" s="12">
        <f t="shared" si="8"/>
        <v>11195508.299999999</v>
      </c>
      <c r="L28" s="12">
        <v>0</v>
      </c>
      <c r="M28" s="12">
        <v>0</v>
      </c>
      <c r="N28" s="12">
        <v>0</v>
      </c>
      <c r="O28" s="12">
        <v>0</v>
      </c>
      <c r="P28" s="12">
        <v>242.7</v>
      </c>
      <c r="Q28" s="12">
        <f>P28*46129</f>
        <v>11195508.299999999</v>
      </c>
      <c r="R28" s="12">
        <v>0</v>
      </c>
      <c r="S28" s="12">
        <v>0</v>
      </c>
    </row>
    <row r="29" spans="1:19" ht="37.5" x14ac:dyDescent="0.25">
      <c r="A29" s="19">
        <v>6</v>
      </c>
      <c r="B29" s="20" t="s">
        <v>15</v>
      </c>
      <c r="C29" s="12">
        <v>2106.6999999999998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2106.6999999999998</v>
      </c>
      <c r="J29" s="12">
        <v>2106.6999999999998</v>
      </c>
      <c r="K29" s="12">
        <f t="shared" si="8"/>
        <v>97179964.299999997</v>
      </c>
      <c r="L29" s="12">
        <v>0</v>
      </c>
      <c r="M29" s="12">
        <v>0</v>
      </c>
      <c r="N29" s="12">
        <v>0</v>
      </c>
      <c r="O29" s="12">
        <v>0</v>
      </c>
      <c r="P29" s="12">
        <v>2106.6999999999998</v>
      </c>
      <c r="Q29" s="12">
        <f>P29*46129</f>
        <v>97179964.299999997</v>
      </c>
      <c r="R29" s="12">
        <v>0</v>
      </c>
      <c r="S29" s="12">
        <v>0</v>
      </c>
    </row>
    <row r="30" spans="1:19" ht="37.5" x14ac:dyDescent="0.25">
      <c r="A30" s="19">
        <v>7</v>
      </c>
      <c r="B30" s="22" t="s">
        <v>14</v>
      </c>
      <c r="C30" s="12">
        <v>397.7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397.7</v>
      </c>
      <c r="J30" s="12">
        <v>397.7</v>
      </c>
      <c r="K30" s="12">
        <f t="shared" si="8"/>
        <v>18345503.300000001</v>
      </c>
      <c r="L30" s="12">
        <v>0</v>
      </c>
      <c r="M30" s="12">
        <v>0</v>
      </c>
      <c r="N30" s="12">
        <v>0</v>
      </c>
      <c r="O30" s="12">
        <v>0</v>
      </c>
      <c r="P30" s="12">
        <v>397.7</v>
      </c>
      <c r="Q30" s="12">
        <f>P30*46129</f>
        <v>18345503.300000001</v>
      </c>
      <c r="R30" s="12">
        <v>0</v>
      </c>
      <c r="S30" s="12">
        <v>0</v>
      </c>
    </row>
    <row r="31" spans="1:19" ht="18.75" x14ac:dyDescent="0.25">
      <c r="A31" s="19">
        <v>8</v>
      </c>
      <c r="B31" s="22" t="s">
        <v>27</v>
      </c>
      <c r="C31" s="12">
        <v>954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954</v>
      </c>
      <c r="J31" s="12">
        <v>954</v>
      </c>
      <c r="K31" s="12">
        <f t="shared" si="8"/>
        <v>44007066</v>
      </c>
      <c r="L31" s="12">
        <v>0</v>
      </c>
      <c r="M31" s="12">
        <v>0</v>
      </c>
      <c r="N31" s="12">
        <v>0</v>
      </c>
      <c r="O31" s="12">
        <v>0</v>
      </c>
      <c r="P31" s="12">
        <v>954</v>
      </c>
      <c r="Q31" s="12">
        <f>P31*46129</f>
        <v>44007066</v>
      </c>
      <c r="R31" s="12">
        <v>0</v>
      </c>
      <c r="S31" s="12">
        <v>0</v>
      </c>
    </row>
    <row r="32" spans="1:19" ht="18.75" x14ac:dyDescent="0.25">
      <c r="A32" s="41" t="s">
        <v>8</v>
      </c>
      <c r="B32" s="42"/>
      <c r="C32" s="7">
        <f>SUM(C33:C39)</f>
        <v>6084.2000000000007</v>
      </c>
      <c r="D32" s="7">
        <f>SUM(D33:D39)</f>
        <v>365.37</v>
      </c>
      <c r="E32" s="7">
        <f t="shared" ref="E32:S32" si="9">SUM(E33:E39)</f>
        <v>365.37</v>
      </c>
      <c r="F32" s="7">
        <f t="shared" si="9"/>
        <v>16854152.73</v>
      </c>
      <c r="G32" s="7">
        <f t="shared" si="9"/>
        <v>0</v>
      </c>
      <c r="H32" s="7">
        <f t="shared" si="9"/>
        <v>0</v>
      </c>
      <c r="I32" s="7">
        <f t="shared" si="9"/>
        <v>5718.83</v>
      </c>
      <c r="J32" s="7">
        <f t="shared" si="9"/>
        <v>5718.83</v>
      </c>
      <c r="K32" s="7">
        <f t="shared" si="9"/>
        <v>263803909.06999999</v>
      </c>
      <c r="L32" s="7">
        <f t="shared" si="9"/>
        <v>1015.6</v>
      </c>
      <c r="M32" s="7">
        <f t="shared" si="9"/>
        <v>46848612.399999999</v>
      </c>
      <c r="N32" s="7">
        <f t="shared" si="9"/>
        <v>352.9</v>
      </c>
      <c r="O32" s="7">
        <f t="shared" si="9"/>
        <v>16278924.1</v>
      </c>
      <c r="P32" s="7">
        <f t="shared" si="9"/>
        <v>2893.4</v>
      </c>
      <c r="Q32" s="7">
        <f t="shared" si="9"/>
        <v>133469648.59999999</v>
      </c>
      <c r="R32" s="7">
        <f t="shared" si="9"/>
        <v>1456.93</v>
      </c>
      <c r="S32" s="7">
        <f t="shared" si="9"/>
        <v>67206723.969999999</v>
      </c>
    </row>
    <row r="33" spans="1:19" ht="21.75" customHeight="1" x14ac:dyDescent="0.25">
      <c r="A33" s="15">
        <v>1</v>
      </c>
      <c r="B33" s="6" t="s">
        <v>45</v>
      </c>
      <c r="C33" s="7">
        <v>532</v>
      </c>
      <c r="D33" s="7">
        <v>103.57</v>
      </c>
      <c r="E33" s="7">
        <v>103.57</v>
      </c>
      <c r="F33" s="7">
        <f>D33*46129</f>
        <v>4777580.5299999993</v>
      </c>
      <c r="G33" s="7">
        <v>0</v>
      </c>
      <c r="H33" s="7">
        <v>0</v>
      </c>
      <c r="I33" s="7">
        <v>428.43</v>
      </c>
      <c r="J33" s="7">
        <v>428.43</v>
      </c>
      <c r="K33" s="7">
        <f t="shared" ref="K33:K39" si="10">I33*46129</f>
        <v>19763047.469999999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428.43</v>
      </c>
      <c r="S33" s="7">
        <f>R33*46129</f>
        <v>19763047.469999999</v>
      </c>
    </row>
    <row r="34" spans="1:19" ht="37.5" x14ac:dyDescent="0.25">
      <c r="A34" s="15">
        <v>2</v>
      </c>
      <c r="B34" s="6" t="s">
        <v>24</v>
      </c>
      <c r="C34" s="7">
        <v>2171.5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2171.5</v>
      </c>
      <c r="J34" s="7">
        <v>2171.5</v>
      </c>
      <c r="K34" s="7">
        <f t="shared" si="10"/>
        <v>100169123.5</v>
      </c>
      <c r="L34" s="7">
        <v>0</v>
      </c>
      <c r="M34" s="7">
        <v>0</v>
      </c>
      <c r="N34" s="7">
        <v>0</v>
      </c>
      <c r="O34" s="7">
        <v>0</v>
      </c>
      <c r="P34" s="7">
        <v>2171.5</v>
      </c>
      <c r="Q34" s="7">
        <f>P34*46129</f>
        <v>100169123.5</v>
      </c>
      <c r="R34" s="7">
        <v>0</v>
      </c>
      <c r="S34" s="7">
        <v>0</v>
      </c>
    </row>
    <row r="35" spans="1:19" ht="40.5" customHeight="1" x14ac:dyDescent="0.25">
      <c r="A35" s="15">
        <v>3</v>
      </c>
      <c r="B35" s="6" t="s">
        <v>25</v>
      </c>
      <c r="C35" s="7">
        <v>721.9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721.9</v>
      </c>
      <c r="J35" s="7">
        <v>721.9</v>
      </c>
      <c r="K35" s="7">
        <f t="shared" si="10"/>
        <v>33300525.099999998</v>
      </c>
      <c r="L35" s="7">
        <v>0</v>
      </c>
      <c r="M35" s="7">
        <v>0</v>
      </c>
      <c r="N35" s="7">
        <v>0</v>
      </c>
      <c r="O35" s="7">
        <v>0</v>
      </c>
      <c r="P35" s="7">
        <v>721.9</v>
      </c>
      <c r="Q35" s="7">
        <f>P35*46129</f>
        <v>33300525.099999998</v>
      </c>
      <c r="R35" s="7">
        <v>0</v>
      </c>
      <c r="S35" s="7">
        <v>0</v>
      </c>
    </row>
    <row r="36" spans="1:19" ht="18.75" x14ac:dyDescent="0.25">
      <c r="A36" s="15">
        <v>4</v>
      </c>
      <c r="B36" s="8" t="s">
        <v>46</v>
      </c>
      <c r="C36" s="7">
        <v>352.9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352.9</v>
      </c>
      <c r="J36" s="7">
        <v>352.9</v>
      </c>
      <c r="K36" s="7">
        <f t="shared" si="10"/>
        <v>16278924.1</v>
      </c>
      <c r="L36" s="7">
        <v>0</v>
      </c>
      <c r="M36" s="7">
        <v>0</v>
      </c>
      <c r="N36" s="7">
        <v>352.9</v>
      </c>
      <c r="O36" s="7">
        <f>N36*46129</f>
        <v>16278924.1</v>
      </c>
      <c r="P36" s="7">
        <v>0</v>
      </c>
      <c r="Q36" s="7">
        <v>0</v>
      </c>
      <c r="R36" s="7">
        <v>0</v>
      </c>
      <c r="S36" s="7">
        <v>0</v>
      </c>
    </row>
    <row r="37" spans="1:19" ht="56.25" x14ac:dyDescent="0.25">
      <c r="A37" s="15">
        <v>5</v>
      </c>
      <c r="B37" s="8" t="s">
        <v>47</v>
      </c>
      <c r="C37" s="12">
        <v>67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67</v>
      </c>
      <c r="J37" s="7">
        <v>67</v>
      </c>
      <c r="K37" s="7">
        <f t="shared" si="10"/>
        <v>3090643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67</v>
      </c>
      <c r="S37" s="7">
        <f>R37*46129</f>
        <v>3090643</v>
      </c>
    </row>
    <row r="38" spans="1:19" ht="56.25" x14ac:dyDescent="0.25">
      <c r="A38" s="15">
        <v>6</v>
      </c>
      <c r="B38" s="8" t="s">
        <v>48</v>
      </c>
      <c r="C38" s="12">
        <v>961.5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961.5</v>
      </c>
      <c r="J38" s="7">
        <v>961.5</v>
      </c>
      <c r="K38" s="7">
        <f t="shared" si="10"/>
        <v>44353033.5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961.5</v>
      </c>
      <c r="S38" s="7">
        <f>R38*46129</f>
        <v>44353033.5</v>
      </c>
    </row>
    <row r="39" spans="1:19" ht="18.75" x14ac:dyDescent="0.25">
      <c r="A39" s="15">
        <v>7</v>
      </c>
      <c r="B39" s="8" t="s">
        <v>49</v>
      </c>
      <c r="C39" s="12">
        <f>D39+I39</f>
        <v>1277.4000000000001</v>
      </c>
      <c r="D39" s="12">
        <v>261.8</v>
      </c>
      <c r="E39" s="12">
        <v>261.8</v>
      </c>
      <c r="F39" s="12">
        <f>D39*46129</f>
        <v>12076572.200000001</v>
      </c>
      <c r="G39" s="12">
        <v>0</v>
      </c>
      <c r="H39" s="12">
        <v>0</v>
      </c>
      <c r="I39" s="12">
        <v>1015.6</v>
      </c>
      <c r="J39" s="7">
        <v>1015.6</v>
      </c>
      <c r="K39" s="7">
        <f t="shared" si="10"/>
        <v>46848612.399999999</v>
      </c>
      <c r="L39" s="7">
        <v>1015.6</v>
      </c>
      <c r="M39" s="7">
        <f>L39*46129</f>
        <v>46848612.399999999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</row>
    <row r="40" spans="1:19" ht="18.75" x14ac:dyDescent="0.25">
      <c r="A40" s="41" t="s">
        <v>9</v>
      </c>
      <c r="B40" s="42"/>
      <c r="C40" s="12">
        <f>SUM(C41:C47)</f>
        <v>34685.32</v>
      </c>
      <c r="D40" s="12">
        <f>SUM(D41:D47)</f>
        <v>1252.9000000000001</v>
      </c>
      <c r="E40" s="12">
        <f t="shared" ref="E40:S40" si="11">SUM(E41:E47)</f>
        <v>1252.9000000000001</v>
      </c>
      <c r="F40" s="12">
        <f t="shared" si="11"/>
        <v>57795024.100000001</v>
      </c>
      <c r="G40" s="12">
        <f t="shared" si="11"/>
        <v>0</v>
      </c>
      <c r="H40" s="12">
        <f t="shared" si="11"/>
        <v>0</v>
      </c>
      <c r="I40" s="12">
        <f t="shared" si="11"/>
        <v>33432.42</v>
      </c>
      <c r="J40" s="12">
        <f t="shared" si="11"/>
        <v>33432.42</v>
      </c>
      <c r="K40" s="12">
        <f t="shared" si="11"/>
        <v>1542204102.1800001</v>
      </c>
      <c r="L40" s="12">
        <f t="shared" si="11"/>
        <v>1372.4</v>
      </c>
      <c r="M40" s="12">
        <f t="shared" si="11"/>
        <v>63307439.600000001</v>
      </c>
      <c r="N40" s="12">
        <f t="shared" si="11"/>
        <v>0</v>
      </c>
      <c r="O40" s="12">
        <f t="shared" si="11"/>
        <v>0</v>
      </c>
      <c r="P40" s="12">
        <f t="shared" si="11"/>
        <v>32060.02</v>
      </c>
      <c r="Q40" s="12">
        <f t="shared" si="11"/>
        <v>1478896662.5799999</v>
      </c>
      <c r="R40" s="12">
        <f t="shared" si="11"/>
        <v>0</v>
      </c>
      <c r="S40" s="12">
        <f t="shared" si="11"/>
        <v>0</v>
      </c>
    </row>
    <row r="41" spans="1:19" ht="18.75" x14ac:dyDescent="0.25">
      <c r="A41" s="15">
        <v>1</v>
      </c>
      <c r="B41" s="6" t="s">
        <v>49</v>
      </c>
      <c r="C41" s="12">
        <f>D41+I41</f>
        <v>2625.3</v>
      </c>
      <c r="D41" s="12">
        <v>1252.9000000000001</v>
      </c>
      <c r="E41" s="12">
        <v>1252.9000000000001</v>
      </c>
      <c r="F41" s="12">
        <f>D41*46129</f>
        <v>57795024.100000001</v>
      </c>
      <c r="G41" s="12">
        <v>0</v>
      </c>
      <c r="H41" s="12">
        <v>0</v>
      </c>
      <c r="I41" s="12">
        <v>1372.4</v>
      </c>
      <c r="J41" s="12">
        <v>1372.4</v>
      </c>
      <c r="K41" s="12">
        <f t="shared" ref="K41:K47" si="12">I41*46129</f>
        <v>63307439.600000001</v>
      </c>
      <c r="L41" s="7">
        <v>1372.4</v>
      </c>
      <c r="M41" s="7">
        <f>L41*46129</f>
        <v>63307439.600000001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</row>
    <row r="42" spans="1:19" ht="61.5" customHeight="1" x14ac:dyDescent="0.25">
      <c r="A42" s="15">
        <v>2</v>
      </c>
      <c r="B42" s="6" t="s">
        <v>26</v>
      </c>
      <c r="C42" s="12">
        <v>666.6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666.6</v>
      </c>
      <c r="J42" s="12">
        <v>666.6</v>
      </c>
      <c r="K42" s="12">
        <f t="shared" si="12"/>
        <v>30749591.400000002</v>
      </c>
      <c r="L42" s="7">
        <v>0</v>
      </c>
      <c r="M42" s="7">
        <v>0</v>
      </c>
      <c r="N42" s="7">
        <v>0</v>
      </c>
      <c r="O42" s="7">
        <v>0</v>
      </c>
      <c r="P42" s="7">
        <v>666.6</v>
      </c>
      <c r="Q42" s="7">
        <f t="shared" ref="Q42:Q47" si="13">P42*46129</f>
        <v>30749591.400000002</v>
      </c>
      <c r="R42" s="7">
        <v>0</v>
      </c>
      <c r="S42" s="7">
        <v>0</v>
      </c>
    </row>
    <row r="43" spans="1:19" ht="18.75" x14ac:dyDescent="0.25">
      <c r="A43" s="15">
        <v>3</v>
      </c>
      <c r="B43" s="6" t="s">
        <v>34</v>
      </c>
      <c r="C43" s="12">
        <v>374.2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374.2</v>
      </c>
      <c r="J43" s="12">
        <v>374.2</v>
      </c>
      <c r="K43" s="12">
        <f t="shared" si="12"/>
        <v>17261471.800000001</v>
      </c>
      <c r="L43" s="7">
        <v>0</v>
      </c>
      <c r="M43" s="7">
        <v>0</v>
      </c>
      <c r="N43" s="7">
        <v>0</v>
      </c>
      <c r="O43" s="7">
        <v>0</v>
      </c>
      <c r="P43" s="7">
        <v>374.2</v>
      </c>
      <c r="Q43" s="7">
        <f t="shared" si="13"/>
        <v>17261471.800000001</v>
      </c>
      <c r="R43" s="7">
        <v>0</v>
      </c>
      <c r="S43" s="7">
        <v>0</v>
      </c>
    </row>
    <row r="44" spans="1:19" ht="18.75" x14ac:dyDescent="0.25">
      <c r="A44" s="15">
        <v>4</v>
      </c>
      <c r="B44" s="8" t="s">
        <v>27</v>
      </c>
      <c r="C44" s="12">
        <v>1213.5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1213.5</v>
      </c>
      <c r="J44" s="12">
        <v>1213.5</v>
      </c>
      <c r="K44" s="12">
        <f t="shared" si="12"/>
        <v>55977541.5</v>
      </c>
      <c r="L44" s="7">
        <v>0</v>
      </c>
      <c r="M44" s="7">
        <v>0</v>
      </c>
      <c r="N44" s="7">
        <v>0</v>
      </c>
      <c r="O44" s="7">
        <v>0</v>
      </c>
      <c r="P44" s="7">
        <v>1213.5</v>
      </c>
      <c r="Q44" s="7">
        <f t="shared" si="13"/>
        <v>55977541.5</v>
      </c>
      <c r="R44" s="7">
        <v>0</v>
      </c>
      <c r="S44" s="7">
        <v>0</v>
      </c>
    </row>
    <row r="45" spans="1:19" ht="56.25" x14ac:dyDescent="0.25">
      <c r="A45" s="15">
        <v>5</v>
      </c>
      <c r="B45" s="8" t="s">
        <v>50</v>
      </c>
      <c r="C45" s="12">
        <v>1450.2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1450.2</v>
      </c>
      <c r="J45" s="12">
        <v>1450.2</v>
      </c>
      <c r="K45" s="12">
        <f t="shared" si="12"/>
        <v>66896275.800000004</v>
      </c>
      <c r="L45" s="7">
        <v>0</v>
      </c>
      <c r="M45" s="7">
        <v>0</v>
      </c>
      <c r="N45" s="7">
        <v>0</v>
      </c>
      <c r="O45" s="7">
        <v>0</v>
      </c>
      <c r="P45" s="7">
        <v>1450.2</v>
      </c>
      <c r="Q45" s="7">
        <f t="shared" si="13"/>
        <v>66896275.800000004</v>
      </c>
      <c r="R45" s="7">
        <v>0</v>
      </c>
      <c r="S45" s="7">
        <v>0</v>
      </c>
    </row>
    <row r="46" spans="1:19" ht="37.5" x14ac:dyDescent="0.25">
      <c r="A46" s="15">
        <v>6</v>
      </c>
      <c r="B46" s="8" t="s">
        <v>24</v>
      </c>
      <c r="C46" s="12">
        <v>14192.95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14192.95</v>
      </c>
      <c r="J46" s="12">
        <v>14192.95</v>
      </c>
      <c r="K46" s="12">
        <f t="shared" si="12"/>
        <v>654706590.55000007</v>
      </c>
      <c r="L46" s="7">
        <v>0</v>
      </c>
      <c r="M46" s="7">
        <v>0</v>
      </c>
      <c r="N46" s="7">
        <v>0</v>
      </c>
      <c r="O46" s="7">
        <v>0</v>
      </c>
      <c r="P46" s="7">
        <v>14192.95</v>
      </c>
      <c r="Q46" s="7">
        <f t="shared" si="13"/>
        <v>654706590.55000007</v>
      </c>
      <c r="R46" s="7">
        <v>0</v>
      </c>
      <c r="S46" s="7">
        <v>0</v>
      </c>
    </row>
    <row r="47" spans="1:19" ht="37.5" x14ac:dyDescent="0.25">
      <c r="A47" s="23">
        <v>7</v>
      </c>
      <c r="B47" s="24" t="s">
        <v>25</v>
      </c>
      <c r="C47" s="12">
        <v>14162.57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14162.57</v>
      </c>
      <c r="J47" s="12">
        <v>14162.57</v>
      </c>
      <c r="K47" s="12">
        <f t="shared" si="12"/>
        <v>653305191.52999997</v>
      </c>
      <c r="L47" s="7">
        <v>0</v>
      </c>
      <c r="M47" s="7">
        <v>0</v>
      </c>
      <c r="N47" s="7">
        <v>0</v>
      </c>
      <c r="O47" s="7">
        <v>0</v>
      </c>
      <c r="P47" s="7">
        <v>14162.57</v>
      </c>
      <c r="Q47" s="7">
        <f t="shared" si="13"/>
        <v>653305191.52999997</v>
      </c>
      <c r="R47" s="7">
        <v>0</v>
      </c>
      <c r="S47" s="7">
        <v>0</v>
      </c>
    </row>
    <row r="48" spans="1:19" ht="18.75" x14ac:dyDescent="0.25">
      <c r="A48" s="41" t="s">
        <v>10</v>
      </c>
      <c r="B48" s="42"/>
      <c r="C48" s="12">
        <f>SUM(C49:C50)</f>
        <v>16628.18</v>
      </c>
      <c r="D48" s="12">
        <f>SUM(D49:D50)</f>
        <v>0</v>
      </c>
      <c r="E48" s="12">
        <f t="shared" ref="E48:S48" si="14">SUM(E49:E50)</f>
        <v>0</v>
      </c>
      <c r="F48" s="12">
        <f t="shared" si="14"/>
        <v>0</v>
      </c>
      <c r="G48" s="12">
        <f t="shared" si="14"/>
        <v>0</v>
      </c>
      <c r="H48" s="12">
        <f t="shared" si="14"/>
        <v>0</v>
      </c>
      <c r="I48" s="12">
        <f t="shared" si="14"/>
        <v>16628.18</v>
      </c>
      <c r="J48" s="12">
        <f t="shared" si="14"/>
        <v>16628.18</v>
      </c>
      <c r="K48" s="12">
        <f t="shared" si="14"/>
        <v>767041315.22000003</v>
      </c>
      <c r="L48" s="12">
        <f t="shared" si="14"/>
        <v>0</v>
      </c>
      <c r="M48" s="12">
        <f t="shared" si="14"/>
        <v>0</v>
      </c>
      <c r="N48" s="12">
        <f t="shared" si="14"/>
        <v>0</v>
      </c>
      <c r="O48" s="12">
        <f t="shared" si="14"/>
        <v>0</v>
      </c>
      <c r="P48" s="12">
        <f t="shared" si="14"/>
        <v>16628.18</v>
      </c>
      <c r="Q48" s="12">
        <f t="shared" si="14"/>
        <v>767041315.22000003</v>
      </c>
      <c r="R48" s="12">
        <f t="shared" si="14"/>
        <v>0</v>
      </c>
      <c r="S48" s="12">
        <f t="shared" si="14"/>
        <v>0</v>
      </c>
    </row>
    <row r="49" spans="1:19" ht="37.5" x14ac:dyDescent="0.25">
      <c r="A49" s="15">
        <v>1</v>
      </c>
      <c r="B49" s="6" t="s">
        <v>24</v>
      </c>
      <c r="C49" s="12">
        <v>5030.8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5030.8</v>
      </c>
      <c r="J49" s="12">
        <v>5030.8</v>
      </c>
      <c r="K49" s="12">
        <f>I49*46129</f>
        <v>232065773.20000002</v>
      </c>
      <c r="L49" s="7">
        <v>0</v>
      </c>
      <c r="M49" s="7">
        <v>0</v>
      </c>
      <c r="N49" s="7">
        <v>0</v>
      </c>
      <c r="O49" s="7">
        <v>0</v>
      </c>
      <c r="P49" s="7">
        <v>5030.8</v>
      </c>
      <c r="Q49" s="7">
        <f>P49*46129</f>
        <v>232065773.20000002</v>
      </c>
      <c r="R49" s="7">
        <v>0</v>
      </c>
      <c r="S49" s="7">
        <v>0</v>
      </c>
    </row>
    <row r="50" spans="1:19" ht="37.5" x14ac:dyDescent="0.25">
      <c r="A50" s="15">
        <v>2</v>
      </c>
      <c r="B50" s="6" t="s">
        <v>25</v>
      </c>
      <c r="C50" s="12">
        <v>11597.38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11597.38</v>
      </c>
      <c r="J50" s="12">
        <v>11597.38</v>
      </c>
      <c r="K50" s="12">
        <f>I50*46129</f>
        <v>534975542.01999998</v>
      </c>
      <c r="L50" s="7">
        <v>0</v>
      </c>
      <c r="M50" s="7">
        <v>0</v>
      </c>
      <c r="N50" s="7">
        <v>0</v>
      </c>
      <c r="O50" s="7">
        <v>0</v>
      </c>
      <c r="P50" s="7">
        <v>11597.38</v>
      </c>
      <c r="Q50" s="7">
        <f>P50*46129</f>
        <v>534975542.01999998</v>
      </c>
      <c r="R50" s="7">
        <v>0</v>
      </c>
      <c r="S50" s="7">
        <v>0</v>
      </c>
    </row>
    <row r="51" spans="1:19" ht="18.75" x14ac:dyDescent="0.25">
      <c r="A51" s="41" t="s">
        <v>11</v>
      </c>
      <c r="B51" s="42"/>
      <c r="C51" s="12">
        <f>SUM(C52:C54)</f>
        <v>12599.5</v>
      </c>
      <c r="D51" s="12">
        <f>SUM(D52:D54)</f>
        <v>0</v>
      </c>
      <c r="E51" s="12">
        <f t="shared" ref="E51:S51" si="15">SUM(E52:E54)</f>
        <v>0</v>
      </c>
      <c r="F51" s="12">
        <f t="shared" si="15"/>
        <v>0</v>
      </c>
      <c r="G51" s="12">
        <f t="shared" si="15"/>
        <v>0</v>
      </c>
      <c r="H51" s="12">
        <f t="shared" si="15"/>
        <v>0</v>
      </c>
      <c r="I51" s="12">
        <f t="shared" si="15"/>
        <v>12599.5</v>
      </c>
      <c r="J51" s="12">
        <f t="shared" si="15"/>
        <v>12599.5</v>
      </c>
      <c r="K51" s="12">
        <f t="shared" si="15"/>
        <v>581202335.5</v>
      </c>
      <c r="L51" s="12">
        <f t="shared" si="15"/>
        <v>0</v>
      </c>
      <c r="M51" s="12">
        <f t="shared" si="15"/>
        <v>0</v>
      </c>
      <c r="N51" s="12">
        <f t="shared" si="15"/>
        <v>0</v>
      </c>
      <c r="O51" s="12">
        <f t="shared" si="15"/>
        <v>0</v>
      </c>
      <c r="P51" s="12">
        <f t="shared" si="15"/>
        <v>12599.5</v>
      </c>
      <c r="Q51" s="12">
        <f t="shared" si="15"/>
        <v>581202335.5</v>
      </c>
      <c r="R51" s="12">
        <f t="shared" si="15"/>
        <v>0</v>
      </c>
      <c r="S51" s="12">
        <f t="shared" si="15"/>
        <v>0</v>
      </c>
    </row>
    <row r="52" spans="1:19" ht="37.5" x14ac:dyDescent="0.25">
      <c r="A52" s="15">
        <v>1</v>
      </c>
      <c r="B52" s="6" t="s">
        <v>23</v>
      </c>
      <c r="C52" s="12">
        <v>493.4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493.4</v>
      </c>
      <c r="J52" s="12">
        <v>493.4</v>
      </c>
      <c r="K52" s="12">
        <f>I52*46129</f>
        <v>22760048.599999998</v>
      </c>
      <c r="L52" s="7">
        <v>0</v>
      </c>
      <c r="M52" s="7">
        <v>0</v>
      </c>
      <c r="N52" s="7">
        <v>0</v>
      </c>
      <c r="O52" s="7">
        <v>0</v>
      </c>
      <c r="P52" s="7">
        <v>493.4</v>
      </c>
      <c r="Q52" s="7">
        <f>P52*46129</f>
        <v>22760048.599999998</v>
      </c>
      <c r="R52" s="7">
        <v>0</v>
      </c>
      <c r="S52" s="7">
        <v>0</v>
      </c>
    </row>
    <row r="53" spans="1:19" ht="41.25" customHeight="1" x14ac:dyDescent="0.25">
      <c r="A53" s="15">
        <v>2</v>
      </c>
      <c r="B53" s="6" t="s">
        <v>24</v>
      </c>
      <c r="C53" s="12">
        <v>3005.3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3005.3</v>
      </c>
      <c r="J53" s="12">
        <v>3005.3</v>
      </c>
      <c r="K53" s="12">
        <f>I53*46129</f>
        <v>138631483.70000002</v>
      </c>
      <c r="L53" s="7">
        <v>0</v>
      </c>
      <c r="M53" s="7">
        <v>0</v>
      </c>
      <c r="N53" s="7">
        <v>0</v>
      </c>
      <c r="O53" s="7">
        <v>0</v>
      </c>
      <c r="P53" s="7">
        <v>3005.3</v>
      </c>
      <c r="Q53" s="7">
        <f>P53*46129</f>
        <v>138631483.70000002</v>
      </c>
      <c r="R53" s="7">
        <v>0</v>
      </c>
      <c r="S53" s="7">
        <v>0</v>
      </c>
    </row>
    <row r="54" spans="1:19" ht="37.5" x14ac:dyDescent="0.25">
      <c r="A54" s="15">
        <v>3</v>
      </c>
      <c r="B54" s="6" t="s">
        <v>25</v>
      </c>
      <c r="C54" s="7">
        <v>9100.7999999999993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9100.7999999999993</v>
      </c>
      <c r="J54" s="12">
        <v>9100.7999999999993</v>
      </c>
      <c r="K54" s="12">
        <f>I54*46129</f>
        <v>419810803.19999999</v>
      </c>
      <c r="L54" s="7">
        <v>0</v>
      </c>
      <c r="M54" s="7">
        <v>0</v>
      </c>
      <c r="N54" s="7">
        <v>0</v>
      </c>
      <c r="O54" s="7">
        <v>0</v>
      </c>
      <c r="P54" s="7">
        <v>9100.7999999999993</v>
      </c>
      <c r="Q54" s="7">
        <f>P54*46129</f>
        <v>419810803.19999999</v>
      </c>
      <c r="R54" s="7">
        <v>0</v>
      </c>
      <c r="S54" s="7">
        <v>0</v>
      </c>
    </row>
    <row r="55" spans="1:19" x14ac:dyDescent="0.25">
      <c r="A55" s="2"/>
    </row>
    <row r="56" spans="1:19" ht="28.5" x14ac:dyDescent="0.45">
      <c r="B56" s="13" t="s">
        <v>17</v>
      </c>
      <c r="C56" s="13"/>
      <c r="D56" s="13"/>
      <c r="E56" s="14"/>
    </row>
    <row r="57" spans="1:19" ht="27.75" x14ac:dyDescent="0.4">
      <c r="B57" s="36" t="s">
        <v>53</v>
      </c>
      <c r="C57" s="36"/>
      <c r="D57" s="36"/>
      <c r="E57" s="36"/>
    </row>
    <row r="61" spans="1:19" ht="36" customHeight="1" x14ac:dyDescent="0.5">
      <c r="A61" s="35" t="s">
        <v>20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</row>
  </sheetData>
  <mergeCells count="29">
    <mergeCell ref="M1:S1"/>
    <mergeCell ref="M2:S2"/>
    <mergeCell ref="A61:S61"/>
    <mergeCell ref="B57:E57"/>
    <mergeCell ref="D6:D9"/>
    <mergeCell ref="E6:H6"/>
    <mergeCell ref="I6:K9"/>
    <mergeCell ref="A23:B23"/>
    <mergeCell ref="A13:B13"/>
    <mergeCell ref="A12:B12"/>
    <mergeCell ref="A32:B32"/>
    <mergeCell ref="A40:B40"/>
    <mergeCell ref="A48:B48"/>
    <mergeCell ref="A51:B51"/>
    <mergeCell ref="L6:S6"/>
    <mergeCell ref="E7:F9"/>
    <mergeCell ref="G7:G9"/>
    <mergeCell ref="A3:S3"/>
    <mergeCell ref="C5:C10"/>
    <mergeCell ref="A5:A11"/>
    <mergeCell ref="B5:B11"/>
    <mergeCell ref="H7:H9"/>
    <mergeCell ref="L7:M9"/>
    <mergeCell ref="R7:S9"/>
    <mergeCell ref="N9:O9"/>
    <mergeCell ref="P9:Q9"/>
    <mergeCell ref="D5:H5"/>
    <mergeCell ref="I5:S5"/>
    <mergeCell ref="N7:Q8"/>
  </mergeCells>
  <pageMargins left="0.39370078740157483" right="0.39370078740157483" top="0.98425196850393704" bottom="0.39370078740157483" header="0.51181102362204722" footer="0.51181102362204722"/>
  <pageSetup paperSize="9" scale="48" fitToHeight="0" orientation="landscape" verticalDpi="0" r:id="rId1"/>
  <headerFooter differentFirst="1">
    <oddHeader>&amp;C&amp;"Times New Roman,обычный"&amp;18&amp;P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2019-09-05T01:39:47Z</dcterms:modified>
</cp:coreProperties>
</file>