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Мероприятия" sheetId="6" r:id="rId1"/>
    <sheet name="Свод" sheetId="8" r:id="rId2"/>
    <sheet name="Источник" sheetId="7" r:id="rId3"/>
  </sheets>
  <externalReferences>
    <externalReference r:id="rId4"/>
  </externalReferences>
  <definedNames>
    <definedName name="_xlnm.Print_Area" localSheetId="2">Источник!$A$1:$P$20</definedName>
    <definedName name="_xlnm.Print_Area" localSheetId="0">Мероприятия!$A$1:$O$167</definedName>
    <definedName name="_xlnm.Print_Area" localSheetId="1">Свод!$A$1:$L$20</definedName>
  </definedNames>
  <calcPr calcId="152511"/>
</workbook>
</file>

<file path=xl/calcChain.xml><?xml version="1.0" encoding="utf-8"?>
<calcChain xmlns="http://schemas.openxmlformats.org/spreadsheetml/2006/main">
  <c r="P17" i="7" l="1"/>
  <c r="P12" i="7"/>
  <c r="J92" i="6" l="1"/>
  <c r="K92" i="6"/>
  <c r="L92" i="6"/>
  <c r="M18" i="7"/>
  <c r="N18" i="7"/>
  <c r="O18" i="7"/>
  <c r="P18" i="7"/>
  <c r="M83" i="6"/>
  <c r="M82" i="6"/>
  <c r="M81" i="6"/>
  <c r="M80" i="6"/>
  <c r="M77" i="6"/>
  <c r="D84" i="6"/>
  <c r="D87" i="6" s="1"/>
  <c r="F79" i="6"/>
  <c r="M79" i="6" s="1"/>
  <c r="D18" i="8"/>
  <c r="I18" i="8"/>
  <c r="J18" i="8"/>
  <c r="K18" i="8"/>
  <c r="M158" i="6"/>
  <c r="M159" i="6"/>
  <c r="M161" i="6"/>
  <c r="M162" i="6"/>
  <c r="M164" i="6"/>
  <c r="M165" i="6"/>
  <c r="M156" i="6"/>
  <c r="M143" i="6"/>
  <c r="M144" i="6"/>
  <c r="M145" i="6"/>
  <c r="M146" i="6"/>
  <c r="M140" i="6"/>
  <c r="M130" i="6"/>
  <c r="M128" i="6"/>
  <c r="M126" i="6"/>
  <c r="M119" i="6"/>
  <c r="M123" i="6"/>
  <c r="L114" i="6"/>
  <c r="L113" i="6"/>
  <c r="K114" i="6"/>
  <c r="K113" i="6" s="1"/>
  <c r="J114" i="6"/>
  <c r="J113" i="6"/>
  <c r="M105" i="6"/>
  <c r="M108" i="6"/>
  <c r="M109" i="6"/>
  <c r="M110" i="6"/>
  <c r="M111" i="6"/>
  <c r="L107" i="6"/>
  <c r="L106" i="6" s="1"/>
  <c r="K107" i="6"/>
  <c r="K106" i="6" s="1"/>
  <c r="J107" i="6"/>
  <c r="J106" i="6" s="1"/>
  <c r="M98" i="6"/>
  <c r="M102" i="6"/>
  <c r="L100" i="6"/>
  <c r="L99" i="6" s="1"/>
  <c r="K100" i="6"/>
  <c r="K99" i="6" s="1"/>
  <c r="J100" i="6"/>
  <c r="J99" i="6" s="1"/>
  <c r="M95" i="6"/>
  <c r="M93" i="6" s="1"/>
  <c r="M91" i="6"/>
  <c r="M74" i="6"/>
  <c r="M70" i="6"/>
  <c r="M67" i="6"/>
  <c r="M65" i="6"/>
  <c r="M63" i="6"/>
  <c r="M60" i="6"/>
  <c r="M58" i="6" s="1"/>
  <c r="M57" i="6" s="1"/>
  <c r="M56" i="6"/>
  <c r="M55" i="6"/>
  <c r="M54" i="6"/>
  <c r="M53" i="6"/>
  <c r="M52" i="6"/>
  <c r="M49" i="6"/>
  <c r="M48" i="6"/>
  <c r="M47" i="6"/>
  <c r="M46" i="6"/>
  <c r="M45" i="6"/>
  <c r="M42" i="6"/>
  <c r="M41" i="6"/>
  <c r="M40" i="6"/>
  <c r="M39" i="6"/>
  <c r="M38" i="6"/>
  <c r="M35" i="6"/>
  <c r="L29" i="6"/>
  <c r="K29" i="6"/>
  <c r="K30" i="6"/>
  <c r="K84" i="6" s="1"/>
  <c r="L30" i="6"/>
  <c r="L84" i="6" s="1"/>
  <c r="J30" i="6"/>
  <c r="J84" i="6"/>
  <c r="M32" i="6"/>
  <c r="M30" i="6" s="1"/>
  <c r="M29" i="6" s="1"/>
  <c r="M18" i="6"/>
  <c r="M21" i="6" s="1"/>
  <c r="I30" i="6"/>
  <c r="I29" i="6" s="1"/>
  <c r="H30" i="6"/>
  <c r="H29" i="6" s="1"/>
  <c r="G30" i="6"/>
  <c r="G29" i="6" s="1"/>
  <c r="I16" i="6"/>
  <c r="I21" i="6" s="1"/>
  <c r="I24" i="6" s="1"/>
  <c r="I15" i="6"/>
  <c r="H16" i="6"/>
  <c r="H15" i="6" s="1"/>
  <c r="G16" i="6"/>
  <c r="G15" i="6" s="1"/>
  <c r="D16" i="6"/>
  <c r="D15" i="6" s="1"/>
  <c r="E16" i="6"/>
  <c r="E15" i="6" s="1"/>
  <c r="F16" i="6"/>
  <c r="F15" i="6" s="1"/>
  <c r="B20" i="8"/>
  <c r="B17" i="8"/>
  <c r="H15" i="8"/>
  <c r="H18" i="8" s="1"/>
  <c r="G15" i="8"/>
  <c r="G18" i="8" s="1"/>
  <c r="E15" i="8"/>
  <c r="E18" i="8"/>
  <c r="C15" i="8"/>
  <c r="C18" i="8" s="1"/>
  <c r="H18" i="7"/>
  <c r="I18" i="7"/>
  <c r="J18" i="7"/>
  <c r="K18" i="7"/>
  <c r="L18" i="7"/>
  <c r="M153" i="6"/>
  <c r="M152" i="6"/>
  <c r="M150" i="6"/>
  <c r="I142" i="6"/>
  <c r="I141" i="6" s="1"/>
  <c r="I147" i="6"/>
  <c r="I151" i="6" s="1"/>
  <c r="H142" i="6"/>
  <c r="H147" i="6"/>
  <c r="H151" i="6"/>
  <c r="G142" i="6"/>
  <c r="F142" i="6"/>
  <c r="F141" i="6" s="1"/>
  <c r="F147" i="6"/>
  <c r="F151" i="6" s="1"/>
  <c r="E142" i="6"/>
  <c r="E147" i="6" s="1"/>
  <c r="E151" i="6" s="1"/>
  <c r="D142" i="6"/>
  <c r="D147" i="6" s="1"/>
  <c r="D151" i="6" s="1"/>
  <c r="M138" i="6"/>
  <c r="M137" i="6"/>
  <c r="M132" i="6"/>
  <c r="M131" i="6"/>
  <c r="M129" i="6"/>
  <c r="M125" i="6"/>
  <c r="M124" i="6"/>
  <c r="M122" i="6"/>
  <c r="I121" i="6"/>
  <c r="I120" i="6" s="1"/>
  <c r="H121" i="6"/>
  <c r="H120" i="6"/>
  <c r="G121" i="6"/>
  <c r="G133" i="6" s="1"/>
  <c r="G136" i="6" s="1"/>
  <c r="F121" i="6"/>
  <c r="D121" i="6"/>
  <c r="M118" i="6"/>
  <c r="M117" i="6"/>
  <c r="M116" i="6"/>
  <c r="M115" i="6"/>
  <c r="I114" i="6"/>
  <c r="I113" i="6"/>
  <c r="F114" i="6"/>
  <c r="E114" i="6"/>
  <c r="D114" i="6"/>
  <c r="M112" i="6"/>
  <c r="I107" i="6"/>
  <c r="I106" i="6" s="1"/>
  <c r="H107" i="6"/>
  <c r="H106" i="6" s="1"/>
  <c r="M107" i="6"/>
  <c r="M106" i="6" s="1"/>
  <c r="M104" i="6"/>
  <c r="M103" i="6"/>
  <c r="M101" i="6"/>
  <c r="I100" i="6"/>
  <c r="I99" i="6" s="1"/>
  <c r="H100" i="6"/>
  <c r="H99" i="6"/>
  <c r="G100" i="6"/>
  <c r="E100" i="6"/>
  <c r="M97" i="6"/>
  <c r="M96" i="6"/>
  <c r="M94" i="6"/>
  <c r="I93" i="6"/>
  <c r="I92" i="6" s="1"/>
  <c r="H93" i="6"/>
  <c r="H133" i="6" s="1"/>
  <c r="H136" i="6" s="1"/>
  <c r="G93" i="6"/>
  <c r="F93" i="6"/>
  <c r="E93" i="6"/>
  <c r="D93" i="6"/>
  <c r="M89" i="6"/>
  <c r="M88" i="6"/>
  <c r="M86" i="6"/>
  <c r="M76" i="6"/>
  <c r="M75" i="6"/>
  <c r="M73" i="6"/>
  <c r="I72" i="6"/>
  <c r="H72" i="6"/>
  <c r="F72" i="6"/>
  <c r="E72" i="6"/>
  <c r="M69" i="6"/>
  <c r="M68" i="6"/>
  <c r="M66" i="6"/>
  <c r="I65" i="6"/>
  <c r="I64" i="6" s="1"/>
  <c r="H65" i="6"/>
  <c r="H64" i="6" s="1"/>
  <c r="G65" i="6"/>
  <c r="F65" i="6"/>
  <c r="E65" i="6"/>
  <c r="E64" i="6" s="1"/>
  <c r="M62" i="6"/>
  <c r="M61" i="6"/>
  <c r="M59" i="6"/>
  <c r="I58" i="6"/>
  <c r="H58" i="6"/>
  <c r="G58" i="6"/>
  <c r="F58" i="6"/>
  <c r="E58" i="6"/>
  <c r="E57" i="6" s="1"/>
  <c r="I51" i="6"/>
  <c r="H51" i="6"/>
  <c r="G51" i="6"/>
  <c r="F51" i="6"/>
  <c r="E51" i="6"/>
  <c r="I50" i="6"/>
  <c r="H50" i="6"/>
  <c r="H44" i="6"/>
  <c r="E44" i="6"/>
  <c r="E43" i="6" s="1"/>
  <c r="E37" i="6"/>
  <c r="M37" i="6" s="1"/>
  <c r="F30" i="6"/>
  <c r="F29" i="6"/>
  <c r="E30" i="6"/>
  <c r="E29" i="6" s="1"/>
  <c r="D30" i="6"/>
  <c r="H21" i="6"/>
  <c r="H24" i="6" s="1"/>
  <c r="M44" i="6"/>
  <c r="M100" i="6"/>
  <c r="M99" i="6" s="1"/>
  <c r="D120" i="6"/>
  <c r="E133" i="6"/>
  <c r="E136" i="6"/>
  <c r="D29" i="6"/>
  <c r="H141" i="6"/>
  <c r="D113" i="6"/>
  <c r="D141" i="6"/>
  <c r="E21" i="6" l="1"/>
  <c r="E24" i="6" s="1"/>
  <c r="M51" i="6"/>
  <c r="M50" i="6" s="1"/>
  <c r="D21" i="6"/>
  <c r="D24" i="6" s="1"/>
  <c r="I84" i="6"/>
  <c r="M92" i="6"/>
  <c r="G84" i="6"/>
  <c r="G87" i="6" s="1"/>
  <c r="H84" i="6"/>
  <c r="D133" i="6"/>
  <c r="D136" i="6" s="1"/>
  <c r="M64" i="6"/>
  <c r="G120" i="6"/>
  <c r="F84" i="6"/>
  <c r="M72" i="6"/>
  <c r="M114" i="6"/>
  <c r="M121" i="6"/>
  <c r="M133" i="6" s="1"/>
  <c r="M142" i="6"/>
  <c r="M141" i="6" s="1"/>
  <c r="M43" i="6"/>
  <c r="M78" i="6"/>
  <c r="I133" i="6"/>
  <c r="I136" i="6" s="1"/>
  <c r="F87" i="6"/>
  <c r="M71" i="6"/>
  <c r="M120" i="6"/>
  <c r="H87" i="6"/>
  <c r="H154" i="6"/>
  <c r="D154" i="6"/>
  <c r="I87" i="6"/>
  <c r="M151" i="6"/>
  <c r="F133" i="6"/>
  <c r="F136" i="6" s="1"/>
  <c r="F21" i="6"/>
  <c r="F24" i="6" s="1"/>
  <c r="F154" i="6" s="1"/>
  <c r="E84" i="6"/>
  <c r="G141" i="6"/>
  <c r="F113" i="6"/>
  <c r="G147" i="6"/>
  <c r="G151" i="6" s="1"/>
  <c r="F120" i="6"/>
  <c r="M16" i="6"/>
  <c r="M15" i="6" s="1"/>
  <c r="G21" i="6"/>
  <c r="G24" i="6" s="1"/>
  <c r="B15" i="8"/>
  <c r="B18" i="8"/>
  <c r="M84" i="6" l="1"/>
  <c r="I154" i="6"/>
  <c r="I157" i="6" s="1"/>
  <c r="G154" i="6"/>
  <c r="F160" i="6"/>
  <c r="F163" i="6" s="1"/>
  <c r="F157" i="6"/>
  <c r="E154" i="6"/>
  <c r="E87" i="6"/>
  <c r="M87" i="6" s="1"/>
  <c r="D160" i="6"/>
  <c r="D163" i="6" s="1"/>
  <c r="D157" i="6"/>
  <c r="H157" i="6"/>
  <c r="H160" i="6"/>
  <c r="H163" i="6" s="1"/>
  <c r="M147" i="6"/>
  <c r="I160" i="6"/>
  <c r="I163" i="6" s="1"/>
  <c r="M136" i="6"/>
  <c r="M24" i="6"/>
  <c r="M154" i="6" l="1"/>
  <c r="G160" i="6"/>
  <c r="G163" i="6" s="1"/>
  <c r="G157" i="6"/>
  <c r="E160" i="6"/>
  <c r="E157" i="6"/>
  <c r="M157" i="6" s="1"/>
  <c r="E163" i="6" l="1"/>
  <c r="M163" i="6" s="1"/>
  <c r="M160" i="6"/>
</calcChain>
</file>

<file path=xl/sharedStrings.xml><?xml version="1.0" encoding="utf-8"?>
<sst xmlns="http://schemas.openxmlformats.org/spreadsheetml/2006/main" count="475" uniqueCount="149">
  <si>
    <t>Наименование мероприятия</t>
  </si>
  <si>
    <t>Наименование показателя</t>
  </si>
  <si>
    <t>Ответственный исполнитель</t>
  </si>
  <si>
    <t>Стоимость единицы</t>
  </si>
  <si>
    <t>Сумма затрат, в том числе</t>
  </si>
  <si>
    <t>областной бюджет</t>
  </si>
  <si>
    <t>внебюджетные источники</t>
  </si>
  <si>
    <t xml:space="preserve">федеральный бюджет </t>
  </si>
  <si>
    <t>Государственный архив Новосибирской области</t>
  </si>
  <si>
    <t>Увеличение количества выездных выставок, направленных на привлечение пользователей архивной информации и популяризацию документального исторического наследия региона</t>
  </si>
  <si>
    <t>Создание безопасности зданий, противопожарного состояния помещений Государственного архива Новосибирской области, оптимальных (нормативных) режимов и условий, обеспечивающих постоянное (вечное) и долговременное хранение документов Архивного фонда Новосибирской области, в том числе уникальных и особо ценных, а также других архивных документов и их прием на постоянное хранение</t>
  </si>
  <si>
    <t>2019 год</t>
  </si>
  <si>
    <t>2018 год</t>
  </si>
  <si>
    <t>Увеличение количества опубликованных печатных изданий (сборников документов, краеведческих альманахов и другой печатной продукции) на основе архивных документов, подготовленных совместно с научным и экспертным сообществом</t>
  </si>
  <si>
    <t>Увеличение количества работников Государственного архива Новосибирской области, повысивших свою квалификацию, прошедших профессиональную подготовку, переподготовку</t>
  </si>
  <si>
    <t>ед.</t>
  </si>
  <si>
    <t>тыс. руб.</t>
  </si>
  <si>
    <t>в том числе:</t>
  </si>
  <si>
    <t>Значение показателя, в том числе по годам реализации</t>
  </si>
  <si>
    <t>2017 год</t>
  </si>
  <si>
    <t>2020 год</t>
  </si>
  <si>
    <t>Итого затрат на решение задачи 2</t>
  </si>
  <si>
    <t>шт.</t>
  </si>
  <si>
    <t>Итого затрат по программе</t>
  </si>
  <si>
    <t>Итого затрат на достижение цели 1</t>
  </si>
  <si>
    <t>Ожидаемый результат</t>
  </si>
  <si>
    <t>Источники и объемы расходов по программе</t>
  </si>
  <si>
    <t>Всего финансовых затрат,</t>
  </si>
  <si>
    <t>в том числе из:</t>
  </si>
  <si>
    <t>Финансовые затраты (в ценах 2017 г.)</t>
  </si>
  <si>
    <t>в том числе по годам реализации программы</t>
  </si>
  <si>
    <t>всего</t>
  </si>
  <si>
    <t>Примечание</t>
  </si>
  <si>
    <t xml:space="preserve">федерального бюджета </t>
  </si>
  <si>
    <t>областного бюджета</t>
  </si>
  <si>
    <t>внебюджетных источников</t>
  </si>
  <si>
    <t>МЕРОПРИЯТИЯ</t>
  </si>
  <si>
    <t>Единица измерения</t>
  </si>
  <si>
    <t>Увеличение количества наиболее востребованных архивных документов, переведенных в электронный вид  и дальнейшее наполнение ГИС «Электронный архив Новосибирской области» электронными образами архивных документов и оцифрованным научно-справочным аппаратом (за счет высвобождения времени сотрудников учреждения на проведение работ по оцифровке)</t>
  </si>
  <si>
    <t>местных бюджетов</t>
  </si>
  <si>
    <t>итого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</si>
  <si>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</si>
  <si>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</si>
  <si>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</si>
  <si>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</si>
  <si>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</si>
  <si>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</si>
  <si>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</si>
  <si>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</si>
  <si>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046</t>
  </si>
  <si>
    <t>01</t>
  </si>
  <si>
    <t>13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</si>
  <si>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</si>
  <si>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</si>
  <si>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</si>
  <si>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</si>
  <si>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ИТОГО</t>
  </si>
  <si>
    <t xml:space="preserve">местные бюджеты </t>
  </si>
  <si>
    <t xml:space="preserve">местные бюджеты  </t>
  </si>
  <si>
    <t>Таблица 2</t>
  </si>
  <si>
    <t>(тыс.руб.)</t>
  </si>
  <si>
    <t>Таблица 1</t>
  </si>
  <si>
    <t>(тыс. рублей)</t>
  </si>
  <si>
    <t>Управление государственной архивной службы Новосибирской области, Государственный архив Новосибирской области</t>
  </si>
  <si>
    <t>2021 год</t>
  </si>
  <si>
    <t>2022 год</t>
  </si>
  <si>
    <t>Количество сотрудников</t>
  </si>
  <si>
    <t xml:space="preserve">Позволит обеспечить соблюдение охранного режима в учреждении </t>
  </si>
  <si>
    <t>Задача 1. Реализация государственной политики и исполнительно-распорядительной деятельности в сфере архивного дела и осуществление регионального государственного контроля за соблюдением законодательства Российской Федерации, законов и иных нормативных правовых актов Новосибирской области об архивном деле в Новосибирской области</t>
  </si>
  <si>
    <t>Задача 2. Обеспечение оптимальных условий хранения документов Архивного фонда Новосибирской области и других архивных документов</t>
  </si>
  <si>
    <t>Количество электрощитовых</t>
  </si>
  <si>
    <t>Задача 3. Повышение качества и доступности услуг в сфере архивного дела</t>
  </si>
  <si>
    <t>Количество учреждений</t>
  </si>
  <si>
    <t>Количество архивных коробок</t>
  </si>
  <si>
    <t xml:space="preserve">Количество оборудования </t>
  </si>
  <si>
    <t>Количество месяцев оказания услуги</t>
  </si>
  <si>
    <t>Количество тыс. скан-образов</t>
  </si>
  <si>
    <t>Пополнение Архивного фонда Новосибирской области документами, отражающими специфическую (отраслевую) деятельность организаций, фото, фоно и видео документами, в том числе на электронных носителях, исторически значимыми для региона документами (посредством приобретения в частных коллекциях). Увеличение количества электронных документов, связанных с историей Новосибирской области. Внедрение технологии приема электронных документов</t>
  </si>
  <si>
    <t>Количество документов</t>
  </si>
  <si>
    <t>ед.уч.</t>
  </si>
  <si>
    <t>Позволит обеспечить создание страхового фонда на особо ценные документы Архивного фонда Новосибирской области</t>
  </si>
  <si>
    <t>Количество изданий</t>
  </si>
  <si>
    <t xml:space="preserve">2.1. Обеспечение деятельности Государственного архива Новосибирской области
</t>
  </si>
  <si>
    <t xml:space="preserve">2.2. Приобретение первичных средств хранения архивных документов (архивных коробок)
</t>
  </si>
  <si>
    <t>Позволит повысить уровень сохранности документов Архивного фонда Новосибирской области и других архивных документов и общий уровень электробезопасности в зданиях Государственного архива Новосибирской области</t>
  </si>
  <si>
    <t>Итого затрат на решение задачи 3</t>
  </si>
  <si>
    <t>Количество мероприятий</t>
  </si>
  <si>
    <t>Цель. Обеспечение эффективной организации хранения, комплектования, учета и использования документов Архивного фонда Новосибирской области и других архивных документов в соответствии с законодательством Российской Федерации в интересах граждан, общества и государства</t>
  </si>
  <si>
    <t>2.5. Обеспечение охраны зданий и прилегающей территории Государственного архива Новосибирской области (с привлечением сторонних организаций)</t>
  </si>
  <si>
    <t>3.2. Проведение работ по оцифровке архивных документов (с привлечением сторонних организаций)</t>
  </si>
  <si>
    <t xml:space="preserve">3.3. Пополнение Архивного фонда Новосибирской области ценными историческими документами, в том числе электронными документами
</t>
  </si>
  <si>
    <t>3.4. Приобретение выставочного оборудования</t>
  </si>
  <si>
    <t xml:space="preserve">3.5. Осуществление публикационной деятельности
</t>
  </si>
  <si>
    <t xml:space="preserve">3.6. Проведение информационных мероприятий
</t>
  </si>
  <si>
    <t>Государственный архив Новосибирской области, исполнители, отобранные в соответствии с 44-ФЗ</t>
  </si>
  <si>
    <t xml:space="preserve">4.1. Повышение квалификации и профессиональная подготовка, переподготовка работников Государственного архива Новосибирской области
</t>
  </si>
  <si>
    <t>Задача 4. Повышение профессионального уровня специалистов Государственного архива Новосибирской области.</t>
  </si>
  <si>
    <t>Итого затрат на решение задачи 4</t>
  </si>
  <si>
    <t>Приведение к нормативным требованиям хранение архивных документов в закартонированном виде (100% архивных документов будут размещены в архивные коробки)</t>
  </si>
  <si>
    <t>1.1. Исполнение функций управления ГАС НСО</t>
  </si>
  <si>
    <t xml:space="preserve">Количество органов исполнительной власти </t>
  </si>
  <si>
    <t>Управление государственной архивной службы Новосибирской области</t>
  </si>
  <si>
    <t>Повышение эффективности государственного управления архивным делом в Новосибирской области, в том числе увеличение количества юридических лиц, охваченных плановыми проверками по соблюдению законодательства Российской Федерации, Новосибирской области об архивном деле, своевременное и качественное информационное обеспечение юридических и физических лиц на основе документов Архивного фонда Новосибирской области и других архивных документов</t>
  </si>
  <si>
    <t>Сумма затрат, в том числе:</t>
  </si>
  <si>
    <t xml:space="preserve">Итого затрат на решение задачи 1 </t>
  </si>
  <si>
    <t xml:space="preserve">2.3. Приобретение оборудования для страхового копирования особо ценных документов  Архивного фонда Новосибирской области </t>
  </si>
  <si>
    <t>Позволит обеспечить соблюдение температурно-влажностного и гигиенического режимов хранения архивных документов в учреждении</t>
  </si>
  <si>
    <t xml:space="preserve">3.1. Приобретение оборудования для перевода архивных документов в электронную форму и дальнейшую их обработку </t>
  </si>
  <si>
    <t>№
п/п</t>
  </si>
  <si>
    <t>1.</t>
  </si>
  <si>
    <t>2.</t>
  </si>
  <si>
    <t>3.</t>
  </si>
  <si>
    <t>4.</t>
  </si>
  <si>
    <t>5.</t>
  </si>
  <si>
    <t>6.</t>
  </si>
  <si>
    <t>2.6. Обеспечение по комплексному обслуживанию инженерных
инфраструктур и ежедневной комплексной уборке 
 служебных помещений и прилегающей территории Государственного архива Новосибирской области (с привлечением сторонних организаций)</t>
  </si>
  <si>
    <t>9910000110</t>
  </si>
  <si>
    <t>9910000190</t>
  </si>
  <si>
    <t>9910000590</t>
  </si>
  <si>
    <t>120</t>
  </si>
  <si>
    <t>110</t>
  </si>
  <si>
    <t xml:space="preserve">2.4. Приобретение оборудования для реставрации документов  Архивного фонда Новосибирской области и системы контроля за температурно-влажностным режимом </t>
  </si>
  <si>
    <t>Позволит обеспечить выполнение работ по улучшению физического состояния документов, осуществлять оперативный контроль и регулировку температурно-влажностного режима хранения документов в архивохранилищах</t>
  </si>
  <si>
    <t>Ежегодное проведение не менее 40 - 85 информационных мероприятий (экскурсий, школьных уроков, творческих встреч, презентаций и других), направленных на популяризацию документального наследия. Осуществляется в рамках финансирования текущей деятельности Государственного архива Новосибирской области (мероприятие  2.1. программы)</t>
  </si>
  <si>
    <t>ведомственной целевой программы Новосибирской области «Развитие архивного дела в Новосибирской области на 2017–2025 годы»</t>
  </si>
  <si>
    <t>2023 год</t>
  </si>
  <si>
    <t>2024 год</t>
  </si>
  <si>
    <t>2025 год</t>
  </si>
  <si>
    <t>ИСТОЧНИКИ ФИНАНСИРОВАНИЯ
ведомственной целевой программы Новосибирской области «Развитие архивного дела в Новосибирской области на 2017–2025 годы» в разрезе реестра расходных обязательств и ведомственной структуры расходов областного бюджета</t>
  </si>
  <si>
    <t>2.7. Ремонт электрощитовых в зданиях Государственного архива Новосибирской области (разработка проекта)</t>
  </si>
  <si>
    <t xml:space="preserve">2.8. Ремонт лифтов в зданиях Государственного архива Новосибирской области </t>
  </si>
  <si>
    <t>Количество лифтов</t>
  </si>
  <si>
    <t xml:space="preserve">Позволит повысить уровень безопасности работников при подеме дел из архивохранилищ и ускорит процес подема дел </t>
  </si>
  <si>
    <t>СВОДНЫЕ ФИНАНСОВЫЕ ЗАТРАТЫ
ведомственной целевой программы Новосибирской области «Развитие архивного дела в Новосибирской области на 2017–2025 годы»</t>
  </si>
  <si>
    <t xml:space="preserve">Увеличение количества наиболее востребованных архивных документов, переведенных в электронный вид и интегрированных в общероссийское информационное пространство, путем создания электронного фонда пользования (не менее 12 900 000 скан-образов), перевод в электронный вид 100% имеющегося научно-справочного аппарата (описей) к архивным документам, находящимся на хранении в Государственном архиве Новосибирской области, и обеспечение к нему прямого доступа (в режиме онлайн) </t>
  </si>
  <si>
    <t>10</t>
  </si>
  <si>
    <t>04</t>
  </si>
  <si>
    <t>7.</t>
  </si>
  <si>
    <t>8.</t>
  </si>
  <si>
    <t>9.</t>
  </si>
  <si>
    <t>Социальное обеспечение и иные выплаты населению</t>
  </si>
  <si>
    <t>320</t>
  </si>
  <si>
    <t xml:space="preserve">к приказу управления государственной архивной службы Новосибирской области </t>
  </si>
  <si>
    <t>от ___________ № ______</t>
  </si>
  <si>
    <t xml:space="preserve">                           ПРИЛОЖЕНИЕ № 1</t>
  </si>
  <si>
    <t xml:space="preserve">                           ПРИЛОЖЕНИЕ № 2</t>
  </si>
  <si>
    <t>«ПРИЛОЖЕНИЕ № 2
к ведомственной целевой программе Новосибирской области «Развитие архивного дела в Новосибирской области на 2017–2025 годы»</t>
  </si>
  <si>
    <t>«ПРИЛОЖЕНИЕ № 3
к ведомственной целевой программе Новосибирской области «Развитие архивного дела в Новосибирской области на 2017–2025 годы»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</si>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</sst>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"/>
    <numFmt numFmtId="166" formatCode="#,##0.00000"/>
  </numFmts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4" fontId="1" fillId="2" borderId="0" xfId="0" applyNumberFormat="1" applyFont="1" applyFill="1"/>
    <xf numFmtId="0" fontId="1" fillId="2" borderId="1" xfId="0" applyFont="1" applyFill="1" applyBorder="1"/>
    <xf numFmtId="0" fontId="4" fillId="2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1" fillId="2" borderId="0" xfId="0" applyFont="1" applyFill="1" applyAlignment="1">
      <alignment horizontal="right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wrapText="1"/>
    </xf>
    <xf numFmtId="0" fontId="1" fillId="3" borderId="0" xfId="0" applyFont="1" applyFill="1"/>
    <xf numFmtId="0" fontId="1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v\AppData\Local\Microsoft\Windows\Temporary%20Internet%20Files\Content.Outlook\UXHT00P7\&#1050;&#1086;&#1087;&#1080;&#1103;%20&#1055;&#1088;&#1080;&#1083;&#1086;&#1078;&#1077;&#1085;&#1080;&#1103;%20&#8470;&#8470;%202-3%20(&#1087;&#1088;&#1086;&#1077;&#1082;&#1090;%202020-2022&#1075;&#1075;)%2001.10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Мероприятия"/>
      <sheetName val="Источник"/>
    </sheetNames>
    <sheetDataSet>
      <sheetData sheetId="0"/>
      <sheetData sheetId="1">
        <row r="149">
          <cell r="D149">
            <v>52006.1</v>
          </cell>
          <cell r="F149">
            <v>90852.6</v>
          </cell>
          <cell r="H149">
            <v>95733</v>
          </cell>
          <cell r="I149">
            <v>98395.6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0"/>
  <sheetViews>
    <sheetView tabSelected="1" view="pageBreakPreview" zoomScaleNormal="100" zoomScaleSheetLayoutView="100" workbookViewId="0">
      <selection activeCell="N4" sqref="N4:O4"/>
    </sheetView>
  </sheetViews>
  <sheetFormatPr defaultColWidth="8.85546875" defaultRowHeight="15" x14ac:dyDescent="0.25"/>
  <cols>
    <col min="1" max="1" width="26.5703125" style="1" customWidth="1"/>
    <col min="2" max="2" width="24.28515625" style="1" customWidth="1"/>
    <col min="3" max="3" width="11.5703125" style="1" customWidth="1"/>
    <col min="4" max="7" width="10.7109375" style="1" customWidth="1"/>
    <col min="8" max="8" width="13.42578125" style="1" customWidth="1"/>
    <col min="9" max="12" width="10.7109375" style="1" customWidth="1"/>
    <col min="13" max="13" width="13.140625" style="1" customWidth="1"/>
    <col min="14" max="14" width="18.28515625" style="1" customWidth="1"/>
    <col min="15" max="15" width="39.140625" style="1" customWidth="1"/>
    <col min="16" max="16" width="8.85546875" style="1"/>
    <col min="17" max="21" width="11.28515625" style="1" customWidth="1"/>
    <col min="22" max="16384" width="8.85546875" style="1"/>
  </cols>
  <sheetData>
    <row r="1" spans="1:15" ht="15.75" x14ac:dyDescent="0.25">
      <c r="N1" s="113" t="s">
        <v>144</v>
      </c>
      <c r="O1" s="114"/>
    </row>
    <row r="2" spans="1:15" ht="15.75" x14ac:dyDescent="0.25">
      <c r="N2" s="113" t="s">
        <v>142</v>
      </c>
      <c r="O2" s="114"/>
    </row>
    <row r="3" spans="1:15" ht="15.75" x14ac:dyDescent="0.25">
      <c r="N3" s="88" t="s">
        <v>143</v>
      </c>
      <c r="O3" s="115"/>
    </row>
    <row r="4" spans="1:15" ht="81.75" customHeight="1" x14ac:dyDescent="0.25">
      <c r="A4" s="2"/>
      <c r="B4" s="43"/>
      <c r="C4" s="43"/>
      <c r="D4" s="43"/>
      <c r="E4" s="43"/>
      <c r="F4" s="43"/>
      <c r="G4" s="43"/>
      <c r="H4" s="43"/>
      <c r="I4" s="43"/>
      <c r="J4" s="54"/>
      <c r="K4" s="54"/>
      <c r="L4" s="54"/>
      <c r="M4" s="43"/>
      <c r="N4" s="112" t="s">
        <v>146</v>
      </c>
      <c r="O4" s="116"/>
    </row>
    <row r="5" spans="1:15" ht="15.75" x14ac:dyDescent="0.25">
      <c r="A5" s="89" t="s">
        <v>36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15" ht="15.75" x14ac:dyDescent="0.25">
      <c r="A6" s="89" t="s">
        <v>124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6.75" customHeight="1" x14ac:dyDescent="0.2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</row>
    <row r="8" spans="1:15" ht="12" customHeight="1" x14ac:dyDescent="0.25">
      <c r="A8" s="92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</row>
    <row r="9" spans="1:15" ht="15.6" customHeight="1" x14ac:dyDescent="0.25">
      <c r="A9" s="68" t="s">
        <v>0</v>
      </c>
      <c r="B9" s="68" t="s">
        <v>1</v>
      </c>
      <c r="C9" s="73" t="s">
        <v>37</v>
      </c>
      <c r="D9" s="70" t="s">
        <v>18</v>
      </c>
      <c r="E9" s="71"/>
      <c r="F9" s="71"/>
      <c r="G9" s="71"/>
      <c r="H9" s="71"/>
      <c r="I9" s="71"/>
      <c r="J9" s="71"/>
      <c r="K9" s="71"/>
      <c r="L9" s="71"/>
      <c r="M9" s="72"/>
      <c r="N9" s="68" t="s">
        <v>2</v>
      </c>
      <c r="O9" s="68" t="s">
        <v>25</v>
      </c>
    </row>
    <row r="10" spans="1:15" ht="15" customHeight="1" x14ac:dyDescent="0.25">
      <c r="A10" s="68"/>
      <c r="B10" s="68"/>
      <c r="C10" s="74"/>
      <c r="D10" s="39" t="s">
        <v>19</v>
      </c>
      <c r="E10" s="39" t="s">
        <v>12</v>
      </c>
      <c r="F10" s="39" t="s">
        <v>11</v>
      </c>
      <c r="G10" s="39" t="s">
        <v>20</v>
      </c>
      <c r="H10" s="39" t="s">
        <v>64</v>
      </c>
      <c r="I10" s="39" t="s">
        <v>65</v>
      </c>
      <c r="J10" s="52">
        <v>2023</v>
      </c>
      <c r="K10" s="52">
        <v>2024</v>
      </c>
      <c r="L10" s="52">
        <v>2025</v>
      </c>
      <c r="M10" s="39" t="s">
        <v>40</v>
      </c>
      <c r="N10" s="68"/>
      <c r="O10" s="68"/>
    </row>
    <row r="11" spans="1:15" x14ac:dyDescent="0.25">
      <c r="A11" s="39">
        <v>1</v>
      </c>
      <c r="B11" s="39">
        <v>2</v>
      </c>
      <c r="C11" s="39">
        <v>3</v>
      </c>
      <c r="D11" s="39">
        <v>4</v>
      </c>
      <c r="E11" s="39">
        <v>5</v>
      </c>
      <c r="F11" s="39">
        <v>6</v>
      </c>
      <c r="G11" s="39">
        <v>7</v>
      </c>
      <c r="H11" s="39">
        <v>8</v>
      </c>
      <c r="I11" s="39">
        <v>9</v>
      </c>
      <c r="J11" s="52">
        <v>10</v>
      </c>
      <c r="K11" s="52">
        <v>11</v>
      </c>
      <c r="L11" s="52">
        <v>12</v>
      </c>
      <c r="M11" s="39">
        <v>13</v>
      </c>
      <c r="N11" s="31">
        <v>14</v>
      </c>
      <c r="O11" s="31">
        <v>15</v>
      </c>
    </row>
    <row r="12" spans="1:15" s="32" customFormat="1" ht="38.25" customHeight="1" x14ac:dyDescent="0.25">
      <c r="A12" s="68" t="s">
        <v>87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s="32" customFormat="1" ht="32.25" customHeight="1" x14ac:dyDescent="0.25">
      <c r="A13" s="68" t="s">
        <v>68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1:15" ht="36" customHeight="1" x14ac:dyDescent="0.25">
      <c r="A14" s="73" t="s">
        <v>99</v>
      </c>
      <c r="B14" s="19" t="s">
        <v>100</v>
      </c>
      <c r="C14" s="39" t="s">
        <v>15</v>
      </c>
      <c r="D14" s="24">
        <v>1</v>
      </c>
      <c r="E14" s="24">
        <v>1</v>
      </c>
      <c r="F14" s="24">
        <v>1</v>
      </c>
      <c r="G14" s="24">
        <v>1</v>
      </c>
      <c r="H14" s="24">
        <v>1</v>
      </c>
      <c r="I14" s="24">
        <v>1</v>
      </c>
      <c r="J14" s="24">
        <v>1</v>
      </c>
      <c r="K14" s="24">
        <v>1</v>
      </c>
      <c r="L14" s="24">
        <v>1</v>
      </c>
      <c r="M14" s="24">
        <v>1</v>
      </c>
      <c r="N14" s="68" t="s">
        <v>101</v>
      </c>
      <c r="O14" s="76" t="s">
        <v>102</v>
      </c>
    </row>
    <row r="15" spans="1:15" ht="24" customHeight="1" x14ac:dyDescent="0.25">
      <c r="A15" s="74"/>
      <c r="B15" s="19" t="s">
        <v>3</v>
      </c>
      <c r="C15" s="39" t="s">
        <v>16</v>
      </c>
      <c r="D15" s="10">
        <f t="shared" ref="D15:M15" si="0">D16/D14</f>
        <v>14033.4</v>
      </c>
      <c r="E15" s="10">
        <f t="shared" si="0"/>
        <v>16088.3</v>
      </c>
      <c r="F15" s="10">
        <f t="shared" si="0"/>
        <v>16294.3</v>
      </c>
      <c r="G15" s="10">
        <f t="shared" si="0"/>
        <v>16887.599999999999</v>
      </c>
      <c r="H15" s="10">
        <f t="shared" si="0"/>
        <v>17513.3</v>
      </c>
      <c r="I15" s="10">
        <f t="shared" si="0"/>
        <v>18123.900000000001</v>
      </c>
      <c r="J15" s="10">
        <v>18123.900000000001</v>
      </c>
      <c r="K15" s="10">
        <v>18123.900000000001</v>
      </c>
      <c r="L15" s="10">
        <v>18123.900000000001</v>
      </c>
      <c r="M15" s="10">
        <f t="shared" si="0"/>
        <v>153312.49999999997</v>
      </c>
      <c r="N15" s="68"/>
      <c r="O15" s="76"/>
    </row>
    <row r="16" spans="1:15" ht="27" customHeight="1" x14ac:dyDescent="0.25">
      <c r="A16" s="74"/>
      <c r="B16" s="19" t="s">
        <v>103</v>
      </c>
      <c r="C16" s="39" t="s">
        <v>16</v>
      </c>
      <c r="D16" s="10">
        <f t="shared" ref="D16:I16" si="1">D18</f>
        <v>14033.4</v>
      </c>
      <c r="E16" s="10">
        <f t="shared" si="1"/>
        <v>16088.3</v>
      </c>
      <c r="F16" s="10">
        <f t="shared" si="1"/>
        <v>16294.3</v>
      </c>
      <c r="G16" s="10">
        <f t="shared" si="1"/>
        <v>16887.599999999999</v>
      </c>
      <c r="H16" s="10">
        <f t="shared" si="1"/>
        <v>17513.3</v>
      </c>
      <c r="I16" s="10">
        <f t="shared" si="1"/>
        <v>18123.900000000001</v>
      </c>
      <c r="J16" s="10">
        <v>18123.900000000001</v>
      </c>
      <c r="K16" s="10">
        <v>18123.900000000001</v>
      </c>
      <c r="L16" s="10">
        <v>18123.900000000001</v>
      </c>
      <c r="M16" s="10">
        <f>M18</f>
        <v>153312.49999999997</v>
      </c>
      <c r="N16" s="68"/>
      <c r="O16" s="76"/>
    </row>
    <row r="17" spans="1:22" ht="18.75" customHeight="1" x14ac:dyDescent="0.25">
      <c r="A17" s="74"/>
      <c r="B17" s="19" t="s">
        <v>7</v>
      </c>
      <c r="C17" s="39" t="s">
        <v>16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68"/>
      <c r="O17" s="76"/>
    </row>
    <row r="18" spans="1:22" ht="18.75" customHeight="1" x14ac:dyDescent="0.25">
      <c r="A18" s="74"/>
      <c r="B18" s="19" t="s">
        <v>5</v>
      </c>
      <c r="C18" s="39" t="s">
        <v>16</v>
      </c>
      <c r="D18" s="10">
        <v>14033.4</v>
      </c>
      <c r="E18" s="10">
        <v>16088.3</v>
      </c>
      <c r="F18" s="10">
        <v>16294.3</v>
      </c>
      <c r="G18" s="51">
        <v>16887.599999999999</v>
      </c>
      <c r="H18" s="51">
        <v>17513.3</v>
      </c>
      <c r="I18" s="51">
        <v>18123.900000000001</v>
      </c>
      <c r="J18" s="51">
        <v>18123.900000000001</v>
      </c>
      <c r="K18" s="51">
        <v>18123.900000000001</v>
      </c>
      <c r="L18" s="51">
        <v>18123.900000000001</v>
      </c>
      <c r="M18" s="10">
        <f>SUM(D18:L18)</f>
        <v>153312.49999999997</v>
      </c>
      <c r="N18" s="68"/>
      <c r="O18" s="76"/>
    </row>
    <row r="19" spans="1:22" ht="19.5" customHeight="1" x14ac:dyDescent="0.25">
      <c r="A19" s="74"/>
      <c r="B19" s="1" t="s">
        <v>57</v>
      </c>
      <c r="C19" s="39" t="s">
        <v>16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68"/>
      <c r="O19" s="76"/>
    </row>
    <row r="20" spans="1:22" ht="37.5" customHeight="1" x14ac:dyDescent="0.25">
      <c r="A20" s="75"/>
      <c r="B20" s="19" t="s">
        <v>6</v>
      </c>
      <c r="C20" s="39" t="s">
        <v>16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68"/>
      <c r="O20" s="76"/>
    </row>
    <row r="21" spans="1:22" ht="11.25" customHeight="1" x14ac:dyDescent="0.25">
      <c r="A21" s="63" t="s">
        <v>104</v>
      </c>
      <c r="B21" s="64"/>
      <c r="C21" s="39" t="s">
        <v>16</v>
      </c>
      <c r="D21" s="9">
        <f t="shared" ref="D21:I21" si="2">D16</f>
        <v>14033.4</v>
      </c>
      <c r="E21" s="9">
        <f t="shared" si="2"/>
        <v>16088.3</v>
      </c>
      <c r="F21" s="9">
        <f t="shared" si="2"/>
        <v>16294.3</v>
      </c>
      <c r="G21" s="9">
        <f t="shared" si="2"/>
        <v>16887.599999999999</v>
      </c>
      <c r="H21" s="9">
        <f t="shared" si="2"/>
        <v>17513.3</v>
      </c>
      <c r="I21" s="9">
        <f t="shared" si="2"/>
        <v>18123.900000000001</v>
      </c>
      <c r="J21" s="9">
        <v>18123.900000000001</v>
      </c>
      <c r="K21" s="9">
        <v>18123.900000000001</v>
      </c>
      <c r="L21" s="9">
        <v>18123.900000000001</v>
      </c>
      <c r="M21" s="9">
        <f>M18</f>
        <v>153312.49999999997</v>
      </c>
      <c r="N21" s="73"/>
      <c r="O21" s="73"/>
    </row>
    <row r="22" spans="1:22" ht="11.25" customHeight="1" x14ac:dyDescent="0.25">
      <c r="A22" s="69" t="s">
        <v>17</v>
      </c>
      <c r="B22" s="64"/>
      <c r="C22" s="19"/>
      <c r="D22" s="4"/>
      <c r="E22" s="4"/>
      <c r="F22" s="4"/>
      <c r="G22" s="9"/>
      <c r="H22" s="9"/>
      <c r="I22" s="9"/>
      <c r="J22" s="9"/>
      <c r="K22" s="9"/>
      <c r="L22" s="9"/>
      <c r="M22" s="9"/>
      <c r="N22" s="74"/>
      <c r="O22" s="74"/>
    </row>
    <row r="23" spans="1:22" ht="11.25" customHeight="1" x14ac:dyDescent="0.25">
      <c r="A23" s="63" t="s">
        <v>7</v>
      </c>
      <c r="B23" s="64"/>
      <c r="C23" s="39" t="s">
        <v>16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74"/>
      <c r="O23" s="74"/>
    </row>
    <row r="24" spans="1:22" ht="11.25" customHeight="1" x14ac:dyDescent="0.25">
      <c r="A24" s="63" t="s">
        <v>5</v>
      </c>
      <c r="B24" s="64"/>
      <c r="C24" s="39" t="s">
        <v>16</v>
      </c>
      <c r="D24" s="9">
        <f t="shared" ref="D24:I24" si="3">D21</f>
        <v>14033.4</v>
      </c>
      <c r="E24" s="9">
        <f t="shared" si="3"/>
        <v>16088.3</v>
      </c>
      <c r="F24" s="9">
        <f t="shared" si="3"/>
        <v>16294.3</v>
      </c>
      <c r="G24" s="9">
        <f t="shared" si="3"/>
        <v>16887.599999999999</v>
      </c>
      <c r="H24" s="9">
        <f t="shared" si="3"/>
        <v>17513.3</v>
      </c>
      <c r="I24" s="9">
        <f t="shared" si="3"/>
        <v>18123.900000000001</v>
      </c>
      <c r="J24" s="9">
        <v>18123.900000000001</v>
      </c>
      <c r="K24" s="9">
        <v>18123.900000000001</v>
      </c>
      <c r="L24" s="9">
        <v>18123.900000000001</v>
      </c>
      <c r="M24" s="9">
        <f>D24+E24+F24+G24+H24+I24+J24+K24+L24</f>
        <v>153312.49999999997</v>
      </c>
      <c r="N24" s="74"/>
      <c r="O24" s="74"/>
    </row>
    <row r="25" spans="1:22" ht="11.25" customHeight="1" x14ac:dyDescent="0.25">
      <c r="A25" s="63" t="s">
        <v>57</v>
      </c>
      <c r="B25" s="64"/>
      <c r="C25" s="39" t="s">
        <v>16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74"/>
      <c r="O25" s="74"/>
    </row>
    <row r="26" spans="1:22" ht="11.25" customHeight="1" x14ac:dyDescent="0.25">
      <c r="A26" s="63" t="s">
        <v>6</v>
      </c>
      <c r="B26" s="64"/>
      <c r="C26" s="39" t="s">
        <v>16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75"/>
      <c r="O26" s="75"/>
    </row>
    <row r="27" spans="1:22" ht="15" customHeight="1" x14ac:dyDescent="0.25">
      <c r="A27" s="86" t="s">
        <v>69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</row>
    <row r="28" spans="1:22" ht="23.25" customHeight="1" x14ac:dyDescent="0.25">
      <c r="A28" s="68" t="s">
        <v>82</v>
      </c>
      <c r="B28" s="19" t="s">
        <v>72</v>
      </c>
      <c r="C28" s="39" t="s">
        <v>15</v>
      </c>
      <c r="D28" s="30">
        <v>1</v>
      </c>
      <c r="E28" s="24">
        <v>1</v>
      </c>
      <c r="F28" s="58">
        <v>1</v>
      </c>
      <c r="G28" s="58">
        <v>1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  <c r="N28" s="68" t="s">
        <v>8</v>
      </c>
      <c r="O28" s="76" t="s">
        <v>10</v>
      </c>
    </row>
    <row r="29" spans="1:22" ht="21" customHeight="1" x14ac:dyDescent="0.25">
      <c r="A29" s="86"/>
      <c r="B29" s="19" t="s">
        <v>3</v>
      </c>
      <c r="C29" s="39" t="s">
        <v>16</v>
      </c>
      <c r="D29" s="10">
        <f>D30/D28</f>
        <v>35634.699999999997</v>
      </c>
      <c r="E29" s="10">
        <f>E30</f>
        <v>57577.33</v>
      </c>
      <c r="F29" s="51">
        <f>F30</f>
        <v>64136.9</v>
      </c>
      <c r="G29" s="51">
        <f>G30</f>
        <v>63067.199999999997</v>
      </c>
      <c r="H29" s="51">
        <f>H30</f>
        <v>63197.3</v>
      </c>
      <c r="I29" s="51">
        <f>I30</f>
        <v>64669.3</v>
      </c>
      <c r="J29" s="51">
        <v>65369.3</v>
      </c>
      <c r="K29" s="51">
        <f>K32</f>
        <v>67669.3</v>
      </c>
      <c r="L29" s="51">
        <f>L32</f>
        <v>67669.3</v>
      </c>
      <c r="M29" s="51">
        <f>M30/M28</f>
        <v>548990.63</v>
      </c>
      <c r="N29" s="68"/>
      <c r="O29" s="76"/>
    </row>
    <row r="30" spans="1:22" ht="30" customHeight="1" x14ac:dyDescent="0.25">
      <c r="A30" s="86"/>
      <c r="B30" s="19" t="s">
        <v>4</v>
      </c>
      <c r="C30" s="39" t="s">
        <v>16</v>
      </c>
      <c r="D30" s="10">
        <f t="shared" ref="D30:M30" si="4">D32</f>
        <v>35634.699999999997</v>
      </c>
      <c r="E30" s="10">
        <f t="shared" si="4"/>
        <v>57577.33</v>
      </c>
      <c r="F30" s="51">
        <f t="shared" si="4"/>
        <v>64136.9</v>
      </c>
      <c r="G30" s="51">
        <f t="shared" si="4"/>
        <v>63067.199999999997</v>
      </c>
      <c r="H30" s="51">
        <f t="shared" si="4"/>
        <v>63197.3</v>
      </c>
      <c r="I30" s="51">
        <f t="shared" si="4"/>
        <v>64669.3</v>
      </c>
      <c r="J30" s="51">
        <f t="shared" si="4"/>
        <v>65369.3</v>
      </c>
      <c r="K30" s="51">
        <f t="shared" si="4"/>
        <v>67669.3</v>
      </c>
      <c r="L30" s="51">
        <f t="shared" si="4"/>
        <v>67669.3</v>
      </c>
      <c r="M30" s="51">
        <f t="shared" si="4"/>
        <v>548990.63</v>
      </c>
      <c r="N30" s="68"/>
      <c r="O30" s="76"/>
    </row>
    <row r="31" spans="1:22" ht="15.75" customHeight="1" x14ac:dyDescent="0.25">
      <c r="A31" s="86"/>
      <c r="B31" s="19" t="s">
        <v>7</v>
      </c>
      <c r="C31" s="39" t="s">
        <v>16</v>
      </c>
      <c r="D31" s="10">
        <v>0</v>
      </c>
      <c r="E31" s="2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1">
        <v>0</v>
      </c>
      <c r="N31" s="68"/>
      <c r="O31" s="76"/>
    </row>
    <row r="32" spans="1:22" ht="19.5" customHeight="1" x14ac:dyDescent="0.25">
      <c r="A32" s="86"/>
      <c r="B32" s="19" t="s">
        <v>5</v>
      </c>
      <c r="C32" s="39" t="s">
        <v>16</v>
      </c>
      <c r="D32" s="10">
        <v>35634.699999999997</v>
      </c>
      <c r="E32" s="10">
        <v>57577.33</v>
      </c>
      <c r="F32" s="51">
        <v>64136.9</v>
      </c>
      <c r="G32" s="51">
        <v>63067.199999999997</v>
      </c>
      <c r="H32" s="51">
        <v>63197.3</v>
      </c>
      <c r="I32" s="51">
        <v>64669.3</v>
      </c>
      <c r="J32" s="51">
        <v>65369.3</v>
      </c>
      <c r="K32" s="51">
        <v>67669.3</v>
      </c>
      <c r="L32" s="51">
        <v>67669.3</v>
      </c>
      <c r="M32" s="51">
        <f>SUM(D32:L32)</f>
        <v>548990.63</v>
      </c>
      <c r="N32" s="68"/>
      <c r="O32" s="76"/>
      <c r="P32" s="3"/>
      <c r="Q32" s="3"/>
      <c r="R32" s="3"/>
      <c r="S32" s="3"/>
      <c r="T32" s="3"/>
      <c r="U32" s="3"/>
      <c r="V32" s="3"/>
    </row>
    <row r="33" spans="1:19" ht="14.25" customHeight="1" x14ac:dyDescent="0.25">
      <c r="A33" s="86"/>
      <c r="B33" s="19" t="s">
        <v>57</v>
      </c>
      <c r="C33" s="39" t="s">
        <v>16</v>
      </c>
      <c r="D33" s="10">
        <v>0</v>
      </c>
      <c r="E33" s="2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1">
        <v>0</v>
      </c>
      <c r="N33" s="68"/>
      <c r="O33" s="76"/>
    </row>
    <row r="34" spans="1:19" ht="21.75" customHeight="1" x14ac:dyDescent="0.25">
      <c r="A34" s="86"/>
      <c r="B34" s="19" t="s">
        <v>6</v>
      </c>
      <c r="C34" s="39" t="s">
        <v>16</v>
      </c>
      <c r="D34" s="10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10">
        <v>0</v>
      </c>
      <c r="N34" s="68"/>
      <c r="O34" s="76"/>
    </row>
    <row r="35" spans="1:19" ht="30.75" customHeight="1" x14ac:dyDescent="0.25">
      <c r="A35" s="68" t="s">
        <v>83</v>
      </c>
      <c r="B35" s="19" t="s">
        <v>73</v>
      </c>
      <c r="C35" s="39" t="s">
        <v>22</v>
      </c>
      <c r="D35" s="24">
        <v>0</v>
      </c>
      <c r="E35" s="30">
        <v>5000</v>
      </c>
      <c r="F35" s="30">
        <v>9500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10">
        <f>SUM(D35:L35)</f>
        <v>14500</v>
      </c>
      <c r="N35" s="68" t="s">
        <v>8</v>
      </c>
      <c r="O35" s="76" t="s">
        <v>98</v>
      </c>
    </row>
    <row r="36" spans="1:19" ht="15" customHeight="1" x14ac:dyDescent="0.25">
      <c r="A36" s="86"/>
      <c r="B36" s="19" t="s">
        <v>3</v>
      </c>
      <c r="C36" s="39" t="s">
        <v>16</v>
      </c>
      <c r="D36" s="10">
        <v>0</v>
      </c>
      <c r="E36" s="10">
        <v>0.19</v>
      </c>
      <c r="F36" s="33">
        <v>0.19889999999999999</v>
      </c>
      <c r="G36" s="10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4">
        <v>0.19586000000000001</v>
      </c>
      <c r="N36" s="68"/>
      <c r="O36" s="76"/>
    </row>
    <row r="37" spans="1:19" ht="15" customHeight="1" x14ac:dyDescent="0.25">
      <c r="A37" s="86"/>
      <c r="B37" s="19" t="s">
        <v>4</v>
      </c>
      <c r="C37" s="39" t="s">
        <v>16</v>
      </c>
      <c r="D37" s="10">
        <v>0</v>
      </c>
      <c r="E37" s="10">
        <f>E39</f>
        <v>950</v>
      </c>
      <c r="F37" s="10">
        <v>1890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f t="shared" ref="M37:M42" si="5">SUM(D37:L37)</f>
        <v>2840</v>
      </c>
      <c r="N37" s="68"/>
      <c r="O37" s="76"/>
    </row>
    <row r="38" spans="1:19" ht="14.25" customHeight="1" x14ac:dyDescent="0.25">
      <c r="A38" s="86"/>
      <c r="B38" s="19" t="s">
        <v>7</v>
      </c>
      <c r="C38" s="39" t="s">
        <v>16</v>
      </c>
      <c r="D38" s="29">
        <v>0</v>
      </c>
      <c r="E38" s="10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10">
        <f t="shared" si="5"/>
        <v>0</v>
      </c>
      <c r="N38" s="68"/>
      <c r="O38" s="76"/>
      <c r="Q38" s="3"/>
      <c r="R38" s="3"/>
      <c r="S38" s="3"/>
    </row>
    <row r="39" spans="1:19" ht="14.25" customHeight="1" x14ac:dyDescent="0.25">
      <c r="A39" s="86"/>
      <c r="B39" s="19" t="s">
        <v>5</v>
      </c>
      <c r="C39" s="39" t="s">
        <v>16</v>
      </c>
      <c r="D39" s="10">
        <v>0</v>
      </c>
      <c r="E39" s="10">
        <v>950</v>
      </c>
      <c r="F39" s="10">
        <v>1890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5"/>
        <v>2840</v>
      </c>
      <c r="N39" s="68"/>
      <c r="O39" s="76"/>
    </row>
    <row r="40" spans="1:19" ht="12.75" customHeight="1" x14ac:dyDescent="0.25">
      <c r="A40" s="86"/>
      <c r="B40" s="19" t="s">
        <v>57</v>
      </c>
      <c r="C40" s="39" t="s">
        <v>16</v>
      </c>
      <c r="D40" s="29">
        <v>0</v>
      </c>
      <c r="E40" s="10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10">
        <f t="shared" si="5"/>
        <v>0</v>
      </c>
      <c r="N40" s="68"/>
      <c r="O40" s="76"/>
    </row>
    <row r="41" spans="1:19" ht="13.5" customHeight="1" x14ac:dyDescent="0.25">
      <c r="A41" s="86"/>
      <c r="B41" s="19" t="s">
        <v>6</v>
      </c>
      <c r="C41" s="39" t="s">
        <v>16</v>
      </c>
      <c r="D41" s="29">
        <v>0</v>
      </c>
      <c r="E41" s="10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10">
        <f t="shared" si="5"/>
        <v>0</v>
      </c>
      <c r="N41" s="68"/>
      <c r="O41" s="76"/>
    </row>
    <row r="42" spans="1:19" ht="19.5" customHeight="1" x14ac:dyDescent="0.25">
      <c r="A42" s="68" t="s">
        <v>105</v>
      </c>
      <c r="B42" s="19" t="s">
        <v>74</v>
      </c>
      <c r="C42" s="39" t="s">
        <v>22</v>
      </c>
      <c r="D42" s="30">
        <v>0</v>
      </c>
      <c r="E42" s="24">
        <v>1</v>
      </c>
      <c r="F42" s="24">
        <v>1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0">
        <f t="shared" si="5"/>
        <v>2</v>
      </c>
      <c r="N42" s="68" t="s">
        <v>8</v>
      </c>
      <c r="O42" s="76" t="s">
        <v>80</v>
      </c>
    </row>
    <row r="43" spans="1:19" ht="19.5" customHeight="1" x14ac:dyDescent="0.25">
      <c r="A43" s="86"/>
      <c r="B43" s="19" t="s">
        <v>3</v>
      </c>
      <c r="C43" s="39" t="s">
        <v>16</v>
      </c>
      <c r="D43" s="10">
        <v>0</v>
      </c>
      <c r="E43" s="10">
        <f>E44/E42</f>
        <v>8381.2000000000007</v>
      </c>
      <c r="F43" s="10">
        <v>350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>M44/M42</f>
        <v>4365.6000000000004</v>
      </c>
      <c r="N43" s="68"/>
      <c r="O43" s="76"/>
    </row>
    <row r="44" spans="1:19" ht="27.75" customHeight="1" x14ac:dyDescent="0.25">
      <c r="A44" s="86"/>
      <c r="B44" s="19" t="s">
        <v>4</v>
      </c>
      <c r="C44" s="39" t="s">
        <v>16</v>
      </c>
      <c r="D44" s="10">
        <v>0</v>
      </c>
      <c r="E44" s="10">
        <f>E46</f>
        <v>8381.2000000000007</v>
      </c>
      <c r="F44" s="10">
        <v>350</v>
      </c>
      <c r="G44" s="10">
        <v>0</v>
      </c>
      <c r="H44" s="10">
        <f>H46</f>
        <v>0</v>
      </c>
      <c r="I44" s="10">
        <v>0</v>
      </c>
      <c r="J44" s="10">
        <v>0</v>
      </c>
      <c r="K44" s="10">
        <v>0</v>
      </c>
      <c r="L44" s="10">
        <v>0</v>
      </c>
      <c r="M44" s="10">
        <f t="shared" ref="M44:M49" si="6">SUM(D44:L44)</f>
        <v>8731.2000000000007</v>
      </c>
      <c r="N44" s="68"/>
      <c r="O44" s="76"/>
    </row>
    <row r="45" spans="1:19" ht="14.25" customHeight="1" x14ac:dyDescent="0.25">
      <c r="A45" s="86"/>
      <c r="B45" s="19" t="s">
        <v>7</v>
      </c>
      <c r="C45" s="39" t="s">
        <v>16</v>
      </c>
      <c r="D45" s="10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10">
        <f t="shared" si="6"/>
        <v>0</v>
      </c>
      <c r="N45" s="68"/>
      <c r="O45" s="76"/>
    </row>
    <row r="46" spans="1:19" ht="14.25" customHeight="1" x14ac:dyDescent="0.25">
      <c r="A46" s="86"/>
      <c r="B46" s="19" t="s">
        <v>5</v>
      </c>
      <c r="C46" s="39" t="s">
        <v>16</v>
      </c>
      <c r="D46" s="10">
        <v>0</v>
      </c>
      <c r="E46" s="10">
        <v>8381.2000000000007</v>
      </c>
      <c r="F46" s="10">
        <v>350</v>
      </c>
      <c r="G46" s="10">
        <v>0</v>
      </c>
      <c r="H46" s="10"/>
      <c r="I46" s="10">
        <v>0</v>
      </c>
      <c r="J46" s="10">
        <v>0</v>
      </c>
      <c r="K46" s="10">
        <v>0</v>
      </c>
      <c r="L46" s="10">
        <v>0</v>
      </c>
      <c r="M46" s="10">
        <f t="shared" si="6"/>
        <v>8731.2000000000007</v>
      </c>
      <c r="N46" s="68"/>
      <c r="O46" s="76"/>
    </row>
    <row r="47" spans="1:19" ht="18" customHeight="1" x14ac:dyDescent="0.25">
      <c r="A47" s="86"/>
      <c r="B47" s="19" t="s">
        <v>57</v>
      </c>
      <c r="C47" s="39" t="s">
        <v>16</v>
      </c>
      <c r="D47" s="10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10">
        <f t="shared" si="6"/>
        <v>0</v>
      </c>
      <c r="N47" s="68"/>
      <c r="O47" s="76"/>
    </row>
    <row r="48" spans="1:19" ht="21.75" customHeight="1" x14ac:dyDescent="0.25">
      <c r="A48" s="86"/>
      <c r="B48" s="19" t="s">
        <v>6</v>
      </c>
      <c r="C48" s="39" t="s">
        <v>16</v>
      </c>
      <c r="D48" s="10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10">
        <f t="shared" si="6"/>
        <v>0</v>
      </c>
      <c r="N48" s="68"/>
      <c r="O48" s="76"/>
    </row>
    <row r="49" spans="1:15" ht="21.75" customHeight="1" x14ac:dyDescent="0.25">
      <c r="A49" s="68" t="s">
        <v>121</v>
      </c>
      <c r="B49" s="19" t="s">
        <v>74</v>
      </c>
      <c r="C49" s="39" t="s">
        <v>22</v>
      </c>
      <c r="D49" s="30">
        <v>0</v>
      </c>
      <c r="E49" s="24">
        <v>2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0">
        <f t="shared" si="6"/>
        <v>2</v>
      </c>
      <c r="N49" s="68" t="s">
        <v>8</v>
      </c>
      <c r="O49" s="76" t="s">
        <v>122</v>
      </c>
    </row>
    <row r="50" spans="1:15" ht="21.75" customHeight="1" x14ac:dyDescent="0.25">
      <c r="A50" s="86"/>
      <c r="B50" s="19" t="s">
        <v>3</v>
      </c>
      <c r="C50" s="39" t="s">
        <v>16</v>
      </c>
      <c r="D50" s="10">
        <v>0</v>
      </c>
      <c r="E50" s="10">
        <v>2125</v>
      </c>
      <c r="F50" s="10">
        <v>0</v>
      </c>
      <c r="G50" s="10">
        <v>0</v>
      </c>
      <c r="H50" s="10">
        <f>H49</f>
        <v>0</v>
      </c>
      <c r="I50" s="10">
        <f>I49</f>
        <v>0</v>
      </c>
      <c r="J50" s="10">
        <v>0</v>
      </c>
      <c r="K50" s="10">
        <v>0</v>
      </c>
      <c r="L50" s="10">
        <v>0</v>
      </c>
      <c r="M50" s="10">
        <f>M51/M49</f>
        <v>2125</v>
      </c>
      <c r="N50" s="68"/>
      <c r="O50" s="76"/>
    </row>
    <row r="51" spans="1:15" ht="26.25" customHeight="1" x14ac:dyDescent="0.25">
      <c r="A51" s="86"/>
      <c r="B51" s="19" t="s">
        <v>4</v>
      </c>
      <c r="C51" s="39" t="s">
        <v>16</v>
      </c>
      <c r="D51" s="10">
        <v>0</v>
      </c>
      <c r="E51" s="10">
        <f>E53</f>
        <v>4250</v>
      </c>
      <c r="F51" s="10">
        <f>F53</f>
        <v>0</v>
      </c>
      <c r="G51" s="10">
        <f>G53</f>
        <v>0</v>
      </c>
      <c r="H51" s="10">
        <f>H53</f>
        <v>0</v>
      </c>
      <c r="I51" s="10">
        <f>I53</f>
        <v>0</v>
      </c>
      <c r="J51" s="10">
        <v>0</v>
      </c>
      <c r="K51" s="10">
        <v>0</v>
      </c>
      <c r="L51" s="10">
        <v>0</v>
      </c>
      <c r="M51" s="10">
        <f>SUM(D51:I51)</f>
        <v>4250</v>
      </c>
      <c r="N51" s="68"/>
      <c r="O51" s="76"/>
    </row>
    <row r="52" spans="1:15" ht="21.75" customHeight="1" x14ac:dyDescent="0.25">
      <c r="A52" s="86"/>
      <c r="B52" s="19" t="s">
        <v>7</v>
      </c>
      <c r="C52" s="39" t="s">
        <v>16</v>
      </c>
      <c r="D52" s="10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10">
        <f>SUM(D52:L52)</f>
        <v>0</v>
      </c>
      <c r="N52" s="68"/>
      <c r="O52" s="76"/>
    </row>
    <row r="53" spans="1:15" ht="21.75" customHeight="1" x14ac:dyDescent="0.25">
      <c r="A53" s="86"/>
      <c r="B53" s="19" t="s">
        <v>5</v>
      </c>
      <c r="C53" s="39" t="s">
        <v>16</v>
      </c>
      <c r="D53" s="10">
        <v>0</v>
      </c>
      <c r="E53" s="10">
        <v>4250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>SUM(D53:L53)</f>
        <v>4250</v>
      </c>
      <c r="N53" s="68"/>
      <c r="O53" s="76"/>
    </row>
    <row r="54" spans="1:15" ht="21.75" customHeight="1" x14ac:dyDescent="0.25">
      <c r="A54" s="86"/>
      <c r="B54" s="19" t="s">
        <v>57</v>
      </c>
      <c r="C54" s="39" t="s">
        <v>16</v>
      </c>
      <c r="D54" s="10">
        <v>0</v>
      </c>
      <c r="E54" s="29">
        <v>0</v>
      </c>
      <c r="F54" s="29">
        <v>0</v>
      </c>
      <c r="G54" s="29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>SUM(D54:L54)</f>
        <v>0</v>
      </c>
      <c r="N54" s="68"/>
      <c r="O54" s="76"/>
    </row>
    <row r="55" spans="1:15" ht="21.75" customHeight="1" x14ac:dyDescent="0.25">
      <c r="A55" s="86"/>
      <c r="B55" s="19" t="s">
        <v>6</v>
      </c>
      <c r="C55" s="39" t="s">
        <v>16</v>
      </c>
      <c r="D55" s="10">
        <v>0</v>
      </c>
      <c r="E55" s="29">
        <v>0</v>
      </c>
      <c r="F55" s="29">
        <v>0</v>
      </c>
      <c r="G55" s="29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f>SUM(D55:L55)</f>
        <v>0</v>
      </c>
      <c r="N55" s="68"/>
      <c r="O55" s="76"/>
    </row>
    <row r="56" spans="1:15" ht="27.75" customHeight="1" x14ac:dyDescent="0.25">
      <c r="A56" s="68" t="s">
        <v>88</v>
      </c>
      <c r="B56" s="19" t="s">
        <v>75</v>
      </c>
      <c r="C56" s="39" t="s">
        <v>22</v>
      </c>
      <c r="D56" s="30">
        <v>0</v>
      </c>
      <c r="E56" s="24">
        <v>3</v>
      </c>
      <c r="F56" s="24">
        <v>12</v>
      </c>
      <c r="G56" s="24">
        <v>12</v>
      </c>
      <c r="H56" s="24">
        <v>12</v>
      </c>
      <c r="I56" s="24">
        <v>12</v>
      </c>
      <c r="J56" s="24">
        <v>12</v>
      </c>
      <c r="K56" s="24">
        <v>12</v>
      </c>
      <c r="L56" s="24">
        <v>12</v>
      </c>
      <c r="M56" s="10">
        <f>SUM(D56:L56)</f>
        <v>87</v>
      </c>
      <c r="N56" s="68" t="s">
        <v>94</v>
      </c>
      <c r="O56" s="76" t="s">
        <v>67</v>
      </c>
    </row>
    <row r="57" spans="1:15" ht="15" customHeight="1" x14ac:dyDescent="0.25">
      <c r="A57" s="86"/>
      <c r="B57" s="19" t="s">
        <v>3</v>
      </c>
      <c r="C57" s="39" t="s">
        <v>16</v>
      </c>
      <c r="D57" s="10">
        <v>0</v>
      </c>
      <c r="E57" s="10">
        <f>E58/E56</f>
        <v>77.97</v>
      </c>
      <c r="F57" s="10">
        <v>175.2</v>
      </c>
      <c r="G57" s="10">
        <v>175.2</v>
      </c>
      <c r="H57" s="10">
        <v>175.2</v>
      </c>
      <c r="I57" s="10">
        <v>175.2</v>
      </c>
      <c r="J57" s="10">
        <v>175.2</v>
      </c>
      <c r="K57" s="10">
        <v>175.2</v>
      </c>
      <c r="L57" s="10">
        <v>175.2</v>
      </c>
      <c r="M57" s="33">
        <f>M58/M56</f>
        <v>171.84724137931033</v>
      </c>
      <c r="N57" s="68"/>
      <c r="O57" s="76"/>
    </row>
    <row r="58" spans="1:15" ht="27" customHeight="1" x14ac:dyDescent="0.25">
      <c r="A58" s="86"/>
      <c r="B58" s="19" t="s">
        <v>4</v>
      </c>
      <c r="C58" s="39" t="s">
        <v>16</v>
      </c>
      <c r="D58" s="10">
        <v>0</v>
      </c>
      <c r="E58" s="10">
        <f>E60</f>
        <v>233.91</v>
      </c>
      <c r="F58" s="10">
        <f>F60</f>
        <v>2102.4</v>
      </c>
      <c r="G58" s="10">
        <f>G60</f>
        <v>2102.4</v>
      </c>
      <c r="H58" s="10">
        <f>H60</f>
        <v>2102.4</v>
      </c>
      <c r="I58" s="10">
        <f>I60</f>
        <v>2102.4</v>
      </c>
      <c r="J58" s="10">
        <v>2102.4</v>
      </c>
      <c r="K58" s="10">
        <v>2102.4</v>
      </c>
      <c r="L58" s="10">
        <v>2102.4</v>
      </c>
      <c r="M58" s="10">
        <f>M60</f>
        <v>14950.71</v>
      </c>
      <c r="N58" s="68"/>
      <c r="O58" s="76"/>
    </row>
    <row r="59" spans="1:15" ht="21.75" customHeight="1" x14ac:dyDescent="0.25">
      <c r="A59" s="86"/>
      <c r="B59" s="19" t="s">
        <v>7</v>
      </c>
      <c r="C59" s="39" t="s">
        <v>16</v>
      </c>
      <c r="D59" s="10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10">
        <f>SUM(D59:G59)</f>
        <v>0</v>
      </c>
      <c r="N59" s="68"/>
      <c r="O59" s="76"/>
    </row>
    <row r="60" spans="1:15" ht="21.75" customHeight="1" x14ac:dyDescent="0.25">
      <c r="A60" s="86"/>
      <c r="B60" s="19" t="s">
        <v>5</v>
      </c>
      <c r="C60" s="39" t="s">
        <v>16</v>
      </c>
      <c r="D60" s="10">
        <v>0</v>
      </c>
      <c r="E60" s="10">
        <v>233.91</v>
      </c>
      <c r="F60" s="10">
        <v>2102.4</v>
      </c>
      <c r="G60" s="10">
        <v>2102.4</v>
      </c>
      <c r="H60" s="10">
        <v>2102.4</v>
      </c>
      <c r="I60" s="10">
        <v>2102.4</v>
      </c>
      <c r="J60" s="10">
        <v>2102.4</v>
      </c>
      <c r="K60" s="10">
        <v>2102.4</v>
      </c>
      <c r="L60" s="10">
        <v>2102.4</v>
      </c>
      <c r="M60" s="10">
        <f>SUM(D60:L60)</f>
        <v>14950.71</v>
      </c>
      <c r="N60" s="68"/>
      <c r="O60" s="76"/>
    </row>
    <row r="61" spans="1:15" ht="17.25" customHeight="1" x14ac:dyDescent="0.25">
      <c r="A61" s="86"/>
      <c r="B61" s="19" t="s">
        <v>57</v>
      </c>
      <c r="C61" s="39" t="s">
        <v>16</v>
      </c>
      <c r="D61" s="10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10">
        <f>SUM(D61:G61)</f>
        <v>0</v>
      </c>
      <c r="N61" s="68"/>
      <c r="O61" s="76"/>
    </row>
    <row r="62" spans="1:15" ht="16.5" customHeight="1" x14ac:dyDescent="0.25">
      <c r="A62" s="86"/>
      <c r="B62" s="19" t="s">
        <v>6</v>
      </c>
      <c r="C62" s="39" t="s">
        <v>16</v>
      </c>
      <c r="D62" s="10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10">
        <f>SUM(D62:G62)</f>
        <v>0</v>
      </c>
      <c r="N62" s="68"/>
      <c r="O62" s="76"/>
    </row>
    <row r="63" spans="1:15" ht="35.25" customHeight="1" x14ac:dyDescent="0.25">
      <c r="A63" s="73" t="s">
        <v>115</v>
      </c>
      <c r="B63" s="19" t="s">
        <v>75</v>
      </c>
      <c r="C63" s="39" t="s">
        <v>22</v>
      </c>
      <c r="D63" s="30">
        <v>0</v>
      </c>
      <c r="E63" s="24">
        <v>3</v>
      </c>
      <c r="F63" s="24">
        <v>12</v>
      </c>
      <c r="G63" s="24">
        <v>12</v>
      </c>
      <c r="H63" s="24">
        <v>12</v>
      </c>
      <c r="I63" s="24">
        <v>12</v>
      </c>
      <c r="J63" s="24">
        <v>12</v>
      </c>
      <c r="K63" s="24">
        <v>12</v>
      </c>
      <c r="L63" s="24">
        <v>12</v>
      </c>
      <c r="M63" s="10">
        <f>SUM(D63:L63)</f>
        <v>87</v>
      </c>
      <c r="N63" s="68" t="s">
        <v>94</v>
      </c>
      <c r="O63" s="76" t="s">
        <v>106</v>
      </c>
    </row>
    <row r="64" spans="1:15" ht="15" customHeight="1" x14ac:dyDescent="0.25">
      <c r="A64" s="74"/>
      <c r="B64" s="19" t="s">
        <v>3</v>
      </c>
      <c r="C64" s="39" t="s">
        <v>16</v>
      </c>
      <c r="D64" s="10">
        <v>0</v>
      </c>
      <c r="E64" s="10">
        <f>E65/E63</f>
        <v>150.62</v>
      </c>
      <c r="F64" s="10">
        <v>175</v>
      </c>
      <c r="G64" s="10">
        <v>175</v>
      </c>
      <c r="H64" s="10">
        <f>H65/H63</f>
        <v>175</v>
      </c>
      <c r="I64" s="10">
        <f>I65/I63</f>
        <v>175</v>
      </c>
      <c r="J64" s="10">
        <v>175</v>
      </c>
      <c r="K64" s="10">
        <v>175</v>
      </c>
      <c r="L64" s="10">
        <v>175</v>
      </c>
      <c r="M64" s="35">
        <f>M65/M63</f>
        <v>174.15931034482759</v>
      </c>
      <c r="N64" s="68"/>
      <c r="O64" s="76"/>
    </row>
    <row r="65" spans="1:15" ht="15" customHeight="1" x14ac:dyDescent="0.25">
      <c r="A65" s="74"/>
      <c r="B65" s="19" t="s">
        <v>4</v>
      </c>
      <c r="C65" s="39" t="s">
        <v>16</v>
      </c>
      <c r="D65" s="10">
        <v>0</v>
      </c>
      <c r="E65" s="10">
        <f>E67</f>
        <v>451.86</v>
      </c>
      <c r="F65" s="10">
        <f>F67</f>
        <v>2100</v>
      </c>
      <c r="G65" s="10">
        <f>G67</f>
        <v>2100</v>
      </c>
      <c r="H65" s="10">
        <f>H67</f>
        <v>2100</v>
      </c>
      <c r="I65" s="10">
        <f>I67</f>
        <v>2100</v>
      </c>
      <c r="J65" s="10">
        <v>2100</v>
      </c>
      <c r="K65" s="10">
        <v>2100</v>
      </c>
      <c r="L65" s="10">
        <v>2100</v>
      </c>
      <c r="M65" s="10">
        <f>M67</f>
        <v>15151.86</v>
      </c>
      <c r="N65" s="68"/>
      <c r="O65" s="76"/>
    </row>
    <row r="66" spans="1:15" ht="15" customHeight="1" x14ac:dyDescent="0.25">
      <c r="A66" s="74"/>
      <c r="B66" s="19" t="s">
        <v>7</v>
      </c>
      <c r="C66" s="39" t="s">
        <v>16</v>
      </c>
      <c r="D66" s="10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10">
        <f>SUM(D66:G66)</f>
        <v>0</v>
      </c>
      <c r="N66" s="68"/>
      <c r="O66" s="76"/>
    </row>
    <row r="67" spans="1:15" ht="27" customHeight="1" x14ac:dyDescent="0.25">
      <c r="A67" s="74"/>
      <c r="B67" s="19" t="s">
        <v>5</v>
      </c>
      <c r="C67" s="39" t="s">
        <v>16</v>
      </c>
      <c r="D67" s="10">
        <v>0</v>
      </c>
      <c r="E67" s="10">
        <v>451.86</v>
      </c>
      <c r="F67" s="10">
        <v>2100</v>
      </c>
      <c r="G67" s="10">
        <v>2100</v>
      </c>
      <c r="H67" s="10">
        <v>2100</v>
      </c>
      <c r="I67" s="10">
        <v>2100</v>
      </c>
      <c r="J67" s="10">
        <v>2100</v>
      </c>
      <c r="K67" s="10">
        <v>2100</v>
      </c>
      <c r="L67" s="10">
        <v>2100</v>
      </c>
      <c r="M67" s="10">
        <f>SUM(D67:L67)</f>
        <v>15151.86</v>
      </c>
      <c r="N67" s="68"/>
      <c r="O67" s="76"/>
    </row>
    <row r="68" spans="1:15" ht="24.75" customHeight="1" x14ac:dyDescent="0.25">
      <c r="A68" s="74"/>
      <c r="B68" s="19" t="s">
        <v>57</v>
      </c>
      <c r="C68" s="39" t="s">
        <v>16</v>
      </c>
      <c r="D68" s="10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10">
        <f>SUM(D68:G68)</f>
        <v>0</v>
      </c>
      <c r="N68" s="68"/>
      <c r="O68" s="76"/>
    </row>
    <row r="69" spans="1:15" ht="45.75" customHeight="1" x14ac:dyDescent="0.25">
      <c r="A69" s="75"/>
      <c r="B69" s="19" t="s">
        <v>6</v>
      </c>
      <c r="C69" s="39" t="s">
        <v>16</v>
      </c>
      <c r="D69" s="10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10">
        <f>SUM(D69:G69)</f>
        <v>0</v>
      </c>
      <c r="N69" s="68"/>
      <c r="O69" s="76"/>
    </row>
    <row r="70" spans="1:15" ht="30" customHeight="1" x14ac:dyDescent="0.25">
      <c r="A70" s="68" t="s">
        <v>129</v>
      </c>
      <c r="B70" s="19" t="s">
        <v>70</v>
      </c>
      <c r="C70" s="39" t="s">
        <v>22</v>
      </c>
      <c r="D70" s="30">
        <v>0</v>
      </c>
      <c r="E70" s="58">
        <v>1</v>
      </c>
      <c r="F70" s="58">
        <v>0</v>
      </c>
      <c r="G70" s="58">
        <v>2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1">
        <f>SUM(D70:L70)</f>
        <v>3</v>
      </c>
      <c r="N70" s="68" t="s">
        <v>8</v>
      </c>
      <c r="O70" s="76" t="s">
        <v>84</v>
      </c>
    </row>
    <row r="71" spans="1:15" ht="15" customHeight="1" x14ac:dyDescent="0.25">
      <c r="A71" s="86"/>
      <c r="B71" s="19" t="s">
        <v>3</v>
      </c>
      <c r="C71" s="39" t="s">
        <v>16</v>
      </c>
      <c r="D71" s="10">
        <v>0</v>
      </c>
      <c r="E71" s="51">
        <v>200</v>
      </c>
      <c r="F71" s="51">
        <v>0</v>
      </c>
      <c r="G71" s="51">
        <v>390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f>M72/M70</f>
        <v>326.66666666666669</v>
      </c>
      <c r="N71" s="68"/>
      <c r="O71" s="76"/>
    </row>
    <row r="72" spans="1:15" ht="15" customHeight="1" x14ac:dyDescent="0.25">
      <c r="A72" s="86"/>
      <c r="B72" s="19" t="s">
        <v>4</v>
      </c>
      <c r="C72" s="39" t="s">
        <v>16</v>
      </c>
      <c r="D72" s="10">
        <v>0</v>
      </c>
      <c r="E72" s="51">
        <f>E74</f>
        <v>200</v>
      </c>
      <c r="F72" s="51">
        <f>F74</f>
        <v>0</v>
      </c>
      <c r="G72" s="51">
        <v>780</v>
      </c>
      <c r="H72" s="51">
        <f>H74</f>
        <v>0</v>
      </c>
      <c r="I72" s="51">
        <f>I74</f>
        <v>0</v>
      </c>
      <c r="J72" s="51">
        <v>0</v>
      </c>
      <c r="K72" s="51">
        <v>0</v>
      </c>
      <c r="L72" s="51">
        <v>0</v>
      </c>
      <c r="M72" s="51">
        <f>SUM(D72:I72)</f>
        <v>980</v>
      </c>
      <c r="N72" s="68"/>
      <c r="O72" s="76"/>
    </row>
    <row r="73" spans="1:15" ht="15" customHeight="1" x14ac:dyDescent="0.25">
      <c r="A73" s="86"/>
      <c r="B73" s="19" t="s">
        <v>7</v>
      </c>
      <c r="C73" s="39" t="s">
        <v>16</v>
      </c>
      <c r="D73" s="10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1">
        <f>SUM(D73:G73)</f>
        <v>0</v>
      </c>
      <c r="N73" s="68"/>
      <c r="O73" s="76"/>
    </row>
    <row r="74" spans="1:15" ht="14.25" customHeight="1" x14ac:dyDescent="0.25">
      <c r="A74" s="86"/>
      <c r="B74" s="19" t="s">
        <v>5</v>
      </c>
      <c r="C74" s="39" t="s">
        <v>16</v>
      </c>
      <c r="D74" s="10">
        <v>0</v>
      </c>
      <c r="E74" s="51">
        <v>200</v>
      </c>
      <c r="F74" s="51">
        <v>0</v>
      </c>
      <c r="G74" s="51">
        <v>780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f>SUM(D74:L74)</f>
        <v>980</v>
      </c>
      <c r="N74" s="68"/>
      <c r="O74" s="76"/>
    </row>
    <row r="75" spans="1:15" ht="15.75" customHeight="1" x14ac:dyDescent="0.25">
      <c r="A75" s="86"/>
      <c r="B75" s="19" t="s">
        <v>57</v>
      </c>
      <c r="C75" s="39" t="s">
        <v>16</v>
      </c>
      <c r="D75" s="10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1">
        <f>SUM(D75:G75)</f>
        <v>0</v>
      </c>
      <c r="N75" s="68"/>
      <c r="O75" s="76"/>
    </row>
    <row r="76" spans="1:15" ht="15.75" customHeight="1" x14ac:dyDescent="0.25">
      <c r="A76" s="86"/>
      <c r="B76" s="19" t="s">
        <v>6</v>
      </c>
      <c r="C76" s="39" t="s">
        <v>16</v>
      </c>
      <c r="D76" s="10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1">
        <f>SUM(D76:G76)</f>
        <v>0</v>
      </c>
      <c r="N76" s="68"/>
      <c r="O76" s="76"/>
    </row>
    <row r="77" spans="1:15" ht="30" customHeight="1" x14ac:dyDescent="0.25">
      <c r="A77" s="68" t="s">
        <v>130</v>
      </c>
      <c r="B77" s="19" t="s">
        <v>131</v>
      </c>
      <c r="C77" s="57" t="s">
        <v>22</v>
      </c>
      <c r="D77" s="30">
        <v>0</v>
      </c>
      <c r="E77" s="58">
        <v>0</v>
      </c>
      <c r="F77" s="58">
        <v>0</v>
      </c>
      <c r="G77" s="58">
        <v>0</v>
      </c>
      <c r="H77" s="58">
        <v>1</v>
      </c>
      <c r="I77" s="58">
        <v>1</v>
      </c>
      <c r="J77" s="58">
        <v>1</v>
      </c>
      <c r="K77" s="58">
        <v>0</v>
      </c>
      <c r="L77" s="58">
        <v>0</v>
      </c>
      <c r="M77" s="51">
        <f>SUM(D77:L77)</f>
        <v>3</v>
      </c>
      <c r="N77" s="68" t="s">
        <v>8</v>
      </c>
      <c r="O77" s="76" t="s">
        <v>132</v>
      </c>
    </row>
    <row r="78" spans="1:15" ht="15" customHeight="1" x14ac:dyDescent="0.25">
      <c r="A78" s="86"/>
      <c r="B78" s="19" t="s">
        <v>3</v>
      </c>
      <c r="C78" s="57" t="s">
        <v>16</v>
      </c>
      <c r="D78" s="10">
        <v>0</v>
      </c>
      <c r="E78" s="51">
        <v>0</v>
      </c>
      <c r="F78" s="51">
        <v>0</v>
      </c>
      <c r="G78" s="51">
        <v>0</v>
      </c>
      <c r="H78" s="51">
        <v>3000</v>
      </c>
      <c r="I78" s="51">
        <v>3000</v>
      </c>
      <c r="J78" s="51">
        <v>2300</v>
      </c>
      <c r="K78" s="51">
        <v>0</v>
      </c>
      <c r="L78" s="51">
        <v>0</v>
      </c>
      <c r="M78" s="51">
        <f>M79/M77</f>
        <v>2766.6666666666665</v>
      </c>
      <c r="N78" s="68"/>
      <c r="O78" s="76"/>
    </row>
    <row r="79" spans="1:15" ht="15" customHeight="1" x14ac:dyDescent="0.25">
      <c r="A79" s="86"/>
      <c r="B79" s="19" t="s">
        <v>4</v>
      </c>
      <c r="C79" s="57" t="s">
        <v>16</v>
      </c>
      <c r="D79" s="10">
        <v>0</v>
      </c>
      <c r="E79" s="51">
        <v>0</v>
      </c>
      <c r="F79" s="51">
        <f>F81</f>
        <v>0</v>
      </c>
      <c r="G79" s="51">
        <v>0</v>
      </c>
      <c r="H79" s="51">
        <v>3000</v>
      </c>
      <c r="I79" s="51">
        <v>3000</v>
      </c>
      <c r="J79" s="51">
        <v>2300</v>
      </c>
      <c r="K79" s="51">
        <v>0</v>
      </c>
      <c r="L79" s="51">
        <v>0</v>
      </c>
      <c r="M79" s="51">
        <f>SUM(D79:L79)</f>
        <v>8300</v>
      </c>
      <c r="N79" s="68"/>
      <c r="O79" s="76"/>
    </row>
    <row r="80" spans="1:15" ht="15" customHeight="1" x14ac:dyDescent="0.25">
      <c r="A80" s="86"/>
      <c r="B80" s="19" t="s">
        <v>7</v>
      </c>
      <c r="C80" s="57" t="s">
        <v>16</v>
      </c>
      <c r="D80" s="10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51">
        <f>SUM(D80:G80)</f>
        <v>0</v>
      </c>
      <c r="N80" s="68"/>
      <c r="O80" s="76"/>
    </row>
    <row r="81" spans="1:15" ht="14.25" customHeight="1" x14ac:dyDescent="0.25">
      <c r="A81" s="86"/>
      <c r="B81" s="19" t="s">
        <v>5</v>
      </c>
      <c r="C81" s="57" t="s">
        <v>16</v>
      </c>
      <c r="D81" s="10">
        <v>0</v>
      </c>
      <c r="E81" s="51">
        <v>0</v>
      </c>
      <c r="F81" s="51">
        <v>0</v>
      </c>
      <c r="G81" s="51">
        <v>0</v>
      </c>
      <c r="H81" s="51">
        <v>3000</v>
      </c>
      <c r="I81" s="51">
        <v>3000</v>
      </c>
      <c r="J81" s="51">
        <v>2300</v>
      </c>
      <c r="K81" s="51">
        <v>0</v>
      </c>
      <c r="L81" s="51">
        <v>0</v>
      </c>
      <c r="M81" s="51">
        <f>SUM(D81:L81)</f>
        <v>8300</v>
      </c>
      <c r="N81" s="68"/>
      <c r="O81" s="76"/>
    </row>
    <row r="82" spans="1:15" ht="15.75" customHeight="1" x14ac:dyDescent="0.25">
      <c r="A82" s="86"/>
      <c r="B82" s="19" t="s">
        <v>57</v>
      </c>
      <c r="C82" s="57" t="s">
        <v>16</v>
      </c>
      <c r="D82" s="10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1">
        <f>SUM(D82:G82)</f>
        <v>0</v>
      </c>
      <c r="N82" s="68"/>
      <c r="O82" s="76"/>
    </row>
    <row r="83" spans="1:15" ht="15.75" customHeight="1" x14ac:dyDescent="0.25">
      <c r="A83" s="86"/>
      <c r="B83" s="19" t="s">
        <v>6</v>
      </c>
      <c r="C83" s="57" t="s">
        <v>16</v>
      </c>
      <c r="D83" s="10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10">
        <f>SUM(D83:G83)</f>
        <v>0</v>
      </c>
      <c r="N83" s="68"/>
      <c r="O83" s="76"/>
    </row>
    <row r="84" spans="1:15" ht="11.25" customHeight="1" x14ac:dyDescent="0.25">
      <c r="A84" s="63" t="s">
        <v>21</v>
      </c>
      <c r="B84" s="64"/>
      <c r="C84" s="39" t="s">
        <v>16</v>
      </c>
      <c r="D84" s="9">
        <f>D72+D65+D58+D44+D37+D30+D51+D79</f>
        <v>35634.699999999997</v>
      </c>
      <c r="E84" s="9">
        <f t="shared" ref="E84:M84" si="7">E72+E65+E58+E44+E37+E30+E51+E79</f>
        <v>72044.3</v>
      </c>
      <c r="F84" s="9">
        <f t="shared" si="7"/>
        <v>70579.3</v>
      </c>
      <c r="G84" s="9">
        <f t="shared" si="7"/>
        <v>68049.599999999991</v>
      </c>
      <c r="H84" s="9">
        <f t="shared" si="7"/>
        <v>70399.7</v>
      </c>
      <c r="I84" s="9">
        <f t="shared" si="7"/>
        <v>71871.7</v>
      </c>
      <c r="J84" s="9">
        <f t="shared" si="7"/>
        <v>71871.7</v>
      </c>
      <c r="K84" s="9">
        <f t="shared" si="7"/>
        <v>71871.7</v>
      </c>
      <c r="L84" s="9">
        <f t="shared" si="7"/>
        <v>71871.7</v>
      </c>
      <c r="M84" s="9">
        <f t="shared" si="7"/>
        <v>604194.4</v>
      </c>
      <c r="N84" s="73"/>
      <c r="O84" s="73"/>
    </row>
    <row r="85" spans="1:15" ht="11.25" customHeight="1" x14ac:dyDescent="0.25">
      <c r="A85" s="69" t="s">
        <v>17</v>
      </c>
      <c r="B85" s="64"/>
      <c r="C85" s="19"/>
      <c r="D85" s="4"/>
      <c r="E85" s="4"/>
      <c r="F85" s="4"/>
      <c r="G85" s="9"/>
      <c r="H85" s="40"/>
      <c r="I85" s="40"/>
      <c r="J85" s="55"/>
      <c r="K85" s="55"/>
      <c r="L85" s="55"/>
      <c r="M85" s="40"/>
      <c r="N85" s="74"/>
      <c r="O85" s="74"/>
    </row>
    <row r="86" spans="1:15" ht="11.25" customHeight="1" x14ac:dyDescent="0.25">
      <c r="A86" s="63" t="s">
        <v>7</v>
      </c>
      <c r="B86" s="64"/>
      <c r="C86" s="39" t="s">
        <v>16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f>SUM(D86:G86)</f>
        <v>0</v>
      </c>
      <c r="N86" s="74"/>
      <c r="O86" s="74"/>
    </row>
    <row r="87" spans="1:15" ht="11.25" customHeight="1" x14ac:dyDescent="0.25">
      <c r="A87" s="63" t="s">
        <v>5</v>
      </c>
      <c r="B87" s="64"/>
      <c r="C87" s="39" t="s">
        <v>16</v>
      </c>
      <c r="D87" s="9">
        <f t="shared" ref="D87:I87" si="8">D84</f>
        <v>35634.699999999997</v>
      </c>
      <c r="E87" s="9">
        <f t="shared" si="8"/>
        <v>72044.3</v>
      </c>
      <c r="F87" s="9">
        <f t="shared" si="8"/>
        <v>70579.3</v>
      </c>
      <c r="G87" s="9">
        <f t="shared" si="8"/>
        <v>68049.599999999991</v>
      </c>
      <c r="H87" s="9">
        <f t="shared" si="8"/>
        <v>70399.7</v>
      </c>
      <c r="I87" s="9">
        <f t="shared" si="8"/>
        <v>71871.7</v>
      </c>
      <c r="J87" s="9">
        <v>71871.7</v>
      </c>
      <c r="K87" s="9">
        <v>71871.7</v>
      </c>
      <c r="L87" s="9">
        <v>71871.7</v>
      </c>
      <c r="M87" s="9">
        <f>D87+E87+F87+G87+H87+I87+J87+K87+L87</f>
        <v>604194.39999999991</v>
      </c>
      <c r="N87" s="74"/>
      <c r="O87" s="74"/>
    </row>
    <row r="88" spans="1:15" ht="11.25" customHeight="1" x14ac:dyDescent="0.25">
      <c r="A88" s="37" t="s">
        <v>57</v>
      </c>
      <c r="B88" s="38"/>
      <c r="C88" s="39" t="s">
        <v>16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f>SUM(D88:G88)</f>
        <v>0</v>
      </c>
      <c r="N88" s="74"/>
      <c r="O88" s="74"/>
    </row>
    <row r="89" spans="1:15" ht="11.25" customHeight="1" x14ac:dyDescent="0.25">
      <c r="A89" s="63" t="s">
        <v>6</v>
      </c>
      <c r="B89" s="64"/>
      <c r="C89" s="39" t="s">
        <v>16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f>SUM(D89:G89)</f>
        <v>0</v>
      </c>
      <c r="N89" s="75"/>
      <c r="O89" s="75"/>
    </row>
    <row r="90" spans="1:15" ht="31.5" customHeight="1" x14ac:dyDescent="0.25">
      <c r="A90" s="86" t="s">
        <v>71</v>
      </c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</row>
    <row r="91" spans="1:15" ht="33" customHeight="1" x14ac:dyDescent="0.25">
      <c r="A91" s="68" t="s">
        <v>107</v>
      </c>
      <c r="B91" s="19" t="s">
        <v>74</v>
      </c>
      <c r="C91" s="39" t="s">
        <v>22</v>
      </c>
      <c r="D91" s="10">
        <v>0</v>
      </c>
      <c r="E91" s="10">
        <v>11</v>
      </c>
      <c r="F91" s="24">
        <v>11</v>
      </c>
      <c r="G91" s="24">
        <v>11</v>
      </c>
      <c r="H91" s="24">
        <v>11</v>
      </c>
      <c r="I91" s="24">
        <v>11</v>
      </c>
      <c r="J91" s="24">
        <v>11</v>
      </c>
      <c r="K91" s="24">
        <v>11</v>
      </c>
      <c r="L91" s="24">
        <v>11</v>
      </c>
      <c r="M91" s="30">
        <f>SUM(D91:L91)</f>
        <v>88</v>
      </c>
      <c r="N91" s="68" t="s">
        <v>8</v>
      </c>
      <c r="O91" s="76" t="s">
        <v>134</v>
      </c>
    </row>
    <row r="92" spans="1:15" ht="21.75" customHeight="1" x14ac:dyDescent="0.25">
      <c r="A92" s="68"/>
      <c r="B92" s="19" t="s">
        <v>3</v>
      </c>
      <c r="C92" s="39" t="s">
        <v>16</v>
      </c>
      <c r="D92" s="10">
        <v>0</v>
      </c>
      <c r="E92" s="10">
        <v>127.27</v>
      </c>
      <c r="F92" s="10">
        <v>232.64</v>
      </c>
      <c r="G92" s="10">
        <v>236.77</v>
      </c>
      <c r="H92" s="10">
        <v>245.45</v>
      </c>
      <c r="I92" s="10">
        <f>I93/I91</f>
        <v>318.18181818181819</v>
      </c>
      <c r="J92" s="10">
        <f>J93/J91</f>
        <v>318.18181818181819</v>
      </c>
      <c r="K92" s="10">
        <f>K93/K91</f>
        <v>318.18181818181819</v>
      </c>
      <c r="L92" s="10">
        <f>L93/L91</f>
        <v>318.18181818181819</v>
      </c>
      <c r="M92" s="35">
        <f>M93/M91</f>
        <v>264.35795454545456</v>
      </c>
      <c r="N92" s="68"/>
      <c r="O92" s="76"/>
    </row>
    <row r="93" spans="1:15" ht="27" customHeight="1" x14ac:dyDescent="0.25">
      <c r="A93" s="68"/>
      <c r="B93" s="19" t="s">
        <v>4</v>
      </c>
      <c r="C93" s="39" t="s">
        <v>16</v>
      </c>
      <c r="D93" s="10">
        <f t="shared" ref="D93:I93" si="9">D95</f>
        <v>0</v>
      </c>
      <c r="E93" s="10">
        <f t="shared" si="9"/>
        <v>1400</v>
      </c>
      <c r="F93" s="10">
        <f t="shared" si="9"/>
        <v>2559</v>
      </c>
      <c r="G93" s="10">
        <f t="shared" si="9"/>
        <v>2604.5</v>
      </c>
      <c r="H93" s="10">
        <f t="shared" si="9"/>
        <v>2700</v>
      </c>
      <c r="I93" s="10">
        <f t="shared" si="9"/>
        <v>3500</v>
      </c>
      <c r="J93" s="10">
        <v>3500</v>
      </c>
      <c r="K93" s="10">
        <v>3500</v>
      </c>
      <c r="L93" s="10">
        <v>3500</v>
      </c>
      <c r="M93" s="10">
        <f>M95</f>
        <v>23263.5</v>
      </c>
      <c r="N93" s="68"/>
      <c r="O93" s="76"/>
    </row>
    <row r="94" spans="1:15" ht="24.75" customHeight="1" x14ac:dyDescent="0.25">
      <c r="A94" s="68"/>
      <c r="B94" s="19" t="s">
        <v>7</v>
      </c>
      <c r="C94" s="39" t="s">
        <v>16</v>
      </c>
      <c r="D94" s="10">
        <v>0</v>
      </c>
      <c r="E94" s="10">
        <v>0</v>
      </c>
      <c r="F94" s="29">
        <v>0</v>
      </c>
      <c r="G94" s="29">
        <v>0</v>
      </c>
      <c r="H94" s="10">
        <v>0</v>
      </c>
      <c r="I94" s="29">
        <v>0</v>
      </c>
      <c r="J94" s="29">
        <v>0</v>
      </c>
      <c r="K94" s="29">
        <v>0</v>
      </c>
      <c r="L94" s="29">
        <v>0</v>
      </c>
      <c r="M94" s="10">
        <f>SUM(D94:G94)</f>
        <v>0</v>
      </c>
      <c r="N94" s="68"/>
      <c r="O94" s="76"/>
    </row>
    <row r="95" spans="1:15" ht="30.75" customHeight="1" x14ac:dyDescent="0.25">
      <c r="A95" s="68"/>
      <c r="B95" s="19" t="s">
        <v>5</v>
      </c>
      <c r="C95" s="39" t="s">
        <v>16</v>
      </c>
      <c r="D95" s="10">
        <v>0</v>
      </c>
      <c r="E95" s="10">
        <v>1400</v>
      </c>
      <c r="F95" s="10">
        <v>2559</v>
      </c>
      <c r="G95" s="10">
        <v>2604.5</v>
      </c>
      <c r="H95" s="10">
        <v>2700</v>
      </c>
      <c r="I95" s="10">
        <v>3500</v>
      </c>
      <c r="J95" s="10">
        <v>3500</v>
      </c>
      <c r="K95" s="10">
        <v>3500</v>
      </c>
      <c r="L95" s="10">
        <v>3500</v>
      </c>
      <c r="M95" s="10">
        <f>SUM(D95:L95)</f>
        <v>23263.5</v>
      </c>
      <c r="N95" s="68"/>
      <c r="O95" s="76"/>
    </row>
    <row r="96" spans="1:15" ht="26.25" customHeight="1" x14ac:dyDescent="0.25">
      <c r="A96" s="68"/>
      <c r="B96" s="19" t="s">
        <v>58</v>
      </c>
      <c r="C96" s="39" t="s">
        <v>16</v>
      </c>
      <c r="D96" s="10">
        <v>0</v>
      </c>
      <c r="E96" s="10">
        <v>0</v>
      </c>
      <c r="F96" s="29">
        <v>0</v>
      </c>
      <c r="G96" s="29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f>SUM(D96:G96)</f>
        <v>0</v>
      </c>
      <c r="N96" s="68"/>
      <c r="O96" s="76"/>
    </row>
    <row r="97" spans="1:15" ht="29.25" customHeight="1" x14ac:dyDescent="0.25">
      <c r="A97" s="68"/>
      <c r="B97" s="19" t="s">
        <v>6</v>
      </c>
      <c r="C97" s="39" t="s">
        <v>16</v>
      </c>
      <c r="D97" s="10">
        <v>0</v>
      </c>
      <c r="E97" s="10">
        <v>0</v>
      </c>
      <c r="F97" s="29">
        <v>0</v>
      </c>
      <c r="G97" s="29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f>SUM(D97:G97)</f>
        <v>0</v>
      </c>
      <c r="N97" s="68"/>
      <c r="O97" s="76"/>
    </row>
    <row r="98" spans="1:15" ht="27" customHeight="1" x14ac:dyDescent="0.25">
      <c r="A98" s="68" t="s">
        <v>89</v>
      </c>
      <c r="B98" s="19" t="s">
        <v>76</v>
      </c>
      <c r="C98" s="39" t="s">
        <v>22</v>
      </c>
      <c r="D98" s="30">
        <v>0</v>
      </c>
      <c r="E98" s="30">
        <v>0</v>
      </c>
      <c r="F98" s="30">
        <v>0</v>
      </c>
      <c r="G98" s="30">
        <v>900</v>
      </c>
      <c r="H98" s="24">
        <v>900</v>
      </c>
      <c r="I98" s="24">
        <v>900</v>
      </c>
      <c r="J98" s="24">
        <v>900</v>
      </c>
      <c r="K98" s="24">
        <v>900</v>
      </c>
      <c r="L98" s="24">
        <v>900</v>
      </c>
      <c r="M98" s="10">
        <f>D98+E98+F98+G98+H98+I98+J98+K98+L98</f>
        <v>5400</v>
      </c>
      <c r="N98" s="68" t="s">
        <v>94</v>
      </c>
      <c r="O98" s="76" t="s">
        <v>38</v>
      </c>
    </row>
    <row r="99" spans="1:15" ht="15.75" customHeight="1" x14ac:dyDescent="0.25">
      <c r="A99" s="68"/>
      <c r="B99" s="19" t="s">
        <v>3</v>
      </c>
      <c r="C99" s="39" t="s">
        <v>16</v>
      </c>
      <c r="D99" s="10">
        <v>0</v>
      </c>
      <c r="E99" s="10">
        <v>0</v>
      </c>
      <c r="F99" s="10">
        <v>0</v>
      </c>
      <c r="G99" s="10">
        <v>4</v>
      </c>
      <c r="H99" s="10">
        <f t="shared" ref="H99:M99" si="10">H100/H98</f>
        <v>4</v>
      </c>
      <c r="I99" s="10">
        <f t="shared" si="10"/>
        <v>4</v>
      </c>
      <c r="J99" s="10">
        <f t="shared" si="10"/>
        <v>4</v>
      </c>
      <c r="K99" s="10">
        <f t="shared" si="10"/>
        <v>4</v>
      </c>
      <c r="L99" s="10">
        <f t="shared" si="10"/>
        <v>4</v>
      </c>
      <c r="M99" s="10">
        <f t="shared" si="10"/>
        <v>4</v>
      </c>
      <c r="N99" s="68"/>
      <c r="O99" s="76"/>
    </row>
    <row r="100" spans="1:15" ht="27" customHeight="1" x14ac:dyDescent="0.25">
      <c r="A100" s="68"/>
      <c r="B100" s="19" t="s">
        <v>4</v>
      </c>
      <c r="C100" s="39" t="s">
        <v>16</v>
      </c>
      <c r="D100" s="10">
        <v>0</v>
      </c>
      <c r="E100" s="10">
        <f>E102</f>
        <v>0</v>
      </c>
      <c r="F100" s="10">
        <v>0</v>
      </c>
      <c r="G100" s="10">
        <f t="shared" ref="G100:L100" si="11">G102</f>
        <v>3600</v>
      </c>
      <c r="H100" s="10">
        <f t="shared" si="11"/>
        <v>3600</v>
      </c>
      <c r="I100" s="10">
        <f t="shared" si="11"/>
        <v>3600</v>
      </c>
      <c r="J100" s="10">
        <f t="shared" si="11"/>
        <v>3600</v>
      </c>
      <c r="K100" s="10">
        <f t="shared" si="11"/>
        <v>3600</v>
      </c>
      <c r="L100" s="10">
        <f t="shared" si="11"/>
        <v>3600</v>
      </c>
      <c r="M100" s="10">
        <f>D100+E100+F100+G100+H100+I100+J100+K100+L100</f>
        <v>21600</v>
      </c>
      <c r="N100" s="68"/>
      <c r="O100" s="76"/>
    </row>
    <row r="101" spans="1:15" ht="16.5" customHeight="1" x14ac:dyDescent="0.25">
      <c r="A101" s="68"/>
      <c r="B101" s="19" t="s">
        <v>7</v>
      </c>
      <c r="C101" s="39" t="s">
        <v>16</v>
      </c>
      <c r="D101" s="10">
        <v>0</v>
      </c>
      <c r="E101" s="10">
        <v>0</v>
      </c>
      <c r="F101" s="10">
        <v>0</v>
      </c>
      <c r="G101" s="10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10">
        <f>SUM(D101:G101)</f>
        <v>0</v>
      </c>
      <c r="N101" s="68"/>
      <c r="O101" s="76"/>
    </row>
    <row r="102" spans="1:15" ht="16.5" customHeight="1" x14ac:dyDescent="0.25">
      <c r="A102" s="68"/>
      <c r="B102" s="19" t="s">
        <v>5</v>
      </c>
      <c r="C102" s="39" t="s">
        <v>16</v>
      </c>
      <c r="D102" s="10">
        <v>0</v>
      </c>
      <c r="E102" s="10">
        <v>0</v>
      </c>
      <c r="F102" s="10">
        <v>0</v>
      </c>
      <c r="G102" s="10">
        <v>3600</v>
      </c>
      <c r="H102" s="10">
        <v>3600</v>
      </c>
      <c r="I102" s="10">
        <v>3600</v>
      </c>
      <c r="J102" s="10">
        <v>3600</v>
      </c>
      <c r="K102" s="10">
        <v>3600</v>
      </c>
      <c r="L102" s="10">
        <v>3600</v>
      </c>
      <c r="M102" s="10">
        <f>D102+E102+F102+G102+H102+I102+J102+K102+L102</f>
        <v>21600</v>
      </c>
      <c r="N102" s="68"/>
      <c r="O102" s="76"/>
    </row>
    <row r="103" spans="1:15" ht="15" customHeight="1" x14ac:dyDescent="0.25">
      <c r="A103" s="68"/>
      <c r="B103" s="19" t="s">
        <v>58</v>
      </c>
      <c r="C103" s="39" t="s">
        <v>16</v>
      </c>
      <c r="D103" s="10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10">
        <f>SUM(D103:G103)</f>
        <v>0</v>
      </c>
      <c r="N103" s="68"/>
      <c r="O103" s="76"/>
    </row>
    <row r="104" spans="1:15" ht="19.5" customHeight="1" x14ac:dyDescent="0.25">
      <c r="A104" s="68"/>
      <c r="B104" s="19" t="s">
        <v>6</v>
      </c>
      <c r="C104" s="39" t="s">
        <v>16</v>
      </c>
      <c r="D104" s="10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10">
        <f>SUM(D104:G104)</f>
        <v>0</v>
      </c>
      <c r="N104" s="68"/>
      <c r="O104" s="76"/>
    </row>
    <row r="105" spans="1:15" ht="16.5" customHeight="1" x14ac:dyDescent="0.25">
      <c r="A105" s="73" t="s">
        <v>90</v>
      </c>
      <c r="B105" s="19" t="s">
        <v>78</v>
      </c>
      <c r="C105" s="39" t="s">
        <v>79</v>
      </c>
      <c r="D105" s="30">
        <v>0</v>
      </c>
      <c r="E105" s="30">
        <v>0</v>
      </c>
      <c r="F105" s="30">
        <v>0</v>
      </c>
      <c r="G105" s="30">
        <v>0</v>
      </c>
      <c r="H105" s="24">
        <v>250</v>
      </c>
      <c r="I105" s="24">
        <v>250</v>
      </c>
      <c r="J105" s="24">
        <v>250</v>
      </c>
      <c r="K105" s="24">
        <v>250</v>
      </c>
      <c r="L105" s="24">
        <v>250</v>
      </c>
      <c r="M105" s="10">
        <f>D105+E105+F105+G105+H105+I105+J105+K105+L105</f>
        <v>1250</v>
      </c>
      <c r="N105" s="68" t="s">
        <v>8</v>
      </c>
      <c r="O105" s="76" t="s">
        <v>77</v>
      </c>
    </row>
    <row r="106" spans="1:15" ht="15" customHeight="1" x14ac:dyDescent="0.25">
      <c r="A106" s="74"/>
      <c r="B106" s="19" t="s">
        <v>3</v>
      </c>
      <c r="C106" s="39" t="s">
        <v>16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ref="H106:M106" si="12">H107/H105</f>
        <v>0.4</v>
      </c>
      <c r="I106" s="10">
        <f t="shared" si="12"/>
        <v>0.4</v>
      </c>
      <c r="J106" s="10">
        <f t="shared" si="12"/>
        <v>0.4</v>
      </c>
      <c r="K106" s="10">
        <f t="shared" si="12"/>
        <v>0.4</v>
      </c>
      <c r="L106" s="10">
        <f t="shared" si="12"/>
        <v>0.4</v>
      </c>
      <c r="M106" s="10">
        <f t="shared" si="12"/>
        <v>0.4</v>
      </c>
      <c r="N106" s="68"/>
      <c r="O106" s="76"/>
    </row>
    <row r="107" spans="1:15" ht="15" customHeight="1" x14ac:dyDescent="0.25">
      <c r="A107" s="74"/>
      <c r="B107" s="19" t="s">
        <v>4</v>
      </c>
      <c r="C107" s="39" t="s">
        <v>16</v>
      </c>
      <c r="D107" s="10">
        <v>0</v>
      </c>
      <c r="E107" s="10">
        <v>0</v>
      </c>
      <c r="F107" s="10">
        <v>0</v>
      </c>
      <c r="G107" s="10">
        <v>0</v>
      </c>
      <c r="H107" s="10">
        <f>H109</f>
        <v>100</v>
      </c>
      <c r="I107" s="10">
        <f>I109</f>
        <v>100</v>
      </c>
      <c r="J107" s="10">
        <f>J109</f>
        <v>100</v>
      </c>
      <c r="K107" s="10">
        <f>K109</f>
        <v>100</v>
      </c>
      <c r="L107" s="10">
        <f>L109</f>
        <v>100</v>
      </c>
      <c r="M107" s="10">
        <f>D107+E107+F107+G107+H107++I107+J107+K107+L107</f>
        <v>500</v>
      </c>
      <c r="N107" s="68"/>
      <c r="O107" s="76"/>
    </row>
    <row r="108" spans="1:15" ht="15" customHeight="1" x14ac:dyDescent="0.25">
      <c r="A108" s="74"/>
      <c r="B108" s="19" t="s">
        <v>7</v>
      </c>
      <c r="C108" s="39" t="s">
        <v>16</v>
      </c>
      <c r="D108" s="10">
        <v>0</v>
      </c>
      <c r="E108" s="10">
        <v>0</v>
      </c>
      <c r="F108" s="10">
        <v>0</v>
      </c>
      <c r="G108" s="10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10">
        <f>D108+E108+F108+G108+H108++I108+J108+K108+L108</f>
        <v>0</v>
      </c>
      <c r="N108" s="68"/>
      <c r="O108" s="76"/>
    </row>
    <row r="109" spans="1:15" ht="15" customHeight="1" x14ac:dyDescent="0.25">
      <c r="A109" s="74"/>
      <c r="B109" s="19" t="s">
        <v>5</v>
      </c>
      <c r="C109" s="39" t="s">
        <v>16</v>
      </c>
      <c r="D109" s="10">
        <v>0</v>
      </c>
      <c r="E109" s="10">
        <v>0</v>
      </c>
      <c r="F109" s="10">
        <v>0</v>
      </c>
      <c r="G109" s="10">
        <v>0</v>
      </c>
      <c r="H109" s="10">
        <v>100</v>
      </c>
      <c r="I109" s="10">
        <v>100</v>
      </c>
      <c r="J109" s="10">
        <v>100</v>
      </c>
      <c r="K109" s="10">
        <v>100</v>
      </c>
      <c r="L109" s="10">
        <v>100</v>
      </c>
      <c r="M109" s="10">
        <f>D109+E109+F109+G109+H109++I109+J109+K109+L109</f>
        <v>500</v>
      </c>
      <c r="N109" s="68"/>
      <c r="O109" s="76"/>
    </row>
    <row r="110" spans="1:15" ht="15" customHeight="1" x14ac:dyDescent="0.25">
      <c r="A110" s="74"/>
      <c r="B110" s="19" t="s">
        <v>58</v>
      </c>
      <c r="C110" s="39" t="s">
        <v>16</v>
      </c>
      <c r="D110" s="10">
        <v>0</v>
      </c>
      <c r="E110" s="10">
        <v>0</v>
      </c>
      <c r="F110" s="10">
        <v>0</v>
      </c>
      <c r="G110" s="10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10">
        <f>D110+E110+F110+G110+H110++I110+J110+K110+L110</f>
        <v>0</v>
      </c>
      <c r="N110" s="68"/>
      <c r="O110" s="76"/>
    </row>
    <row r="111" spans="1:15" ht="60.75" customHeight="1" x14ac:dyDescent="0.25">
      <c r="A111" s="75"/>
      <c r="B111" s="19" t="s">
        <v>6</v>
      </c>
      <c r="C111" s="39" t="s">
        <v>16</v>
      </c>
      <c r="D111" s="10">
        <v>0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10">
        <f>D111+E111+F111+G111+H111++I111+J111+K111+L111</f>
        <v>0</v>
      </c>
      <c r="N111" s="68"/>
      <c r="O111" s="76"/>
    </row>
    <row r="112" spans="1:15" ht="33.75" customHeight="1" x14ac:dyDescent="0.25">
      <c r="A112" s="68" t="s">
        <v>91</v>
      </c>
      <c r="B112" s="19" t="s">
        <v>74</v>
      </c>
      <c r="C112" s="39" t="s">
        <v>22</v>
      </c>
      <c r="D112" s="24">
        <v>0</v>
      </c>
      <c r="E112" s="24">
        <v>1</v>
      </c>
      <c r="F112" s="24">
        <v>0</v>
      </c>
      <c r="G112" s="24">
        <v>2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10">
        <f>SUM(D112:I112)</f>
        <v>3</v>
      </c>
      <c r="N112" s="68" t="s">
        <v>8</v>
      </c>
      <c r="O112" s="76" t="s">
        <v>9</v>
      </c>
    </row>
    <row r="113" spans="1:15" ht="13.5" customHeight="1" x14ac:dyDescent="0.25">
      <c r="A113" s="68"/>
      <c r="B113" s="19" t="s">
        <v>3</v>
      </c>
      <c r="C113" s="39" t="s">
        <v>16</v>
      </c>
      <c r="D113" s="10">
        <f t="shared" ref="D113:L113" si="13">D114</f>
        <v>0</v>
      </c>
      <c r="E113" s="10">
        <v>200</v>
      </c>
      <c r="F113" s="10">
        <f t="shared" si="13"/>
        <v>0</v>
      </c>
      <c r="G113" s="10">
        <v>325</v>
      </c>
      <c r="H113" s="10">
        <v>0</v>
      </c>
      <c r="I113" s="10">
        <f t="shared" si="13"/>
        <v>0</v>
      </c>
      <c r="J113" s="10">
        <f t="shared" si="13"/>
        <v>0</v>
      </c>
      <c r="K113" s="10">
        <f t="shared" si="13"/>
        <v>0</v>
      </c>
      <c r="L113" s="10">
        <f t="shared" si="13"/>
        <v>0</v>
      </c>
      <c r="M113" s="10">
        <v>283.33300000000003</v>
      </c>
      <c r="N113" s="68"/>
      <c r="O113" s="76"/>
    </row>
    <row r="114" spans="1:15" ht="13.5" customHeight="1" x14ac:dyDescent="0.25">
      <c r="A114" s="68"/>
      <c r="B114" s="19" t="s">
        <v>4</v>
      </c>
      <c r="C114" s="39" t="s">
        <v>16</v>
      </c>
      <c r="D114" s="10">
        <f t="shared" ref="D114:I114" si="14">D116</f>
        <v>0</v>
      </c>
      <c r="E114" s="10">
        <f t="shared" si="14"/>
        <v>200</v>
      </c>
      <c r="F114" s="10">
        <f t="shared" si="14"/>
        <v>0</v>
      </c>
      <c r="G114" s="10">
        <v>650</v>
      </c>
      <c r="H114" s="10">
        <v>0</v>
      </c>
      <c r="I114" s="10">
        <f t="shared" si="14"/>
        <v>0</v>
      </c>
      <c r="J114" s="10">
        <f>J116</f>
        <v>0</v>
      </c>
      <c r="K114" s="10">
        <f>K116</f>
        <v>0</v>
      </c>
      <c r="L114" s="10">
        <f>L116</f>
        <v>0</v>
      </c>
      <c r="M114" s="10">
        <f>SUM(D114:I114)</f>
        <v>850</v>
      </c>
      <c r="N114" s="68"/>
      <c r="O114" s="76"/>
    </row>
    <row r="115" spans="1:15" ht="13.5" customHeight="1" x14ac:dyDescent="0.25">
      <c r="A115" s="68"/>
      <c r="B115" s="19" t="s">
        <v>7</v>
      </c>
      <c r="C115" s="39" t="s">
        <v>16</v>
      </c>
      <c r="D115" s="10">
        <v>0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10">
        <f>SUM(D115:G115)</f>
        <v>0</v>
      </c>
      <c r="N115" s="68"/>
      <c r="O115" s="76"/>
    </row>
    <row r="116" spans="1:15" ht="13.5" customHeight="1" x14ac:dyDescent="0.25">
      <c r="A116" s="68"/>
      <c r="B116" s="19" t="s">
        <v>5</v>
      </c>
      <c r="C116" s="39" t="s">
        <v>16</v>
      </c>
      <c r="D116" s="10">
        <v>0</v>
      </c>
      <c r="E116" s="10">
        <v>200</v>
      </c>
      <c r="F116" s="10">
        <v>0</v>
      </c>
      <c r="G116" s="10">
        <v>650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>SUM(D116:I116)</f>
        <v>850</v>
      </c>
      <c r="N116" s="68"/>
      <c r="O116" s="76"/>
    </row>
    <row r="117" spans="1:15" ht="13.5" customHeight="1" x14ac:dyDescent="0.25">
      <c r="A117" s="68"/>
      <c r="B117" s="19" t="s">
        <v>58</v>
      </c>
      <c r="C117" s="39" t="s">
        <v>16</v>
      </c>
      <c r="D117" s="10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10">
        <f>SUM(D117:G117)</f>
        <v>0</v>
      </c>
      <c r="N117" s="68"/>
      <c r="O117" s="76"/>
    </row>
    <row r="118" spans="1:15" ht="20.25" customHeight="1" x14ac:dyDescent="0.25">
      <c r="A118" s="68"/>
      <c r="B118" s="19" t="s">
        <v>6</v>
      </c>
      <c r="C118" s="39" t="s">
        <v>16</v>
      </c>
      <c r="D118" s="10">
        <v>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10">
        <f>SUM(D118:G118)</f>
        <v>0</v>
      </c>
      <c r="N118" s="68"/>
      <c r="O118" s="76"/>
    </row>
    <row r="119" spans="1:15" ht="23.25" customHeight="1" x14ac:dyDescent="0.25">
      <c r="A119" s="73" t="s">
        <v>92</v>
      </c>
      <c r="B119" s="19" t="s">
        <v>81</v>
      </c>
      <c r="C119" s="39" t="s">
        <v>22</v>
      </c>
      <c r="D119" s="58">
        <v>3</v>
      </c>
      <c r="E119" s="58">
        <v>4</v>
      </c>
      <c r="F119" s="58">
        <v>4</v>
      </c>
      <c r="G119" s="24">
        <v>4</v>
      </c>
      <c r="H119" s="24">
        <v>3</v>
      </c>
      <c r="I119" s="24">
        <v>5</v>
      </c>
      <c r="J119" s="24">
        <v>4</v>
      </c>
      <c r="K119" s="24">
        <v>4</v>
      </c>
      <c r="L119" s="24">
        <v>4</v>
      </c>
      <c r="M119" s="24">
        <f>D119+E119+F119+G119+H119+I119+J119+K119+L119</f>
        <v>35</v>
      </c>
      <c r="N119" s="73" t="s">
        <v>8</v>
      </c>
      <c r="O119" s="83" t="s">
        <v>13</v>
      </c>
    </row>
    <row r="120" spans="1:15" ht="21" customHeight="1" x14ac:dyDescent="0.25">
      <c r="A120" s="74"/>
      <c r="B120" s="19" t="s">
        <v>3</v>
      </c>
      <c r="C120" s="39" t="s">
        <v>16</v>
      </c>
      <c r="D120" s="51">
        <f>D121/D119</f>
        <v>743.33333333333337</v>
      </c>
      <c r="E120" s="59">
        <v>50</v>
      </c>
      <c r="F120" s="59">
        <f>F121/F119</f>
        <v>280</v>
      </c>
      <c r="G120" s="29">
        <f>G121/G119</f>
        <v>280</v>
      </c>
      <c r="H120" s="29">
        <f>H121/H119</f>
        <v>373.33333333333331</v>
      </c>
      <c r="I120" s="29">
        <f>I121/I119</f>
        <v>180</v>
      </c>
      <c r="J120" s="29">
        <v>225</v>
      </c>
      <c r="K120" s="29">
        <v>225</v>
      </c>
      <c r="L120" s="29">
        <v>225</v>
      </c>
      <c r="M120" s="10">
        <f>M121/M119</f>
        <v>268.28571428571428</v>
      </c>
      <c r="N120" s="74"/>
      <c r="O120" s="84"/>
    </row>
    <row r="121" spans="1:15" ht="23.25" customHeight="1" x14ac:dyDescent="0.25">
      <c r="A121" s="74"/>
      <c r="B121" s="19" t="s">
        <v>4</v>
      </c>
      <c r="C121" s="39" t="s">
        <v>16</v>
      </c>
      <c r="D121" s="51">
        <f>D123</f>
        <v>2230</v>
      </c>
      <c r="E121" s="59">
        <v>200</v>
      </c>
      <c r="F121" s="59">
        <f>F123</f>
        <v>1120</v>
      </c>
      <c r="G121" s="29">
        <f>G123</f>
        <v>1120</v>
      </c>
      <c r="H121" s="29">
        <f>H123</f>
        <v>1120</v>
      </c>
      <c r="I121" s="29">
        <f>I123</f>
        <v>900</v>
      </c>
      <c r="J121" s="29">
        <v>900</v>
      </c>
      <c r="K121" s="29">
        <v>900</v>
      </c>
      <c r="L121" s="29">
        <v>900</v>
      </c>
      <c r="M121" s="10">
        <f>D121+E121+F121+G121+H121+I121+J121+K121+L121</f>
        <v>9390</v>
      </c>
      <c r="N121" s="74"/>
      <c r="O121" s="84"/>
    </row>
    <row r="122" spans="1:15" ht="20.25" customHeight="1" x14ac:dyDescent="0.25">
      <c r="A122" s="74"/>
      <c r="B122" s="19" t="s">
        <v>7</v>
      </c>
      <c r="C122" s="39" t="s">
        <v>16</v>
      </c>
      <c r="D122" s="51">
        <v>0</v>
      </c>
      <c r="E122" s="59">
        <v>0</v>
      </c>
      <c r="F122" s="59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10">
        <f>SUM(D122:G122)</f>
        <v>0</v>
      </c>
      <c r="N122" s="74"/>
      <c r="O122" s="84"/>
    </row>
    <row r="123" spans="1:15" ht="14.25" customHeight="1" x14ac:dyDescent="0.25">
      <c r="A123" s="74"/>
      <c r="B123" s="19" t="s">
        <v>5</v>
      </c>
      <c r="C123" s="39" t="s">
        <v>16</v>
      </c>
      <c r="D123" s="51">
        <v>2230</v>
      </c>
      <c r="E123" s="59">
        <v>200</v>
      </c>
      <c r="F123" s="59">
        <v>1120</v>
      </c>
      <c r="G123" s="29">
        <v>1120</v>
      </c>
      <c r="H123" s="10">
        <v>1120</v>
      </c>
      <c r="I123" s="10">
        <v>900</v>
      </c>
      <c r="J123" s="10">
        <v>900</v>
      </c>
      <c r="K123" s="10">
        <v>900</v>
      </c>
      <c r="L123" s="10">
        <v>900</v>
      </c>
      <c r="M123" s="10">
        <f>D123+E123+F123+G123+H123+I123+J123+K123+L123</f>
        <v>9390</v>
      </c>
      <c r="N123" s="74"/>
      <c r="O123" s="84"/>
    </row>
    <row r="124" spans="1:15" ht="16.5" customHeight="1" x14ac:dyDescent="0.25">
      <c r="A124" s="74"/>
      <c r="B124" s="19" t="s">
        <v>58</v>
      </c>
      <c r="C124" s="39" t="s">
        <v>16</v>
      </c>
      <c r="D124" s="51">
        <v>0</v>
      </c>
      <c r="E124" s="59">
        <v>0</v>
      </c>
      <c r="F124" s="5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10">
        <f>SUM(D124:G124)</f>
        <v>0</v>
      </c>
      <c r="N124" s="74"/>
      <c r="O124" s="84"/>
    </row>
    <row r="125" spans="1:15" ht="16.5" customHeight="1" x14ac:dyDescent="0.25">
      <c r="A125" s="75"/>
      <c r="B125" s="19" t="s">
        <v>6</v>
      </c>
      <c r="C125" s="39" t="s">
        <v>16</v>
      </c>
      <c r="D125" s="51">
        <v>0</v>
      </c>
      <c r="E125" s="59">
        <v>0</v>
      </c>
      <c r="F125" s="5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10">
        <f>SUM(D125:G125)</f>
        <v>0</v>
      </c>
      <c r="N125" s="75"/>
      <c r="O125" s="85"/>
    </row>
    <row r="126" spans="1:15" ht="23.25" customHeight="1" x14ac:dyDescent="0.25">
      <c r="A126" s="73" t="s">
        <v>93</v>
      </c>
      <c r="B126" s="19" t="s">
        <v>86</v>
      </c>
      <c r="C126" s="39" t="s">
        <v>22</v>
      </c>
      <c r="D126" s="60">
        <v>40</v>
      </c>
      <c r="E126" s="60">
        <v>70</v>
      </c>
      <c r="F126" s="60">
        <v>85</v>
      </c>
      <c r="G126" s="30">
        <v>85</v>
      </c>
      <c r="H126" s="30">
        <v>85</v>
      </c>
      <c r="I126" s="30">
        <v>85</v>
      </c>
      <c r="J126" s="30">
        <v>85</v>
      </c>
      <c r="K126" s="30">
        <v>85</v>
      </c>
      <c r="L126" s="30">
        <v>85</v>
      </c>
      <c r="M126" s="30">
        <f>SUM(D126:L126)</f>
        <v>705</v>
      </c>
      <c r="N126" s="73" t="s">
        <v>63</v>
      </c>
      <c r="O126" s="83" t="s">
        <v>123</v>
      </c>
    </row>
    <row r="127" spans="1:15" ht="21" customHeight="1" x14ac:dyDescent="0.25">
      <c r="A127" s="74"/>
      <c r="B127" s="19" t="s">
        <v>3</v>
      </c>
      <c r="C127" s="39" t="s">
        <v>16</v>
      </c>
      <c r="D127" s="51">
        <v>0</v>
      </c>
      <c r="E127" s="51">
        <v>0</v>
      </c>
      <c r="F127" s="51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74"/>
      <c r="O127" s="84"/>
    </row>
    <row r="128" spans="1:15" ht="23.25" customHeight="1" x14ac:dyDescent="0.25">
      <c r="A128" s="74"/>
      <c r="B128" s="19" t="s">
        <v>4</v>
      </c>
      <c r="C128" s="39" t="s">
        <v>16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f>SUM(D128:L128)</f>
        <v>0</v>
      </c>
      <c r="N128" s="74"/>
      <c r="O128" s="84"/>
    </row>
    <row r="129" spans="1:15" ht="20.25" customHeight="1" x14ac:dyDescent="0.25">
      <c r="A129" s="74"/>
      <c r="B129" s="19" t="s">
        <v>7</v>
      </c>
      <c r="C129" s="39" t="s">
        <v>16</v>
      </c>
      <c r="D129" s="10">
        <v>0</v>
      </c>
      <c r="E129" s="29">
        <v>0</v>
      </c>
      <c r="F129" s="29"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10">
        <f>SUM(D129:G129)</f>
        <v>0</v>
      </c>
      <c r="N129" s="74"/>
      <c r="O129" s="84"/>
    </row>
    <row r="130" spans="1:15" ht="14.25" customHeight="1" x14ac:dyDescent="0.25">
      <c r="A130" s="74"/>
      <c r="B130" s="19" t="s">
        <v>5</v>
      </c>
      <c r="C130" s="39" t="s">
        <v>16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f>SUM(D130:L130)</f>
        <v>0</v>
      </c>
      <c r="N130" s="74"/>
      <c r="O130" s="84"/>
    </row>
    <row r="131" spans="1:15" ht="16.5" customHeight="1" x14ac:dyDescent="0.25">
      <c r="A131" s="74"/>
      <c r="B131" s="19" t="s">
        <v>58</v>
      </c>
      <c r="C131" s="39" t="s">
        <v>16</v>
      </c>
      <c r="D131" s="10">
        <v>0</v>
      </c>
      <c r="E131" s="29">
        <v>0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10">
        <f>SUM(D131:G131)</f>
        <v>0</v>
      </c>
      <c r="N131" s="74"/>
      <c r="O131" s="84"/>
    </row>
    <row r="132" spans="1:15" ht="16.5" customHeight="1" x14ac:dyDescent="0.25">
      <c r="A132" s="75"/>
      <c r="B132" s="19" t="s">
        <v>6</v>
      </c>
      <c r="C132" s="39" t="s">
        <v>16</v>
      </c>
      <c r="D132" s="10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10">
        <f>SUM(D132:G132)</f>
        <v>0</v>
      </c>
      <c r="N132" s="75"/>
      <c r="O132" s="85"/>
    </row>
    <row r="133" spans="1:15" ht="11.25" customHeight="1" x14ac:dyDescent="0.25">
      <c r="A133" s="63" t="s">
        <v>85</v>
      </c>
      <c r="B133" s="64"/>
      <c r="C133" s="39" t="s">
        <v>16</v>
      </c>
      <c r="D133" s="9">
        <f t="shared" ref="D133:M133" si="15">D121+D114+D107+D100+D93</f>
        <v>2230</v>
      </c>
      <c r="E133" s="9">
        <f t="shared" si="15"/>
        <v>1800</v>
      </c>
      <c r="F133" s="9">
        <f t="shared" si="15"/>
        <v>3679</v>
      </c>
      <c r="G133" s="9">
        <f t="shared" si="15"/>
        <v>7974.5</v>
      </c>
      <c r="H133" s="9">
        <f t="shared" si="15"/>
        <v>7520</v>
      </c>
      <c r="I133" s="9">
        <f t="shared" si="15"/>
        <v>8100</v>
      </c>
      <c r="J133" s="9">
        <v>8100</v>
      </c>
      <c r="K133" s="9">
        <v>8100</v>
      </c>
      <c r="L133" s="9">
        <v>8100</v>
      </c>
      <c r="M133" s="9">
        <f t="shared" si="15"/>
        <v>55603.5</v>
      </c>
      <c r="N133" s="77"/>
      <c r="O133" s="73"/>
    </row>
    <row r="134" spans="1:15" ht="11.25" customHeight="1" x14ac:dyDescent="0.25">
      <c r="A134" s="69" t="s">
        <v>17</v>
      </c>
      <c r="B134" s="64"/>
      <c r="C134" s="19"/>
      <c r="D134" s="4"/>
      <c r="E134" s="4"/>
      <c r="F134" s="4"/>
      <c r="G134" s="9"/>
      <c r="H134" s="9"/>
      <c r="I134" s="9"/>
      <c r="J134" s="55"/>
      <c r="K134" s="55"/>
      <c r="L134" s="55"/>
      <c r="M134" s="40"/>
      <c r="N134" s="78"/>
      <c r="O134" s="74"/>
    </row>
    <row r="135" spans="1:15" ht="11.25" customHeight="1" x14ac:dyDescent="0.25">
      <c r="A135" s="63" t="s">
        <v>7</v>
      </c>
      <c r="B135" s="64"/>
      <c r="C135" s="39" t="s">
        <v>16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78"/>
      <c r="O135" s="74"/>
    </row>
    <row r="136" spans="1:15" ht="11.25" customHeight="1" x14ac:dyDescent="0.25">
      <c r="A136" s="63" t="s">
        <v>5</v>
      </c>
      <c r="B136" s="64"/>
      <c r="C136" s="39" t="s">
        <v>16</v>
      </c>
      <c r="D136" s="9">
        <f t="shared" ref="D136:I136" si="16">D133</f>
        <v>2230</v>
      </c>
      <c r="E136" s="9">
        <f t="shared" si="16"/>
        <v>1800</v>
      </c>
      <c r="F136" s="9">
        <f t="shared" si="16"/>
        <v>3679</v>
      </c>
      <c r="G136" s="9">
        <f t="shared" si="16"/>
        <v>7974.5</v>
      </c>
      <c r="H136" s="9">
        <f t="shared" si="16"/>
        <v>7520</v>
      </c>
      <c r="I136" s="9">
        <f t="shared" si="16"/>
        <v>8100</v>
      </c>
      <c r="J136" s="9">
        <v>8100</v>
      </c>
      <c r="K136" s="9">
        <v>8100</v>
      </c>
      <c r="L136" s="9">
        <v>8100</v>
      </c>
      <c r="M136" s="9">
        <f>D136+E136+F136+G136+H136+I136+J136+K136+L136</f>
        <v>55603.5</v>
      </c>
      <c r="N136" s="78"/>
      <c r="O136" s="74"/>
    </row>
    <row r="137" spans="1:15" ht="11.25" customHeight="1" x14ac:dyDescent="0.25">
      <c r="A137" s="37" t="s">
        <v>58</v>
      </c>
      <c r="B137" s="38"/>
      <c r="C137" s="39" t="s">
        <v>16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>SUM(D137:G137)</f>
        <v>0</v>
      </c>
      <c r="N137" s="78"/>
      <c r="O137" s="74"/>
    </row>
    <row r="138" spans="1:15" ht="11.25" customHeight="1" x14ac:dyDescent="0.25">
      <c r="A138" s="63" t="s">
        <v>6</v>
      </c>
      <c r="B138" s="64"/>
      <c r="C138" s="39" t="s">
        <v>16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>SUM(D138:G138)</f>
        <v>0</v>
      </c>
      <c r="N138" s="79"/>
      <c r="O138" s="75"/>
    </row>
    <row r="139" spans="1:15" ht="18" customHeight="1" x14ac:dyDescent="0.25">
      <c r="A139" s="70" t="s">
        <v>96</v>
      </c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2"/>
    </row>
    <row r="140" spans="1:15" ht="19.5" customHeight="1" x14ac:dyDescent="0.25">
      <c r="A140" s="73" t="s">
        <v>95</v>
      </c>
      <c r="B140" s="19" t="s">
        <v>66</v>
      </c>
      <c r="C140" s="39" t="s">
        <v>15</v>
      </c>
      <c r="D140" s="24">
        <v>8</v>
      </c>
      <c r="E140" s="24">
        <v>12</v>
      </c>
      <c r="F140" s="24">
        <v>12</v>
      </c>
      <c r="G140" s="24">
        <v>12</v>
      </c>
      <c r="H140" s="24">
        <v>12</v>
      </c>
      <c r="I140" s="24">
        <v>10</v>
      </c>
      <c r="J140" s="24">
        <v>10</v>
      </c>
      <c r="K140" s="24">
        <v>10</v>
      </c>
      <c r="L140" s="24">
        <v>10</v>
      </c>
      <c r="M140" s="24">
        <f>D140+E140+F140+G140+H140+I140+J140+K140+L140</f>
        <v>96</v>
      </c>
      <c r="N140" s="68" t="s">
        <v>8</v>
      </c>
      <c r="O140" s="76" t="s">
        <v>14</v>
      </c>
    </row>
    <row r="141" spans="1:15" ht="18.75" customHeight="1" x14ac:dyDescent="0.25">
      <c r="A141" s="74"/>
      <c r="B141" s="19" t="s">
        <v>3</v>
      </c>
      <c r="C141" s="39" t="s">
        <v>16</v>
      </c>
      <c r="D141" s="10">
        <f>D142/D140</f>
        <v>13.5</v>
      </c>
      <c r="E141" s="10">
        <v>18.899999999999999</v>
      </c>
      <c r="F141" s="10">
        <f>F142/F140</f>
        <v>25</v>
      </c>
      <c r="G141" s="10">
        <f>G142/G140</f>
        <v>25</v>
      </c>
      <c r="H141" s="10">
        <f>H142/H140</f>
        <v>25</v>
      </c>
      <c r="I141" s="10">
        <f>I142/I140</f>
        <v>30</v>
      </c>
      <c r="J141" s="10">
        <v>30</v>
      </c>
      <c r="K141" s="10">
        <v>30</v>
      </c>
      <c r="L141" s="10">
        <v>30</v>
      </c>
      <c r="M141" s="35">
        <f>M142/M140</f>
        <v>25.362500000000001</v>
      </c>
      <c r="N141" s="68"/>
      <c r="O141" s="76"/>
    </row>
    <row r="142" spans="1:15" ht="26.25" customHeight="1" x14ac:dyDescent="0.25">
      <c r="A142" s="74"/>
      <c r="B142" s="19" t="s">
        <v>4</v>
      </c>
      <c r="C142" s="39" t="s">
        <v>16</v>
      </c>
      <c r="D142" s="10">
        <f t="shared" ref="D142:I142" si="17">D144</f>
        <v>108</v>
      </c>
      <c r="E142" s="10">
        <f t="shared" si="17"/>
        <v>226.8</v>
      </c>
      <c r="F142" s="10">
        <f t="shared" si="17"/>
        <v>300</v>
      </c>
      <c r="G142" s="10">
        <f t="shared" si="17"/>
        <v>300</v>
      </c>
      <c r="H142" s="10">
        <f t="shared" si="17"/>
        <v>300</v>
      </c>
      <c r="I142" s="10">
        <f t="shared" si="17"/>
        <v>300</v>
      </c>
      <c r="J142" s="10">
        <v>300</v>
      </c>
      <c r="K142" s="10">
        <v>300</v>
      </c>
      <c r="L142" s="10">
        <v>300</v>
      </c>
      <c r="M142" s="10">
        <f t="shared" ref="M142:M147" si="18">D142+E142+F142+G142+H142+I142+J142+K142+L142</f>
        <v>2434.8000000000002</v>
      </c>
      <c r="N142" s="68"/>
      <c r="O142" s="76"/>
    </row>
    <row r="143" spans="1:15" ht="15" customHeight="1" x14ac:dyDescent="0.25">
      <c r="A143" s="74"/>
      <c r="B143" s="19" t="s">
        <v>7</v>
      </c>
      <c r="C143" s="39" t="s">
        <v>16</v>
      </c>
      <c r="D143" s="10">
        <v>0</v>
      </c>
      <c r="E143" s="10">
        <v>0</v>
      </c>
      <c r="F143" s="10">
        <v>0</v>
      </c>
      <c r="G143" s="10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10">
        <f t="shared" si="18"/>
        <v>0</v>
      </c>
      <c r="N143" s="68"/>
      <c r="O143" s="76"/>
    </row>
    <row r="144" spans="1:15" ht="14.25" customHeight="1" x14ac:dyDescent="0.25">
      <c r="A144" s="74"/>
      <c r="B144" s="19" t="s">
        <v>5</v>
      </c>
      <c r="C144" s="39" t="s">
        <v>16</v>
      </c>
      <c r="D144" s="10">
        <v>108</v>
      </c>
      <c r="E144" s="10">
        <v>226.8</v>
      </c>
      <c r="F144" s="10">
        <v>300</v>
      </c>
      <c r="G144" s="10">
        <v>300</v>
      </c>
      <c r="H144" s="10">
        <v>300</v>
      </c>
      <c r="I144" s="10">
        <v>300</v>
      </c>
      <c r="J144" s="10">
        <v>300</v>
      </c>
      <c r="K144" s="10">
        <v>300</v>
      </c>
      <c r="L144" s="10">
        <v>300</v>
      </c>
      <c r="M144" s="10">
        <f t="shared" si="18"/>
        <v>2434.8000000000002</v>
      </c>
      <c r="N144" s="68"/>
      <c r="O144" s="76"/>
    </row>
    <row r="145" spans="1:15" ht="13.5" customHeight="1" x14ac:dyDescent="0.25">
      <c r="A145" s="74"/>
      <c r="B145" s="19" t="s">
        <v>58</v>
      </c>
      <c r="C145" s="39" t="s">
        <v>16</v>
      </c>
      <c r="D145" s="10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10">
        <f t="shared" si="18"/>
        <v>0</v>
      </c>
      <c r="N145" s="68"/>
      <c r="O145" s="76"/>
    </row>
    <row r="146" spans="1:15" ht="30.75" customHeight="1" x14ac:dyDescent="0.25">
      <c r="A146" s="75"/>
      <c r="B146" s="19" t="s">
        <v>6</v>
      </c>
      <c r="C146" s="39" t="s">
        <v>16</v>
      </c>
      <c r="D146" s="10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10">
        <f t="shared" si="18"/>
        <v>0</v>
      </c>
      <c r="N146" s="68"/>
      <c r="O146" s="76"/>
    </row>
    <row r="147" spans="1:15" ht="16.5" customHeight="1" x14ac:dyDescent="0.25">
      <c r="A147" s="63" t="s">
        <v>97</v>
      </c>
      <c r="B147" s="64"/>
      <c r="C147" s="39" t="s">
        <v>16</v>
      </c>
      <c r="D147" s="9">
        <f t="shared" ref="D147:I147" si="19">D142</f>
        <v>108</v>
      </c>
      <c r="E147" s="9">
        <f t="shared" si="19"/>
        <v>226.8</v>
      </c>
      <c r="F147" s="9">
        <f t="shared" si="19"/>
        <v>300</v>
      </c>
      <c r="G147" s="9">
        <f t="shared" si="19"/>
        <v>300</v>
      </c>
      <c r="H147" s="9">
        <f t="shared" si="19"/>
        <v>300</v>
      </c>
      <c r="I147" s="9">
        <f t="shared" si="19"/>
        <v>300</v>
      </c>
      <c r="J147" s="9">
        <v>300</v>
      </c>
      <c r="K147" s="9">
        <v>300</v>
      </c>
      <c r="L147" s="9">
        <v>300</v>
      </c>
      <c r="M147" s="10">
        <f t="shared" si="18"/>
        <v>2434.8000000000002</v>
      </c>
      <c r="N147" s="77"/>
      <c r="O147" s="80"/>
    </row>
    <row r="148" spans="1:15" ht="16.5" customHeight="1" x14ac:dyDescent="0.25">
      <c r="A148" s="41"/>
      <c r="B148" s="38"/>
      <c r="C148" s="3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78"/>
      <c r="O148" s="81"/>
    </row>
    <row r="149" spans="1:15" ht="16.5" customHeight="1" x14ac:dyDescent="0.25">
      <c r="A149" s="69" t="s">
        <v>17</v>
      </c>
      <c r="B149" s="64"/>
      <c r="C149" s="19"/>
      <c r="D149" s="4"/>
      <c r="E149" s="4"/>
      <c r="F149" s="4"/>
      <c r="G149" s="9"/>
      <c r="H149" s="9"/>
      <c r="I149" s="9"/>
      <c r="J149" s="55"/>
      <c r="K149" s="55"/>
      <c r="L149" s="55"/>
      <c r="M149" s="40"/>
      <c r="N149" s="78"/>
      <c r="O149" s="81"/>
    </row>
    <row r="150" spans="1:15" ht="16.5" customHeight="1" x14ac:dyDescent="0.25">
      <c r="A150" s="63" t="s">
        <v>7</v>
      </c>
      <c r="B150" s="64"/>
      <c r="C150" s="39" t="s">
        <v>16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f>SUM(D150:G150)</f>
        <v>0</v>
      </c>
      <c r="N150" s="78"/>
      <c r="O150" s="81"/>
    </row>
    <row r="151" spans="1:15" ht="16.5" customHeight="1" x14ac:dyDescent="0.25">
      <c r="A151" s="63" t="s">
        <v>5</v>
      </c>
      <c r="B151" s="64"/>
      <c r="C151" s="39" t="s">
        <v>16</v>
      </c>
      <c r="D151" s="9">
        <f t="shared" ref="D151:I151" si="20">D147</f>
        <v>108</v>
      </c>
      <c r="E151" s="9">
        <f t="shared" si="20"/>
        <v>226.8</v>
      </c>
      <c r="F151" s="9">
        <f t="shared" si="20"/>
        <v>300</v>
      </c>
      <c r="G151" s="9">
        <f t="shared" si="20"/>
        <v>300</v>
      </c>
      <c r="H151" s="9">
        <f t="shared" si="20"/>
        <v>300</v>
      </c>
      <c r="I151" s="9">
        <f t="shared" si="20"/>
        <v>300</v>
      </c>
      <c r="J151" s="9">
        <v>300</v>
      </c>
      <c r="K151" s="9">
        <v>300</v>
      </c>
      <c r="L151" s="9">
        <v>300</v>
      </c>
      <c r="M151" s="9">
        <f>D151+E151+F151+G151+H151+I151+J151+K151+L151</f>
        <v>2434.8000000000002</v>
      </c>
      <c r="N151" s="78"/>
      <c r="O151" s="81"/>
    </row>
    <row r="152" spans="1:15" ht="16.5" customHeight="1" x14ac:dyDescent="0.25">
      <c r="A152" s="37" t="s">
        <v>58</v>
      </c>
      <c r="B152" s="38"/>
      <c r="C152" s="39" t="s">
        <v>16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f>SUM(D152:G152)</f>
        <v>0</v>
      </c>
      <c r="N152" s="78"/>
      <c r="O152" s="81"/>
    </row>
    <row r="153" spans="1:15" ht="16.5" customHeight="1" x14ac:dyDescent="0.25">
      <c r="A153" s="63" t="s">
        <v>6</v>
      </c>
      <c r="B153" s="64"/>
      <c r="C153" s="39" t="s">
        <v>16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f>SUM(D153:G153)</f>
        <v>0</v>
      </c>
      <c r="N153" s="79"/>
      <c r="O153" s="82"/>
    </row>
    <row r="154" spans="1:15" ht="16.5" customHeight="1" x14ac:dyDescent="0.25">
      <c r="A154" s="63" t="s">
        <v>24</v>
      </c>
      <c r="B154" s="64"/>
      <c r="C154" s="39" t="s">
        <v>16</v>
      </c>
      <c r="D154" s="9">
        <f t="shared" ref="D154:I154" si="21">D84+D133+D147+D24</f>
        <v>52006.1</v>
      </c>
      <c r="E154" s="9">
        <f t="shared" si="21"/>
        <v>90159.400000000009</v>
      </c>
      <c r="F154" s="9">
        <f t="shared" si="21"/>
        <v>90852.6</v>
      </c>
      <c r="G154" s="9">
        <f t="shared" si="21"/>
        <v>93211.699999999983</v>
      </c>
      <c r="H154" s="9">
        <f t="shared" si="21"/>
        <v>95733</v>
      </c>
      <c r="I154" s="9">
        <f t="shared" si="21"/>
        <v>98395.6</v>
      </c>
      <c r="J154" s="9">
        <v>98395.6</v>
      </c>
      <c r="K154" s="9">
        <v>98395.6</v>
      </c>
      <c r="L154" s="9">
        <v>98395.6</v>
      </c>
      <c r="M154" s="9">
        <f>M21+M84+M133+M147</f>
        <v>815545.20000000007</v>
      </c>
      <c r="N154" s="65"/>
      <c r="O154" s="68"/>
    </row>
    <row r="155" spans="1:15" ht="16.5" customHeight="1" x14ac:dyDescent="0.25">
      <c r="A155" s="69" t="s">
        <v>17</v>
      </c>
      <c r="B155" s="64"/>
      <c r="C155" s="19"/>
      <c r="D155" s="4"/>
      <c r="E155" s="4"/>
      <c r="F155" s="4"/>
      <c r="G155" s="9"/>
      <c r="H155" s="9"/>
      <c r="I155" s="9"/>
      <c r="J155" s="56"/>
      <c r="K155" s="56"/>
      <c r="L155" s="56"/>
      <c r="M155" s="42"/>
      <c r="N155" s="66"/>
      <c r="O155" s="68"/>
    </row>
    <row r="156" spans="1:15" ht="16.5" customHeight="1" x14ac:dyDescent="0.25">
      <c r="A156" s="63" t="s">
        <v>7</v>
      </c>
      <c r="B156" s="64"/>
      <c r="C156" s="39" t="s">
        <v>16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f>D156+E156+F156+G156+H156+I156+J156+K156+L156</f>
        <v>0</v>
      </c>
      <c r="N156" s="66"/>
      <c r="O156" s="68"/>
    </row>
    <row r="157" spans="1:15" ht="16.5" customHeight="1" x14ac:dyDescent="0.25">
      <c r="A157" s="63" t="s">
        <v>5</v>
      </c>
      <c r="B157" s="64"/>
      <c r="C157" s="39" t="s">
        <v>16</v>
      </c>
      <c r="D157" s="9">
        <f t="shared" ref="D157:I157" si="22">D154</f>
        <v>52006.1</v>
      </c>
      <c r="E157" s="9">
        <f t="shared" si="22"/>
        <v>90159.400000000009</v>
      </c>
      <c r="F157" s="9">
        <f t="shared" si="22"/>
        <v>90852.6</v>
      </c>
      <c r="G157" s="9">
        <f t="shared" si="22"/>
        <v>93211.699999999983</v>
      </c>
      <c r="H157" s="9">
        <f t="shared" si="22"/>
        <v>95733</v>
      </c>
      <c r="I157" s="9">
        <f t="shared" si="22"/>
        <v>98395.6</v>
      </c>
      <c r="J157" s="9">
        <v>98395.6</v>
      </c>
      <c r="K157" s="9">
        <v>98395.6</v>
      </c>
      <c r="L157" s="9">
        <v>98395.6</v>
      </c>
      <c r="M157" s="9">
        <f t="shared" ref="M157:M165" si="23">D157+E157+F157+G157+H157+I157+J157+K157+L157</f>
        <v>815545.2</v>
      </c>
      <c r="N157" s="66"/>
      <c r="O157" s="68"/>
    </row>
    <row r="158" spans="1:15" ht="16.5" customHeight="1" x14ac:dyDescent="0.25">
      <c r="A158" s="37" t="s">
        <v>58</v>
      </c>
      <c r="B158" s="38"/>
      <c r="C158" s="39" t="s">
        <v>16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f t="shared" si="23"/>
        <v>0</v>
      </c>
      <c r="N158" s="66"/>
      <c r="O158" s="68"/>
    </row>
    <row r="159" spans="1:15" ht="16.5" customHeight="1" x14ac:dyDescent="0.25">
      <c r="A159" s="63" t="s">
        <v>6</v>
      </c>
      <c r="B159" s="64"/>
      <c r="C159" s="39" t="s">
        <v>16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f t="shared" si="23"/>
        <v>0</v>
      </c>
      <c r="N159" s="67"/>
      <c r="O159" s="68"/>
    </row>
    <row r="160" spans="1:15" ht="16.5" customHeight="1" x14ac:dyDescent="0.25">
      <c r="A160" s="63" t="s">
        <v>23</v>
      </c>
      <c r="B160" s="64"/>
      <c r="C160" s="39" t="s">
        <v>16</v>
      </c>
      <c r="D160" s="9">
        <f t="shared" ref="D160:I160" si="24">D154</f>
        <v>52006.1</v>
      </c>
      <c r="E160" s="9">
        <f t="shared" si="24"/>
        <v>90159.400000000009</v>
      </c>
      <c r="F160" s="9">
        <f t="shared" si="24"/>
        <v>90852.6</v>
      </c>
      <c r="G160" s="9">
        <f t="shared" si="24"/>
        <v>93211.699999999983</v>
      </c>
      <c r="H160" s="9">
        <f t="shared" si="24"/>
        <v>95733</v>
      </c>
      <c r="I160" s="9">
        <f t="shared" si="24"/>
        <v>98395.6</v>
      </c>
      <c r="J160" s="9">
        <v>98395.6</v>
      </c>
      <c r="K160" s="9">
        <v>98395.6</v>
      </c>
      <c r="L160" s="9">
        <v>98395.6</v>
      </c>
      <c r="M160" s="9">
        <f t="shared" si="23"/>
        <v>815545.2</v>
      </c>
      <c r="N160" s="65"/>
      <c r="O160" s="68"/>
    </row>
    <row r="161" spans="1:15" ht="16.5" customHeight="1" x14ac:dyDescent="0.25">
      <c r="A161" s="69" t="s">
        <v>17</v>
      </c>
      <c r="B161" s="64"/>
      <c r="C161" s="19"/>
      <c r="D161" s="4"/>
      <c r="E161" s="4"/>
      <c r="F161" s="4"/>
      <c r="G161" s="9"/>
      <c r="H161" s="9"/>
      <c r="I161" s="9"/>
      <c r="J161" s="56"/>
      <c r="K161" s="56"/>
      <c r="L161" s="56"/>
      <c r="M161" s="10">
        <f t="shared" si="23"/>
        <v>0</v>
      </c>
      <c r="N161" s="66"/>
      <c r="O161" s="68"/>
    </row>
    <row r="162" spans="1:15" ht="16.5" customHeight="1" x14ac:dyDescent="0.25">
      <c r="A162" s="63" t="s">
        <v>7</v>
      </c>
      <c r="B162" s="64"/>
      <c r="C162" s="39" t="s">
        <v>16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f t="shared" si="23"/>
        <v>0</v>
      </c>
      <c r="N162" s="66"/>
      <c r="O162" s="68"/>
    </row>
    <row r="163" spans="1:15" ht="16.5" customHeight="1" x14ac:dyDescent="0.25">
      <c r="A163" s="63" t="s">
        <v>5</v>
      </c>
      <c r="B163" s="64"/>
      <c r="C163" s="39" t="s">
        <v>16</v>
      </c>
      <c r="D163" s="9">
        <f t="shared" ref="D163:I163" si="25">D160</f>
        <v>52006.1</v>
      </c>
      <c r="E163" s="9">
        <f t="shared" si="25"/>
        <v>90159.400000000009</v>
      </c>
      <c r="F163" s="9">
        <f t="shared" si="25"/>
        <v>90852.6</v>
      </c>
      <c r="G163" s="9">
        <f t="shared" si="25"/>
        <v>93211.699999999983</v>
      </c>
      <c r="H163" s="9">
        <f t="shared" si="25"/>
        <v>95733</v>
      </c>
      <c r="I163" s="9">
        <f t="shared" si="25"/>
        <v>98395.6</v>
      </c>
      <c r="J163" s="9">
        <v>98395.6</v>
      </c>
      <c r="K163" s="9">
        <v>98395.6</v>
      </c>
      <c r="L163" s="9">
        <v>98395.6</v>
      </c>
      <c r="M163" s="9">
        <f t="shared" si="23"/>
        <v>815545.2</v>
      </c>
      <c r="N163" s="66"/>
      <c r="O163" s="68"/>
    </row>
    <row r="164" spans="1:15" ht="16.5" customHeight="1" x14ac:dyDescent="0.25">
      <c r="A164" s="37" t="s">
        <v>58</v>
      </c>
      <c r="B164" s="38"/>
      <c r="C164" s="39" t="s">
        <v>16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f t="shared" si="23"/>
        <v>0</v>
      </c>
      <c r="N164" s="66"/>
      <c r="O164" s="68"/>
    </row>
    <row r="165" spans="1:15" ht="16.5" customHeight="1" x14ac:dyDescent="0.25">
      <c r="A165" s="63" t="s">
        <v>6</v>
      </c>
      <c r="B165" s="64"/>
      <c r="C165" s="39" t="s">
        <v>16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f t="shared" si="23"/>
        <v>0</v>
      </c>
      <c r="N165" s="67"/>
      <c r="O165" s="68"/>
    </row>
    <row r="166" spans="1:15" x14ac:dyDescent="0.25">
      <c r="E166" s="3"/>
      <c r="F166" s="3"/>
      <c r="G166" s="3"/>
      <c r="H166" s="3"/>
      <c r="I166" s="3"/>
      <c r="J166" s="3"/>
      <c r="K166" s="3"/>
      <c r="L166" s="3"/>
      <c r="M166" s="3"/>
      <c r="O166" s="36" t="s">
        <v>148</v>
      </c>
    </row>
    <row r="167" spans="1:15" x14ac:dyDescent="0.25"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5" x14ac:dyDescent="0.25">
      <c r="D168" s="3"/>
      <c r="E168" s="3"/>
      <c r="F168" s="3"/>
      <c r="G168" s="3"/>
      <c r="H168" s="3"/>
      <c r="I168" s="3"/>
      <c r="J168" s="3"/>
      <c r="K168" s="3"/>
      <c r="L168" s="3"/>
    </row>
    <row r="169" spans="1:15" x14ac:dyDescent="0.25">
      <c r="E169" s="3"/>
    </row>
    <row r="170" spans="1:15" x14ac:dyDescent="0.25">
      <c r="E170" s="3"/>
      <c r="G170" s="3"/>
    </row>
  </sheetData>
  <mergeCells count="110">
    <mergeCell ref="N1:O1"/>
    <mergeCell ref="N3:O3"/>
    <mergeCell ref="N2:O2"/>
    <mergeCell ref="N4:O4"/>
    <mergeCell ref="A5:O5"/>
    <mergeCell ref="A6:O6"/>
    <mergeCell ref="A8:O8"/>
    <mergeCell ref="A9:A10"/>
    <mergeCell ref="B9:B10"/>
    <mergeCell ref="C9:C10"/>
    <mergeCell ref="D9:M9"/>
    <mergeCell ref="N9:N10"/>
    <mergeCell ref="O9:O10"/>
    <mergeCell ref="A7:O7"/>
    <mergeCell ref="A24:B24"/>
    <mergeCell ref="A25:B25"/>
    <mergeCell ref="A26:B26"/>
    <mergeCell ref="A27:O27"/>
    <mergeCell ref="A28:A34"/>
    <mergeCell ref="N28:N34"/>
    <mergeCell ref="O28:O34"/>
    <mergeCell ref="A12:O12"/>
    <mergeCell ref="A13:O13"/>
    <mergeCell ref="A14:A20"/>
    <mergeCell ref="N14:N20"/>
    <mergeCell ref="O14:O20"/>
    <mergeCell ref="A21:B21"/>
    <mergeCell ref="N21:N26"/>
    <mergeCell ref="O21:O26"/>
    <mergeCell ref="A22:B22"/>
    <mergeCell ref="A23:B23"/>
    <mergeCell ref="A49:A55"/>
    <mergeCell ref="N49:N55"/>
    <mergeCell ref="O49:O55"/>
    <mergeCell ref="A56:A62"/>
    <mergeCell ref="N56:N62"/>
    <mergeCell ref="O56:O62"/>
    <mergeCell ref="A63:A69"/>
    <mergeCell ref="A35:A41"/>
    <mergeCell ref="N35:N41"/>
    <mergeCell ref="O35:O41"/>
    <mergeCell ref="A42:A48"/>
    <mergeCell ref="N42:N48"/>
    <mergeCell ref="O42:O48"/>
    <mergeCell ref="A87:B87"/>
    <mergeCell ref="A89:B89"/>
    <mergeCell ref="A90:O90"/>
    <mergeCell ref="A91:A97"/>
    <mergeCell ref="N91:N97"/>
    <mergeCell ref="O91:O97"/>
    <mergeCell ref="N63:N69"/>
    <mergeCell ref="O63:O69"/>
    <mergeCell ref="A70:A76"/>
    <mergeCell ref="N70:N76"/>
    <mergeCell ref="O70:O76"/>
    <mergeCell ref="A84:B84"/>
    <mergeCell ref="N84:N89"/>
    <mergeCell ref="O84:O89"/>
    <mergeCell ref="A85:B85"/>
    <mergeCell ref="A86:B86"/>
    <mergeCell ref="A77:A83"/>
    <mergeCell ref="N77:N83"/>
    <mergeCell ref="O77:O83"/>
    <mergeCell ref="A112:A118"/>
    <mergeCell ref="N112:N118"/>
    <mergeCell ref="O112:O118"/>
    <mergeCell ref="A119:A125"/>
    <mergeCell ref="N119:N125"/>
    <mergeCell ref="O119:O125"/>
    <mergeCell ref="A98:A104"/>
    <mergeCell ref="N98:N104"/>
    <mergeCell ref="O98:O104"/>
    <mergeCell ref="A105:A111"/>
    <mergeCell ref="N105:N111"/>
    <mergeCell ref="O105:O111"/>
    <mergeCell ref="A126:A132"/>
    <mergeCell ref="N126:N132"/>
    <mergeCell ref="O126:O132"/>
    <mergeCell ref="A133:B133"/>
    <mergeCell ref="N133:N138"/>
    <mergeCell ref="O133:O138"/>
    <mergeCell ref="A134:B134"/>
    <mergeCell ref="A135:B135"/>
    <mergeCell ref="A136:B136"/>
    <mergeCell ref="A138:B138"/>
    <mergeCell ref="A139:O139"/>
    <mergeCell ref="A140:A146"/>
    <mergeCell ref="N140:N146"/>
    <mergeCell ref="O140:O146"/>
    <mergeCell ref="A147:B147"/>
    <mergeCell ref="N147:N153"/>
    <mergeCell ref="O147:O153"/>
    <mergeCell ref="A149:B149"/>
    <mergeCell ref="A150:B150"/>
    <mergeCell ref="A151:B151"/>
    <mergeCell ref="A160:B160"/>
    <mergeCell ref="N160:N165"/>
    <mergeCell ref="O160:O165"/>
    <mergeCell ref="A161:B161"/>
    <mergeCell ref="A162:B162"/>
    <mergeCell ref="A163:B163"/>
    <mergeCell ref="A165:B165"/>
    <mergeCell ref="A153:B153"/>
    <mergeCell ref="A154:B154"/>
    <mergeCell ref="N154:N159"/>
    <mergeCell ref="O154:O159"/>
    <mergeCell ref="A155:B155"/>
    <mergeCell ref="A156:B156"/>
    <mergeCell ref="A157:B157"/>
    <mergeCell ref="A159:B159"/>
  </mergeCells>
  <pageMargins left="0.25" right="0.25" top="0.75" bottom="0.75" header="0.3" footer="0.3"/>
  <pageSetup paperSize="9" scale="51" fitToHeight="5" orientation="landscape" r:id="rId1"/>
  <rowBreaks count="3" manualBreakCount="3">
    <brk id="41" max="14" man="1"/>
    <brk id="89" max="14" man="1"/>
    <brk id="13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view="pageBreakPreview" zoomScale="110" zoomScaleNormal="100" zoomScaleSheetLayoutView="110" workbookViewId="0">
      <selection activeCell="L4" sqref="L4"/>
    </sheetView>
  </sheetViews>
  <sheetFormatPr defaultColWidth="8.85546875" defaultRowHeight="15" x14ac:dyDescent="0.25"/>
  <cols>
    <col min="1" max="1" width="26.5703125" style="1" customWidth="1"/>
    <col min="2" max="11" width="14.7109375" style="1" customWidth="1"/>
    <col min="12" max="12" width="47" style="1" customWidth="1"/>
    <col min="13" max="16384" width="8.85546875" style="1"/>
  </cols>
  <sheetData>
    <row r="1" spans="1:17" x14ac:dyDescent="0.25">
      <c r="L1" s="61" t="s">
        <v>145</v>
      </c>
    </row>
    <row r="2" spans="1:17" ht="30" x14ac:dyDescent="0.25">
      <c r="L2" s="62" t="s">
        <v>142</v>
      </c>
    </row>
    <row r="3" spans="1:17" ht="13.5" customHeight="1" x14ac:dyDescent="0.25">
      <c r="L3" s="117" t="s">
        <v>143</v>
      </c>
    </row>
    <row r="4" spans="1:17" ht="72" customHeight="1" x14ac:dyDescent="0.25">
      <c r="A4" s="2"/>
      <c r="B4" s="47"/>
      <c r="C4" s="47"/>
      <c r="D4" s="47"/>
      <c r="E4" s="47"/>
      <c r="F4" s="47"/>
      <c r="G4" s="47"/>
      <c r="H4" s="47"/>
      <c r="I4" s="54"/>
      <c r="J4" s="54"/>
      <c r="K4" s="54"/>
      <c r="L4" s="118" t="s">
        <v>147</v>
      </c>
    </row>
    <row r="5" spans="1:17" ht="18.75" x14ac:dyDescent="0.25">
      <c r="A5" s="2"/>
      <c r="B5" s="47"/>
      <c r="C5" s="47"/>
      <c r="D5" s="47"/>
      <c r="E5" s="47"/>
      <c r="F5" s="47"/>
      <c r="G5" s="47"/>
      <c r="H5" s="47"/>
      <c r="I5" s="54"/>
      <c r="J5" s="54"/>
      <c r="K5" s="54"/>
      <c r="L5" s="5"/>
    </row>
    <row r="6" spans="1:17" ht="15.75" x14ac:dyDescent="0.25">
      <c r="A6" s="96" t="s">
        <v>61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7" ht="43.5" customHeight="1" x14ac:dyDescent="0.25">
      <c r="A7" s="98" t="s">
        <v>133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7" ht="32.2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</row>
    <row r="9" spans="1:17" ht="12" customHeight="1" x14ac:dyDescent="0.25">
      <c r="A9" s="45"/>
      <c r="B9" s="46"/>
      <c r="C9" s="46"/>
      <c r="D9" s="46"/>
      <c r="E9" s="46"/>
      <c r="F9" s="46"/>
      <c r="G9" s="46"/>
      <c r="H9" s="46"/>
      <c r="I9" s="53"/>
      <c r="J9" s="53"/>
      <c r="K9" s="53"/>
      <c r="L9" s="8" t="s">
        <v>62</v>
      </c>
    </row>
    <row r="10" spans="1:17" ht="7.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7" ht="16.5" customHeight="1" x14ac:dyDescent="0.25">
      <c r="A11" s="68" t="s">
        <v>26</v>
      </c>
      <c r="B11" s="99" t="s">
        <v>29</v>
      </c>
      <c r="C11" s="100"/>
      <c r="D11" s="100"/>
      <c r="E11" s="100"/>
      <c r="F11" s="100"/>
      <c r="G11" s="100"/>
      <c r="H11" s="100"/>
      <c r="I11" s="101"/>
      <c r="J11" s="101"/>
      <c r="K11" s="102"/>
      <c r="L11" s="68" t="s">
        <v>32</v>
      </c>
    </row>
    <row r="12" spans="1:17" ht="16.5" customHeight="1" x14ac:dyDescent="0.25">
      <c r="A12" s="68"/>
      <c r="B12" s="73" t="s">
        <v>31</v>
      </c>
      <c r="C12" s="70" t="s">
        <v>30</v>
      </c>
      <c r="D12" s="71"/>
      <c r="E12" s="71"/>
      <c r="F12" s="71"/>
      <c r="G12" s="71"/>
      <c r="H12" s="71"/>
      <c r="I12" s="103"/>
      <c r="J12" s="103"/>
      <c r="K12" s="104"/>
      <c r="L12" s="68"/>
    </row>
    <row r="13" spans="1:17" ht="16.5" customHeight="1" x14ac:dyDescent="0.25">
      <c r="A13" s="68"/>
      <c r="B13" s="75"/>
      <c r="C13" s="44" t="s">
        <v>19</v>
      </c>
      <c r="D13" s="44" t="s">
        <v>12</v>
      </c>
      <c r="E13" s="44" t="s">
        <v>11</v>
      </c>
      <c r="F13" s="44" t="s">
        <v>20</v>
      </c>
      <c r="G13" s="44" t="s">
        <v>64</v>
      </c>
      <c r="H13" s="44" t="s">
        <v>65</v>
      </c>
      <c r="I13" s="52" t="s">
        <v>125</v>
      </c>
      <c r="J13" s="52" t="s">
        <v>126</v>
      </c>
      <c r="K13" s="52" t="s">
        <v>127</v>
      </c>
      <c r="L13" s="68"/>
      <c r="M13" s="95"/>
      <c r="N13" s="95"/>
      <c r="O13" s="95"/>
      <c r="P13" s="95"/>
      <c r="Q13" s="95"/>
    </row>
    <row r="14" spans="1:17" x14ac:dyDescent="0.25">
      <c r="A14" s="44">
        <v>1</v>
      </c>
      <c r="B14" s="44">
        <v>2</v>
      </c>
      <c r="C14" s="44">
        <v>3</v>
      </c>
      <c r="D14" s="44">
        <v>4</v>
      </c>
      <c r="E14" s="44">
        <v>5</v>
      </c>
      <c r="F14" s="44">
        <v>6</v>
      </c>
      <c r="G14" s="44">
        <v>7</v>
      </c>
      <c r="H14" s="44">
        <v>8</v>
      </c>
      <c r="I14" s="52">
        <v>9</v>
      </c>
      <c r="J14" s="52">
        <v>10</v>
      </c>
      <c r="K14" s="52">
        <v>11</v>
      </c>
      <c r="L14" s="44">
        <v>9</v>
      </c>
      <c r="M14" s="95"/>
      <c r="N14" s="95"/>
      <c r="O14" s="95"/>
      <c r="P14" s="95"/>
      <c r="Q14" s="95"/>
    </row>
    <row r="15" spans="1:17" ht="18" customHeight="1" x14ac:dyDescent="0.25">
      <c r="A15" s="11" t="s">
        <v>27</v>
      </c>
      <c r="B15" s="9">
        <f>C15+D15+E15+F15+G15+H15+I15+J15+K15</f>
        <v>815545.2</v>
      </c>
      <c r="C15" s="9">
        <f>[1]Мероприятия!D149</f>
        <v>52006.1</v>
      </c>
      <c r="D15" s="9">
        <v>90159.4</v>
      </c>
      <c r="E15" s="9">
        <f>[1]Мероприятия!F149</f>
        <v>90852.6</v>
      </c>
      <c r="F15" s="9">
        <v>93211.7</v>
      </c>
      <c r="G15" s="9">
        <f>[1]Мероприятия!H149</f>
        <v>95733</v>
      </c>
      <c r="H15" s="9">
        <f>[1]Мероприятия!I149</f>
        <v>98395.6</v>
      </c>
      <c r="I15" s="9">
        <v>98395.6</v>
      </c>
      <c r="J15" s="9">
        <v>98395.6</v>
      </c>
      <c r="K15" s="9">
        <v>98395.6</v>
      </c>
      <c r="L15" s="68"/>
    </row>
    <row r="16" spans="1:17" ht="18" customHeight="1" x14ac:dyDescent="0.25">
      <c r="A16" s="11" t="s">
        <v>28</v>
      </c>
      <c r="B16" s="19"/>
      <c r="C16" s="4"/>
      <c r="D16" s="4"/>
      <c r="E16" s="4"/>
      <c r="F16" s="9"/>
      <c r="G16" s="4"/>
      <c r="H16" s="9"/>
      <c r="I16" s="9"/>
      <c r="J16" s="9"/>
      <c r="K16" s="9"/>
      <c r="L16" s="68"/>
    </row>
    <row r="17" spans="1:13" ht="18" customHeight="1" x14ac:dyDescent="0.25">
      <c r="A17" s="11" t="s">
        <v>33</v>
      </c>
      <c r="B17" s="10">
        <f>SUM(C17:H17)</f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68"/>
      <c r="M17" s="3"/>
    </row>
    <row r="18" spans="1:13" ht="18" customHeight="1" x14ac:dyDescent="0.25">
      <c r="A18" s="11" t="s">
        <v>34</v>
      </c>
      <c r="B18" s="10">
        <f>C18+D18+E18+F18+G18+H18+I18+J18+K18</f>
        <v>815545.2</v>
      </c>
      <c r="C18" s="10">
        <f>C15</f>
        <v>52006.1</v>
      </c>
      <c r="D18" s="10">
        <f t="shared" ref="D18:K18" si="0">D15</f>
        <v>90159.4</v>
      </c>
      <c r="E18" s="10">
        <f t="shared" si="0"/>
        <v>90852.6</v>
      </c>
      <c r="F18" s="10">
        <v>93211.7</v>
      </c>
      <c r="G18" s="10">
        <f t="shared" si="0"/>
        <v>95733</v>
      </c>
      <c r="H18" s="10">
        <f t="shared" si="0"/>
        <v>98395.6</v>
      </c>
      <c r="I18" s="10">
        <f t="shared" si="0"/>
        <v>98395.6</v>
      </c>
      <c r="J18" s="10">
        <f t="shared" si="0"/>
        <v>98395.6</v>
      </c>
      <c r="K18" s="10">
        <f t="shared" si="0"/>
        <v>98395.6</v>
      </c>
      <c r="L18" s="68"/>
    </row>
    <row r="19" spans="1:13" ht="18" customHeight="1" x14ac:dyDescent="0.25">
      <c r="A19" s="11" t="s">
        <v>39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68"/>
    </row>
    <row r="20" spans="1:13" ht="18" customHeight="1" x14ac:dyDescent="0.25">
      <c r="A20" s="11" t="s">
        <v>35</v>
      </c>
      <c r="B20" s="10">
        <f>SUM(C20:H20)</f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68"/>
    </row>
  </sheetData>
  <mergeCells count="11">
    <mergeCell ref="M13:Q14"/>
    <mergeCell ref="L15:L20"/>
    <mergeCell ref="A6:L6"/>
    <mergeCell ref="A7:L7"/>
    <mergeCell ref="A10:L10"/>
    <mergeCell ref="A11:A13"/>
    <mergeCell ref="L11:L13"/>
    <mergeCell ref="B12:B13"/>
    <mergeCell ref="B11:K11"/>
    <mergeCell ref="C12:K12"/>
    <mergeCell ref="A8:L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view="pageBreakPreview" zoomScaleNormal="100" zoomScaleSheetLayoutView="100" workbookViewId="0">
      <selection activeCell="B1" sqref="B1"/>
    </sheetView>
  </sheetViews>
  <sheetFormatPr defaultColWidth="8.85546875" defaultRowHeight="15" x14ac:dyDescent="0.25"/>
  <cols>
    <col min="1" max="1" width="5.140625" style="1" customWidth="1"/>
    <col min="2" max="2" width="48.42578125" style="1" customWidth="1"/>
    <col min="3" max="3" width="6.140625" style="1" customWidth="1"/>
    <col min="4" max="5" width="4.5703125" style="1" customWidth="1"/>
    <col min="6" max="6" width="11.28515625" style="1" customWidth="1"/>
    <col min="7" max="7" width="4.85546875" style="1" customWidth="1"/>
    <col min="8" max="16" width="12.28515625" style="1" customWidth="1"/>
    <col min="17" max="17" width="8.85546875" style="1"/>
    <col min="18" max="18" width="10" style="1" bestFit="1" customWidth="1"/>
    <col min="19" max="16384" width="8.85546875" style="1"/>
  </cols>
  <sheetData>
    <row r="1" spans="1:19" ht="23.25" customHeight="1" x14ac:dyDescent="0.25">
      <c r="B1" s="6"/>
      <c r="C1" s="6"/>
      <c r="D1" s="6"/>
      <c r="E1" s="6"/>
      <c r="F1" s="6"/>
      <c r="G1" s="16"/>
      <c r="H1" s="108"/>
      <c r="I1" s="108"/>
      <c r="J1" s="108"/>
      <c r="K1" s="108"/>
      <c r="L1" s="7"/>
      <c r="M1" s="7"/>
      <c r="N1" s="7"/>
      <c r="O1" s="7"/>
      <c r="P1" s="7" t="s">
        <v>59</v>
      </c>
    </row>
    <row r="2" spans="1:19" ht="12" customHeight="1" x14ac:dyDescent="0.25">
      <c r="B2" s="6"/>
      <c r="C2" s="6"/>
      <c r="D2" s="6"/>
      <c r="E2" s="6"/>
      <c r="F2" s="6"/>
      <c r="G2" s="16"/>
      <c r="H2" s="17"/>
      <c r="I2" s="17"/>
      <c r="J2" s="17"/>
      <c r="K2" s="17"/>
      <c r="L2" s="7"/>
      <c r="M2" s="7"/>
      <c r="N2" s="7"/>
      <c r="O2" s="7"/>
      <c r="P2" s="7"/>
    </row>
    <row r="3" spans="1:19" ht="61.5" customHeight="1" x14ac:dyDescent="0.25">
      <c r="B3" s="111" t="s">
        <v>128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50"/>
      <c r="N3" s="50"/>
      <c r="O3" s="50"/>
      <c r="P3" s="7"/>
    </row>
    <row r="4" spans="1:19" ht="18.75" customHeight="1" x14ac:dyDescent="0.25">
      <c r="B4" s="50"/>
      <c r="C4" s="50"/>
      <c r="D4" s="50"/>
      <c r="E4" s="50"/>
      <c r="F4" s="50"/>
      <c r="G4" s="50"/>
      <c r="H4" s="15"/>
      <c r="I4" s="15"/>
      <c r="J4" s="15"/>
      <c r="L4" s="7"/>
      <c r="M4" s="7"/>
      <c r="N4" s="7"/>
      <c r="O4" s="7"/>
      <c r="P4" s="12" t="s">
        <v>60</v>
      </c>
    </row>
    <row r="5" spans="1:19" ht="4.5" customHeight="1" x14ac:dyDescent="0.25">
      <c r="B5" s="109"/>
      <c r="C5" s="109"/>
      <c r="D5" s="109"/>
      <c r="E5" s="109"/>
      <c r="F5" s="109"/>
      <c r="G5" s="109"/>
      <c r="H5" s="110"/>
      <c r="I5" s="110"/>
      <c r="J5" s="110"/>
      <c r="K5" s="110"/>
      <c r="L5" s="7"/>
      <c r="M5" s="7"/>
      <c r="N5" s="7"/>
      <c r="O5" s="7"/>
      <c r="P5" s="7"/>
    </row>
    <row r="6" spans="1:19" ht="16.5" customHeight="1" x14ac:dyDescent="0.25">
      <c r="A6" s="105" t="s">
        <v>108</v>
      </c>
      <c r="B6" s="107" t="s">
        <v>41</v>
      </c>
      <c r="C6" s="107" t="s">
        <v>42</v>
      </c>
      <c r="D6" s="107" t="s">
        <v>43</v>
      </c>
      <c r="E6" s="107" t="s">
        <v>44</v>
      </c>
      <c r="F6" s="68" t="s">
        <v>45</v>
      </c>
      <c r="G6" s="68" t="s">
        <v>46</v>
      </c>
      <c r="H6" s="70" t="s">
        <v>47</v>
      </c>
      <c r="I6" s="71"/>
      <c r="J6" s="71"/>
      <c r="K6" s="71"/>
      <c r="L6" s="71"/>
      <c r="M6" s="71"/>
      <c r="N6" s="71"/>
      <c r="O6" s="71"/>
      <c r="P6" s="72"/>
    </row>
    <row r="7" spans="1:19" ht="16.5" customHeight="1" x14ac:dyDescent="0.25">
      <c r="A7" s="106"/>
      <c r="B7" s="107"/>
      <c r="C7" s="107"/>
      <c r="D7" s="107"/>
      <c r="E7" s="107"/>
      <c r="F7" s="68"/>
      <c r="G7" s="68"/>
      <c r="H7" s="44" t="s">
        <v>19</v>
      </c>
      <c r="I7" s="44" t="s">
        <v>12</v>
      </c>
      <c r="J7" s="44" t="s">
        <v>11</v>
      </c>
      <c r="K7" s="44" t="s">
        <v>20</v>
      </c>
      <c r="L7" s="44" t="s">
        <v>64</v>
      </c>
      <c r="M7" s="52" t="s">
        <v>65</v>
      </c>
      <c r="N7" s="52" t="s">
        <v>125</v>
      </c>
      <c r="O7" s="52" t="s">
        <v>126</v>
      </c>
      <c r="P7" s="44" t="s">
        <v>127</v>
      </c>
      <c r="Q7" s="46"/>
      <c r="R7" s="46"/>
      <c r="S7" s="46"/>
    </row>
    <row r="8" spans="1:19" ht="16.5" customHeight="1" x14ac:dyDescent="0.25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4">
        <v>12</v>
      </c>
      <c r="M8" s="52">
        <v>13</v>
      </c>
      <c r="N8" s="52">
        <v>14</v>
      </c>
      <c r="O8" s="52">
        <v>15</v>
      </c>
      <c r="P8" s="44">
        <v>16</v>
      </c>
      <c r="Q8" s="46"/>
      <c r="R8" s="46"/>
      <c r="S8" s="46"/>
    </row>
    <row r="9" spans="1:19" ht="81.75" customHeight="1" x14ac:dyDescent="0.25">
      <c r="A9" s="25" t="s">
        <v>109</v>
      </c>
      <c r="B9" s="26" t="s">
        <v>48</v>
      </c>
      <c r="C9" s="27" t="s">
        <v>49</v>
      </c>
      <c r="D9" s="27" t="s">
        <v>50</v>
      </c>
      <c r="E9" s="27" t="s">
        <v>51</v>
      </c>
      <c r="F9" s="20" t="s">
        <v>116</v>
      </c>
      <c r="G9" s="28" t="s">
        <v>119</v>
      </c>
      <c r="H9" s="10">
        <v>12457.6</v>
      </c>
      <c r="I9" s="10">
        <v>14550.31</v>
      </c>
      <c r="J9" s="10">
        <v>14756.3</v>
      </c>
      <c r="K9" s="10">
        <v>15338.8</v>
      </c>
      <c r="L9" s="10">
        <v>15975.3</v>
      </c>
      <c r="M9" s="10">
        <v>16585.900000000001</v>
      </c>
      <c r="N9" s="10">
        <v>16585.900000000001</v>
      </c>
      <c r="O9" s="10">
        <v>16585.900000000001</v>
      </c>
      <c r="P9" s="10">
        <v>16585.900000000001</v>
      </c>
    </row>
    <row r="10" spans="1:19" ht="75.75" customHeight="1" x14ac:dyDescent="0.25">
      <c r="A10" s="25" t="s">
        <v>110</v>
      </c>
      <c r="B10" s="26" t="s">
        <v>48</v>
      </c>
      <c r="C10" s="27" t="s">
        <v>49</v>
      </c>
      <c r="D10" s="27" t="s">
        <v>135</v>
      </c>
      <c r="E10" s="27" t="s">
        <v>136</v>
      </c>
      <c r="F10" s="20" t="s">
        <v>116</v>
      </c>
      <c r="G10" s="28" t="s">
        <v>119</v>
      </c>
      <c r="H10" s="10">
        <v>0</v>
      </c>
      <c r="I10" s="10">
        <v>0</v>
      </c>
      <c r="J10" s="10">
        <v>0</v>
      </c>
      <c r="K10" s="10">
        <v>0.8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</row>
    <row r="11" spans="1:19" ht="46.5" customHeight="1" x14ac:dyDescent="0.25">
      <c r="A11" s="25" t="s">
        <v>111</v>
      </c>
      <c r="B11" s="26" t="s">
        <v>52</v>
      </c>
      <c r="C11" s="27" t="s">
        <v>49</v>
      </c>
      <c r="D11" s="27" t="s">
        <v>50</v>
      </c>
      <c r="E11" s="27" t="s">
        <v>51</v>
      </c>
      <c r="F11" s="20" t="s">
        <v>117</v>
      </c>
      <c r="G11" s="28" t="s">
        <v>53</v>
      </c>
      <c r="H11" s="10">
        <v>1473.3</v>
      </c>
      <c r="I11" s="22">
        <v>1447.82</v>
      </c>
      <c r="J11" s="22">
        <v>1486.3</v>
      </c>
      <c r="K11" s="10">
        <v>1486.3</v>
      </c>
      <c r="L11" s="10">
        <v>1486.3</v>
      </c>
      <c r="M11" s="10">
        <v>1486.3</v>
      </c>
      <c r="N11" s="10">
        <v>1486.3</v>
      </c>
      <c r="O11" s="10">
        <v>1486.3</v>
      </c>
      <c r="P11" s="10">
        <v>1486.3</v>
      </c>
    </row>
    <row r="12" spans="1:19" ht="20.25" customHeight="1" x14ac:dyDescent="0.25">
      <c r="A12" s="25" t="s">
        <v>112</v>
      </c>
      <c r="B12" s="26" t="s">
        <v>54</v>
      </c>
      <c r="C12" s="27" t="s">
        <v>49</v>
      </c>
      <c r="D12" s="27" t="s">
        <v>50</v>
      </c>
      <c r="E12" s="27" t="s">
        <v>51</v>
      </c>
      <c r="F12" s="20" t="s">
        <v>117</v>
      </c>
      <c r="G12" s="28" t="s">
        <v>55</v>
      </c>
      <c r="H12" s="10">
        <v>102.5</v>
      </c>
      <c r="I12" s="10">
        <v>90.22</v>
      </c>
      <c r="J12" s="10">
        <v>51.7</v>
      </c>
      <c r="K12" s="10">
        <v>51.7</v>
      </c>
      <c r="L12" s="10">
        <v>51.7</v>
      </c>
      <c r="M12" s="10">
        <v>51.7</v>
      </c>
      <c r="N12" s="10">
        <v>51.7</v>
      </c>
      <c r="O12" s="10">
        <v>51.7</v>
      </c>
      <c r="P12" s="10">
        <f>L12</f>
        <v>51.7</v>
      </c>
    </row>
    <row r="13" spans="1:19" ht="73.5" customHeight="1" x14ac:dyDescent="0.25">
      <c r="A13" s="25" t="s">
        <v>113</v>
      </c>
      <c r="B13" s="26" t="s">
        <v>48</v>
      </c>
      <c r="C13" s="27" t="s">
        <v>49</v>
      </c>
      <c r="D13" s="27" t="s">
        <v>50</v>
      </c>
      <c r="E13" s="27" t="s">
        <v>51</v>
      </c>
      <c r="F13" s="20" t="s">
        <v>118</v>
      </c>
      <c r="G13" s="28" t="s">
        <v>120</v>
      </c>
      <c r="H13" s="10">
        <v>27619</v>
      </c>
      <c r="I13" s="10">
        <v>48127.839999999997</v>
      </c>
      <c r="J13" s="10">
        <v>45442.2</v>
      </c>
      <c r="K13" s="10">
        <v>47497.5</v>
      </c>
      <c r="L13" s="10">
        <v>49225.9</v>
      </c>
      <c r="M13" s="10">
        <v>51139.6</v>
      </c>
      <c r="N13" s="10">
        <v>51667.07</v>
      </c>
      <c r="O13" s="10">
        <v>51667.07</v>
      </c>
      <c r="P13" s="10">
        <v>51667.07</v>
      </c>
    </row>
    <row r="14" spans="1:19" ht="73.5" customHeight="1" x14ac:dyDescent="0.25">
      <c r="A14" s="25" t="s">
        <v>114</v>
      </c>
      <c r="B14" s="26" t="s">
        <v>48</v>
      </c>
      <c r="C14" s="27" t="s">
        <v>49</v>
      </c>
      <c r="D14" s="27" t="s">
        <v>135</v>
      </c>
      <c r="E14" s="27" t="s">
        <v>136</v>
      </c>
      <c r="F14" s="20" t="s">
        <v>118</v>
      </c>
      <c r="G14" s="28" t="s">
        <v>120</v>
      </c>
      <c r="H14" s="10">
        <v>0</v>
      </c>
      <c r="I14" s="10">
        <v>0</v>
      </c>
      <c r="J14" s="10">
        <v>0</v>
      </c>
      <c r="K14" s="10">
        <v>4.5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</row>
    <row r="15" spans="1:19" ht="48" customHeight="1" x14ac:dyDescent="0.25">
      <c r="A15" s="25" t="s">
        <v>137</v>
      </c>
      <c r="B15" s="26" t="s">
        <v>52</v>
      </c>
      <c r="C15" s="27" t="s">
        <v>49</v>
      </c>
      <c r="D15" s="27" t="s">
        <v>50</v>
      </c>
      <c r="E15" s="27" t="s">
        <v>51</v>
      </c>
      <c r="F15" s="20" t="s">
        <v>118</v>
      </c>
      <c r="G15" s="28" t="s">
        <v>53</v>
      </c>
      <c r="H15" s="10">
        <v>9045.7000000000007</v>
      </c>
      <c r="I15" s="10">
        <v>24525.8</v>
      </c>
      <c r="J15" s="10">
        <v>27661.200000000001</v>
      </c>
      <c r="K15" s="10">
        <v>27055</v>
      </c>
      <c r="L15" s="10">
        <v>27338.9</v>
      </c>
      <c r="M15" s="10">
        <v>27477.200000000001</v>
      </c>
      <c r="N15" s="10">
        <v>26949.73</v>
      </c>
      <c r="O15" s="10">
        <v>26949.73</v>
      </c>
      <c r="P15" s="10">
        <v>26949.73</v>
      </c>
    </row>
    <row r="16" spans="1:19" ht="28.5" customHeight="1" x14ac:dyDescent="0.25">
      <c r="A16" s="25" t="s">
        <v>138</v>
      </c>
      <c r="B16" s="26" t="s">
        <v>140</v>
      </c>
      <c r="C16" s="27" t="s">
        <v>49</v>
      </c>
      <c r="D16" s="27" t="s">
        <v>50</v>
      </c>
      <c r="E16" s="27" t="s">
        <v>51</v>
      </c>
      <c r="F16" s="20" t="s">
        <v>118</v>
      </c>
      <c r="G16" s="28" t="s">
        <v>141</v>
      </c>
      <c r="H16" s="10">
        <v>0</v>
      </c>
      <c r="I16" s="10">
        <v>0</v>
      </c>
      <c r="J16" s="10">
        <v>0</v>
      </c>
      <c r="K16" s="10">
        <v>128.6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</row>
    <row r="17" spans="1:18" ht="24" customHeight="1" x14ac:dyDescent="0.25">
      <c r="A17" s="25" t="s">
        <v>139</v>
      </c>
      <c r="B17" s="26" t="s">
        <v>54</v>
      </c>
      <c r="C17" s="27" t="s">
        <v>49</v>
      </c>
      <c r="D17" s="27" t="s">
        <v>50</v>
      </c>
      <c r="E17" s="27" t="s">
        <v>51</v>
      </c>
      <c r="F17" s="20" t="s">
        <v>118</v>
      </c>
      <c r="G17" s="28" t="s">
        <v>55</v>
      </c>
      <c r="H17" s="10">
        <v>1308</v>
      </c>
      <c r="I17" s="10">
        <v>1417.41</v>
      </c>
      <c r="J17" s="10">
        <v>1454.9</v>
      </c>
      <c r="K17" s="10">
        <v>1648.5</v>
      </c>
      <c r="L17" s="10">
        <v>1654.9</v>
      </c>
      <c r="M17" s="10">
        <v>1654.9</v>
      </c>
      <c r="N17" s="10">
        <v>1654.9</v>
      </c>
      <c r="O17" s="10">
        <v>1654.9</v>
      </c>
      <c r="P17" s="10">
        <f>L17</f>
        <v>1654.9</v>
      </c>
    </row>
    <row r="18" spans="1:18" ht="18" customHeight="1" x14ac:dyDescent="0.25">
      <c r="A18" s="48"/>
      <c r="B18" s="13" t="s">
        <v>56</v>
      </c>
      <c r="C18" s="14"/>
      <c r="D18" s="14"/>
      <c r="E18" s="14"/>
      <c r="F18" s="21"/>
      <c r="G18" s="21"/>
      <c r="H18" s="10">
        <f t="shared" ref="H18:P18" si="0">SUM(H9:H17)</f>
        <v>52006.100000000006</v>
      </c>
      <c r="I18" s="10">
        <f t="shared" si="0"/>
        <v>90159.4</v>
      </c>
      <c r="J18" s="10">
        <f t="shared" si="0"/>
        <v>90852.599999999991</v>
      </c>
      <c r="K18" s="10">
        <f t="shared" si="0"/>
        <v>93211.700000000012</v>
      </c>
      <c r="L18" s="10">
        <f t="shared" si="0"/>
        <v>95733</v>
      </c>
      <c r="M18" s="10">
        <f t="shared" si="0"/>
        <v>98395.599999999991</v>
      </c>
      <c r="N18" s="10">
        <f t="shared" si="0"/>
        <v>98395.599999999991</v>
      </c>
      <c r="O18" s="10">
        <f t="shared" si="0"/>
        <v>98395.599999999991</v>
      </c>
      <c r="P18" s="10">
        <f t="shared" si="0"/>
        <v>98395.599999999991</v>
      </c>
      <c r="R18" s="3"/>
    </row>
    <row r="19" spans="1:18" x14ac:dyDescent="0.25">
      <c r="A19" s="7"/>
      <c r="B19" s="7"/>
      <c r="C19" s="7"/>
      <c r="D19" s="7"/>
      <c r="E19" s="7"/>
      <c r="F19" s="7"/>
      <c r="G19" s="7"/>
      <c r="H19" s="3"/>
      <c r="I19" s="3"/>
      <c r="J19" s="3"/>
      <c r="K19" s="3"/>
      <c r="L19" s="3"/>
      <c r="M19" s="3"/>
      <c r="N19" s="3"/>
      <c r="O19" s="3"/>
      <c r="P19" s="23" t="s">
        <v>148</v>
      </c>
      <c r="R19" s="3"/>
    </row>
    <row r="20" spans="1:18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8" x14ac:dyDescent="0.25">
      <c r="B21" s="7"/>
      <c r="C21" s="7"/>
      <c r="D21" s="7"/>
      <c r="E21" s="7"/>
      <c r="F21" s="7"/>
      <c r="G21" s="7"/>
      <c r="H21" s="18"/>
      <c r="I21" s="7"/>
      <c r="J21" s="7"/>
      <c r="K21" s="7"/>
      <c r="L21" s="7"/>
      <c r="M21" s="7"/>
      <c r="N21" s="7"/>
      <c r="O21" s="7"/>
      <c r="P21" s="7"/>
    </row>
    <row r="22" spans="1:18" x14ac:dyDescent="0.25">
      <c r="H22" s="18"/>
      <c r="I22" s="3"/>
      <c r="J22" s="3"/>
    </row>
    <row r="23" spans="1:18" x14ac:dyDescent="0.25">
      <c r="I23" s="3"/>
      <c r="J23" s="3"/>
    </row>
    <row r="24" spans="1:18" x14ac:dyDescent="0.25">
      <c r="I24" s="3"/>
      <c r="J24" s="3"/>
    </row>
  </sheetData>
  <mergeCells count="11">
    <mergeCell ref="H1:K1"/>
    <mergeCell ref="B5:K5"/>
    <mergeCell ref="F6:F7"/>
    <mergeCell ref="G6:G7"/>
    <mergeCell ref="H6:P6"/>
    <mergeCell ref="B3:L3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Мероприятия</vt:lpstr>
      <vt:lpstr>Свод</vt:lpstr>
      <vt:lpstr>Источник</vt:lpstr>
      <vt:lpstr>Источник!Область_печати</vt:lpstr>
      <vt:lpstr>Мероприятия!Область_печати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2021-01-18T07:26:51Z</dcterms:modified>
</cp:coreProperties>
</file>