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Яковлева С.В\ГП ОБРАЗОВАНИЕ\ГП 2021_ПРОЕКТ\"/>
    </mc:Choice>
  </mc:AlternateContent>
  <bookViews>
    <workbookView xWindow="0" yWindow="0" windowWidth="21570" windowHeight="6855"/>
  </bookViews>
  <sheets>
    <sheet name="Сводные фин затраты" sheetId="2" r:id="rId1"/>
  </sheets>
  <definedNames>
    <definedName name="_xlnm.Print_Titles" localSheetId="0">'Сводные фин затраты'!$5:$8</definedName>
    <definedName name="_xlnm.Print_Area" localSheetId="0">'Сводные фин затраты'!$A$1:$N$209</definedName>
  </definedNames>
  <calcPr calcId="162913"/>
</workbook>
</file>

<file path=xl/calcChain.xml><?xml version="1.0" encoding="utf-8"?>
<calcChain xmlns="http://schemas.openxmlformats.org/spreadsheetml/2006/main">
  <c r="K125" i="2" l="1"/>
  <c r="J125" i="2"/>
  <c r="I125" i="2"/>
  <c r="I76" i="2"/>
  <c r="J76" i="2"/>
  <c r="K76" i="2"/>
  <c r="H119" i="2" l="1"/>
  <c r="H91" i="2" l="1"/>
  <c r="H120" i="2" l="1"/>
  <c r="H11" i="2" l="1"/>
  <c r="I11" i="2"/>
  <c r="J11" i="2"/>
  <c r="H12" i="2"/>
  <c r="I12" i="2"/>
  <c r="J12" i="2"/>
  <c r="H13" i="2" l="1"/>
  <c r="D204" i="2" l="1"/>
  <c r="E204" i="2"/>
  <c r="F204" i="2"/>
  <c r="G204" i="2"/>
  <c r="H204" i="2"/>
  <c r="I204" i="2"/>
  <c r="J204" i="2"/>
  <c r="K204" i="2"/>
  <c r="L204" i="2"/>
  <c r="M204" i="2"/>
  <c r="C204" i="2"/>
  <c r="B182" i="2"/>
  <c r="B160" i="2"/>
  <c r="C145" i="2"/>
  <c r="D145" i="2"/>
  <c r="E145" i="2"/>
  <c r="F145" i="2"/>
  <c r="G145" i="2"/>
  <c r="H145" i="2"/>
  <c r="I145" i="2"/>
  <c r="J145" i="2"/>
  <c r="K145" i="2"/>
  <c r="L145" i="2"/>
  <c r="M145" i="2"/>
  <c r="B138" i="2"/>
  <c r="B116" i="2"/>
  <c r="C111" i="2"/>
  <c r="D111" i="2"/>
  <c r="E111" i="2"/>
  <c r="F111" i="2"/>
  <c r="G111" i="2"/>
  <c r="H111" i="2"/>
  <c r="I111" i="2"/>
  <c r="J111" i="2"/>
  <c r="K111" i="2"/>
  <c r="L111" i="2"/>
  <c r="M111" i="2"/>
  <c r="C106" i="2"/>
  <c r="D106" i="2"/>
  <c r="E106" i="2"/>
  <c r="F106" i="2"/>
  <c r="G106" i="2"/>
  <c r="H106" i="2"/>
  <c r="I106" i="2"/>
  <c r="J106" i="2"/>
  <c r="K106" i="2"/>
  <c r="L106" i="2"/>
  <c r="M106" i="2"/>
  <c r="C101" i="2"/>
  <c r="D101" i="2"/>
  <c r="E101" i="2"/>
  <c r="F101" i="2"/>
  <c r="G101" i="2"/>
  <c r="H101" i="2"/>
  <c r="I101" i="2"/>
  <c r="J101" i="2"/>
  <c r="K101" i="2"/>
  <c r="L101" i="2"/>
  <c r="M101" i="2"/>
  <c r="B94" i="2"/>
  <c r="C84" i="2"/>
  <c r="D84" i="2"/>
  <c r="E84" i="2"/>
  <c r="F84" i="2"/>
  <c r="G84" i="2"/>
  <c r="H84" i="2"/>
  <c r="I84" i="2"/>
  <c r="J84" i="2"/>
  <c r="K84" i="2"/>
  <c r="L84" i="2"/>
  <c r="M84" i="2"/>
  <c r="C79" i="2"/>
  <c r="D79" i="2"/>
  <c r="E79" i="2"/>
  <c r="F79" i="2"/>
  <c r="G79" i="2"/>
  <c r="H79" i="2"/>
  <c r="I79" i="2"/>
  <c r="J79" i="2"/>
  <c r="K79" i="2"/>
  <c r="L79" i="2"/>
  <c r="M79" i="2"/>
  <c r="C15" i="2"/>
  <c r="D15" i="2"/>
  <c r="E15" i="2"/>
  <c r="F15" i="2"/>
  <c r="G15" i="2"/>
  <c r="H15" i="2"/>
  <c r="I15" i="2"/>
  <c r="J15" i="2"/>
  <c r="K15" i="2"/>
  <c r="L15" i="2"/>
  <c r="M15" i="2"/>
  <c r="B72" i="2"/>
  <c r="B204" i="2" l="1"/>
  <c r="D141" i="2"/>
  <c r="E141" i="2"/>
  <c r="F141" i="2"/>
  <c r="G141" i="2"/>
  <c r="H141" i="2"/>
  <c r="I141" i="2"/>
  <c r="J141" i="2"/>
  <c r="K141" i="2"/>
  <c r="L141" i="2"/>
  <c r="M141" i="2"/>
  <c r="D142" i="2"/>
  <c r="E142" i="2"/>
  <c r="F142" i="2"/>
  <c r="G142" i="2"/>
  <c r="H142" i="2"/>
  <c r="I142" i="2"/>
  <c r="J142" i="2"/>
  <c r="K142" i="2"/>
  <c r="L142" i="2"/>
  <c r="M142" i="2"/>
  <c r="D143" i="2"/>
  <c r="E143" i="2"/>
  <c r="F143" i="2"/>
  <c r="G143" i="2"/>
  <c r="H143" i="2"/>
  <c r="I143" i="2"/>
  <c r="J143" i="2"/>
  <c r="K143" i="2"/>
  <c r="L143" i="2"/>
  <c r="M143" i="2"/>
  <c r="D144" i="2"/>
  <c r="E144" i="2"/>
  <c r="F144" i="2"/>
  <c r="G144" i="2"/>
  <c r="H144" i="2"/>
  <c r="I144" i="2"/>
  <c r="J144" i="2"/>
  <c r="K144" i="2"/>
  <c r="L144" i="2"/>
  <c r="M144" i="2"/>
  <c r="C141" i="2"/>
  <c r="B141" i="2" s="1"/>
  <c r="C142" i="2"/>
  <c r="C143" i="2"/>
  <c r="C144" i="2"/>
  <c r="C97" i="2"/>
  <c r="C98" i="2"/>
  <c r="C99" i="2"/>
  <c r="C100" i="2"/>
  <c r="K120" i="2" l="1"/>
  <c r="L120" i="2"/>
  <c r="M120" i="2"/>
  <c r="C190" i="2" l="1"/>
  <c r="D190" i="2"/>
  <c r="E190" i="2"/>
  <c r="F190" i="2"/>
  <c r="G190" i="2"/>
  <c r="G185" i="2" s="1"/>
  <c r="H190" i="2"/>
  <c r="I190" i="2"/>
  <c r="J190" i="2"/>
  <c r="K190" i="2"/>
  <c r="L190" i="2"/>
  <c r="M190" i="2"/>
  <c r="D191" i="2"/>
  <c r="E191" i="2"/>
  <c r="F191" i="2"/>
  <c r="G191" i="2"/>
  <c r="H191" i="2"/>
  <c r="I191" i="2"/>
  <c r="I186" i="2" s="1"/>
  <c r="J191" i="2"/>
  <c r="K191" i="2"/>
  <c r="L191" i="2"/>
  <c r="M191" i="2"/>
  <c r="M186" i="2" s="1"/>
  <c r="D192" i="2"/>
  <c r="E192" i="2"/>
  <c r="F192" i="2"/>
  <c r="G192" i="2"/>
  <c r="H192" i="2"/>
  <c r="I192" i="2"/>
  <c r="J192" i="2"/>
  <c r="K192" i="2"/>
  <c r="L192" i="2"/>
  <c r="M192" i="2"/>
  <c r="D193" i="2"/>
  <c r="E193" i="2"/>
  <c r="F193" i="2"/>
  <c r="G193" i="2"/>
  <c r="H193" i="2"/>
  <c r="I193" i="2"/>
  <c r="J193" i="2"/>
  <c r="K193" i="2"/>
  <c r="L193" i="2"/>
  <c r="M193" i="2"/>
  <c r="D200" i="2"/>
  <c r="E200" i="2"/>
  <c r="F200" i="2"/>
  <c r="G200" i="2"/>
  <c r="H200" i="2"/>
  <c r="I200" i="2"/>
  <c r="J200" i="2"/>
  <c r="K200" i="2"/>
  <c r="L200" i="2"/>
  <c r="M200" i="2"/>
  <c r="D201" i="2"/>
  <c r="E201" i="2"/>
  <c r="F201" i="2"/>
  <c r="G201" i="2"/>
  <c r="H201" i="2"/>
  <c r="I201" i="2"/>
  <c r="J201" i="2"/>
  <c r="K201" i="2"/>
  <c r="L201" i="2"/>
  <c r="M201" i="2"/>
  <c r="D202" i="2"/>
  <c r="F202" i="2"/>
  <c r="G202" i="2"/>
  <c r="G187" i="2" s="1"/>
  <c r="H202" i="2"/>
  <c r="I202" i="2"/>
  <c r="J202" i="2"/>
  <c r="K202" i="2"/>
  <c r="L202" i="2"/>
  <c r="M202" i="2"/>
  <c r="D203" i="2"/>
  <c r="E203" i="2"/>
  <c r="F203" i="2"/>
  <c r="G203" i="2"/>
  <c r="H203" i="2"/>
  <c r="I203" i="2"/>
  <c r="I188" i="2" s="1"/>
  <c r="J203" i="2"/>
  <c r="J188" i="2" s="1"/>
  <c r="K203" i="2"/>
  <c r="L203" i="2"/>
  <c r="M203" i="2"/>
  <c r="D185" i="2"/>
  <c r="E186" i="2"/>
  <c r="F186" i="2"/>
  <c r="D187" i="2"/>
  <c r="F188" i="2"/>
  <c r="I185" i="2" l="1"/>
  <c r="G184" i="2"/>
  <c r="E188" i="2"/>
  <c r="M188" i="2"/>
  <c r="G186" i="2"/>
  <c r="J186" i="2"/>
  <c r="H185" i="2"/>
  <c r="M187" i="2"/>
  <c r="M185" i="2"/>
  <c r="E185" i="2"/>
  <c r="K188" i="2"/>
  <c r="G188" i="2"/>
  <c r="I187" i="2"/>
  <c r="I184" i="2" s="1"/>
  <c r="H187" i="2"/>
  <c r="D188" i="2"/>
  <c r="J187" i="2"/>
  <c r="F187" i="2"/>
  <c r="H186" i="2"/>
  <c r="F185" i="2"/>
  <c r="F184" i="2" s="1"/>
  <c r="J185" i="2"/>
  <c r="D186" i="2"/>
  <c r="D184" i="2" s="1"/>
  <c r="L188" i="2"/>
  <c r="H188" i="2"/>
  <c r="J199" i="2"/>
  <c r="F199" i="2"/>
  <c r="J189" i="2"/>
  <c r="F189" i="2"/>
  <c r="M199" i="2"/>
  <c r="I199" i="2"/>
  <c r="I189" i="2"/>
  <c r="E189" i="2"/>
  <c r="D199" i="2"/>
  <c r="H189" i="2"/>
  <c r="D189" i="2"/>
  <c r="G199" i="2"/>
  <c r="G189" i="2"/>
  <c r="L185" i="2"/>
  <c r="L184" i="2" s="1"/>
  <c r="K185" i="2"/>
  <c r="K186" i="2"/>
  <c r="L187" i="2"/>
  <c r="K187" i="2"/>
  <c r="M189" i="2"/>
  <c r="H199" i="2"/>
  <c r="L189" i="2"/>
  <c r="L186" i="2"/>
  <c r="K189" i="2"/>
  <c r="L199" i="2"/>
  <c r="K199" i="2"/>
  <c r="K184" i="2" l="1"/>
  <c r="M184" i="2"/>
  <c r="H184" i="2"/>
  <c r="J184" i="2"/>
  <c r="H133" i="2"/>
  <c r="G12" i="2" l="1"/>
  <c r="M123" i="2" l="1"/>
  <c r="L123" i="2"/>
  <c r="K123" i="2"/>
  <c r="J123" i="2"/>
  <c r="J119" i="2"/>
  <c r="K119" i="2"/>
  <c r="L119" i="2"/>
  <c r="M119" i="2"/>
  <c r="J120" i="2"/>
  <c r="J121" i="2" l="1"/>
  <c r="K121" i="2"/>
  <c r="L121" i="2"/>
  <c r="M121" i="2"/>
  <c r="I121" i="2"/>
  <c r="I120" i="2"/>
  <c r="L76" i="2"/>
  <c r="M76" i="2"/>
  <c r="G121" i="2" l="1"/>
  <c r="G119" i="2"/>
  <c r="F121" i="2" l="1"/>
  <c r="B124" i="2" l="1"/>
  <c r="F11" i="2"/>
  <c r="F12" i="2"/>
  <c r="F13" i="2"/>
  <c r="E119" i="2" l="1"/>
  <c r="E28" i="2" l="1"/>
  <c r="E202" i="2" s="1"/>
  <c r="E187" i="2" l="1"/>
  <c r="E184" i="2" s="1"/>
  <c r="E199" i="2"/>
  <c r="E11" i="2"/>
  <c r="E12" i="2"/>
  <c r="E13" i="2"/>
  <c r="M198" i="2" l="1"/>
  <c r="M197" i="2"/>
  <c r="M196" i="2"/>
  <c r="M195" i="2"/>
  <c r="L198" i="2"/>
  <c r="L197" i="2"/>
  <c r="L196" i="2"/>
  <c r="L195" i="2"/>
  <c r="K198" i="2"/>
  <c r="K197" i="2"/>
  <c r="K196" i="2"/>
  <c r="K195" i="2"/>
  <c r="J198" i="2"/>
  <c r="J197" i="2"/>
  <c r="J196" i="2"/>
  <c r="J195" i="2"/>
  <c r="M177" i="2"/>
  <c r="M172" i="2"/>
  <c r="M167" i="2"/>
  <c r="M166" i="2"/>
  <c r="M165" i="2"/>
  <c r="M164" i="2"/>
  <c r="M163" i="2"/>
  <c r="L177" i="2"/>
  <c r="L172" i="2"/>
  <c r="L167" i="2"/>
  <c r="L166" i="2"/>
  <c r="L165" i="2"/>
  <c r="L164" i="2"/>
  <c r="L163" i="2"/>
  <c r="K177" i="2"/>
  <c r="K172" i="2"/>
  <c r="K167" i="2"/>
  <c r="K166" i="2"/>
  <c r="K165" i="2"/>
  <c r="K164" i="2"/>
  <c r="K163" i="2"/>
  <c r="J177" i="2"/>
  <c r="J172" i="2"/>
  <c r="J167" i="2"/>
  <c r="J166" i="2"/>
  <c r="J165" i="2"/>
  <c r="J164" i="2"/>
  <c r="J163" i="2"/>
  <c r="M155" i="2"/>
  <c r="M150" i="2"/>
  <c r="L155" i="2"/>
  <c r="L150" i="2"/>
  <c r="K155" i="2"/>
  <c r="K150" i="2"/>
  <c r="J155" i="2"/>
  <c r="J150" i="2"/>
  <c r="M133" i="2"/>
  <c r="M128" i="2"/>
  <c r="M122" i="2"/>
  <c r="M118" i="2" s="1"/>
  <c r="L133" i="2"/>
  <c r="L128" i="2"/>
  <c r="L122" i="2"/>
  <c r="L118" i="2" s="1"/>
  <c r="K133" i="2"/>
  <c r="K128" i="2"/>
  <c r="K122" i="2"/>
  <c r="K118" i="2" s="1"/>
  <c r="J133" i="2"/>
  <c r="J128" i="2"/>
  <c r="J122" i="2"/>
  <c r="J118" i="2" s="1"/>
  <c r="M100" i="2"/>
  <c r="M99" i="2"/>
  <c r="M98" i="2"/>
  <c r="M97" i="2"/>
  <c r="L100" i="2"/>
  <c r="L99" i="2"/>
  <c r="L98" i="2"/>
  <c r="L97" i="2"/>
  <c r="K100" i="2"/>
  <c r="K99" i="2"/>
  <c r="K98" i="2"/>
  <c r="K97" i="2"/>
  <c r="J100" i="2"/>
  <c r="J99" i="2"/>
  <c r="J98" i="2"/>
  <c r="J97" i="2"/>
  <c r="M89" i="2"/>
  <c r="M78" i="2"/>
  <c r="M77" i="2"/>
  <c r="M75" i="2"/>
  <c r="L89" i="2"/>
  <c r="L78" i="2"/>
  <c r="L77" i="2"/>
  <c r="L75" i="2"/>
  <c r="K89" i="2"/>
  <c r="K78" i="2"/>
  <c r="K77" i="2"/>
  <c r="K75" i="2"/>
  <c r="J89" i="2"/>
  <c r="J78" i="2"/>
  <c r="J77" i="2"/>
  <c r="J75" i="2"/>
  <c r="M67" i="2"/>
  <c r="M62" i="2"/>
  <c r="M57" i="2"/>
  <c r="M56" i="2"/>
  <c r="M55" i="2"/>
  <c r="M54" i="2"/>
  <c r="M53" i="2"/>
  <c r="L67" i="2"/>
  <c r="L62" i="2"/>
  <c r="L57" i="2"/>
  <c r="L56" i="2"/>
  <c r="L55" i="2"/>
  <c r="L54" i="2"/>
  <c r="L53" i="2"/>
  <c r="K67" i="2"/>
  <c r="K62" i="2"/>
  <c r="K57" i="2"/>
  <c r="K56" i="2"/>
  <c r="K55" i="2"/>
  <c r="K54" i="2"/>
  <c r="K53" i="2"/>
  <c r="J67" i="2"/>
  <c r="J62" i="2"/>
  <c r="J57" i="2"/>
  <c r="J56" i="2"/>
  <c r="J55" i="2"/>
  <c r="J54" i="2"/>
  <c r="J53" i="2"/>
  <c r="B181" i="2"/>
  <c r="B180" i="2"/>
  <c r="B179" i="2"/>
  <c r="B178" i="2"/>
  <c r="B176" i="2"/>
  <c r="B175" i="2"/>
  <c r="B174" i="2"/>
  <c r="B173" i="2"/>
  <c r="B171" i="2"/>
  <c r="B170" i="2"/>
  <c r="B169" i="2"/>
  <c r="B168" i="2"/>
  <c r="B159" i="2"/>
  <c r="B158" i="2"/>
  <c r="B157" i="2"/>
  <c r="B156" i="2"/>
  <c r="B154" i="2"/>
  <c r="B153" i="2"/>
  <c r="B152" i="2"/>
  <c r="B151" i="2"/>
  <c r="B149" i="2"/>
  <c r="B148" i="2"/>
  <c r="B147" i="2"/>
  <c r="B146" i="2"/>
  <c r="B137" i="2"/>
  <c r="B136" i="2"/>
  <c r="B135" i="2"/>
  <c r="B134" i="2"/>
  <c r="B132" i="2"/>
  <c r="B131" i="2"/>
  <c r="B130" i="2"/>
  <c r="B129" i="2"/>
  <c r="B127" i="2"/>
  <c r="B126" i="2"/>
  <c r="B125" i="2"/>
  <c r="B115" i="2"/>
  <c r="B114" i="2"/>
  <c r="B113" i="2"/>
  <c r="B112" i="2"/>
  <c r="B110" i="2"/>
  <c r="B109" i="2"/>
  <c r="B108" i="2"/>
  <c r="B107" i="2"/>
  <c r="B105" i="2"/>
  <c r="B104" i="2"/>
  <c r="B103" i="2"/>
  <c r="B102" i="2"/>
  <c r="B93" i="2"/>
  <c r="B92" i="2"/>
  <c r="B91" i="2"/>
  <c r="B90" i="2"/>
  <c r="B88" i="2"/>
  <c r="B87" i="2"/>
  <c r="B86" i="2"/>
  <c r="B85" i="2"/>
  <c r="B83" i="2"/>
  <c r="B82" i="2"/>
  <c r="B81" i="2"/>
  <c r="B80" i="2"/>
  <c r="B71" i="2"/>
  <c r="B70" i="2"/>
  <c r="B69" i="2"/>
  <c r="B68" i="2"/>
  <c r="B66" i="2"/>
  <c r="B65" i="2"/>
  <c r="B64" i="2"/>
  <c r="B63" i="2"/>
  <c r="B61" i="2"/>
  <c r="B60" i="2"/>
  <c r="B59" i="2"/>
  <c r="B58" i="2"/>
  <c r="B48" i="2"/>
  <c r="B50" i="2"/>
  <c r="B49" i="2"/>
  <c r="B47" i="2"/>
  <c r="B45" i="2"/>
  <c r="B44" i="2"/>
  <c r="B43" i="2"/>
  <c r="B42" i="2"/>
  <c r="B40" i="2"/>
  <c r="B39" i="2"/>
  <c r="B38" i="2"/>
  <c r="B37" i="2"/>
  <c r="M46" i="2"/>
  <c r="M41" i="2"/>
  <c r="M36" i="2"/>
  <c r="M35" i="2"/>
  <c r="M34" i="2"/>
  <c r="M33" i="2"/>
  <c r="M32" i="2"/>
  <c r="L46" i="2"/>
  <c r="L41" i="2"/>
  <c r="L36" i="2"/>
  <c r="L35" i="2"/>
  <c r="L34" i="2"/>
  <c r="L33" i="2"/>
  <c r="L32" i="2"/>
  <c r="K46" i="2"/>
  <c r="K41" i="2"/>
  <c r="K36" i="2"/>
  <c r="K35" i="2"/>
  <c r="K34" i="2"/>
  <c r="K33" i="2"/>
  <c r="K32" i="2"/>
  <c r="J46" i="2"/>
  <c r="J41" i="2"/>
  <c r="J36" i="2"/>
  <c r="J35" i="2"/>
  <c r="J34" i="2"/>
  <c r="J33" i="2"/>
  <c r="J32" i="2"/>
  <c r="B29" i="2"/>
  <c r="B27" i="2"/>
  <c r="B28" i="2"/>
  <c r="B26" i="2"/>
  <c r="B19" i="2"/>
  <c r="B17" i="2"/>
  <c r="B18" i="2"/>
  <c r="B16" i="2"/>
  <c r="B21" i="2"/>
  <c r="B22" i="2"/>
  <c r="B23" i="2"/>
  <c r="B24" i="2"/>
  <c r="M25" i="2"/>
  <c r="M20" i="2"/>
  <c r="M14" i="2"/>
  <c r="M13" i="2"/>
  <c r="M12" i="2"/>
  <c r="M11" i="2"/>
  <c r="L25" i="2"/>
  <c r="L20" i="2"/>
  <c r="L14" i="2"/>
  <c r="L13" i="2"/>
  <c r="L12" i="2"/>
  <c r="L11" i="2"/>
  <c r="K25" i="2"/>
  <c r="K20" i="2"/>
  <c r="K14" i="2"/>
  <c r="K13" i="2"/>
  <c r="K12" i="2"/>
  <c r="K11" i="2"/>
  <c r="J25" i="2"/>
  <c r="J20" i="2"/>
  <c r="J14" i="2"/>
  <c r="J13" i="2"/>
  <c r="I198" i="2"/>
  <c r="I197" i="2"/>
  <c r="I196" i="2"/>
  <c r="I195" i="2"/>
  <c r="I177" i="2"/>
  <c r="I172" i="2"/>
  <c r="I167" i="2"/>
  <c r="I166" i="2"/>
  <c r="I165" i="2"/>
  <c r="I164" i="2"/>
  <c r="I163" i="2"/>
  <c r="I155" i="2"/>
  <c r="I150" i="2"/>
  <c r="I133" i="2"/>
  <c r="I128" i="2"/>
  <c r="I123" i="2"/>
  <c r="I122" i="2"/>
  <c r="I119" i="2"/>
  <c r="I100" i="2"/>
  <c r="I99" i="2"/>
  <c r="I98" i="2"/>
  <c r="I97" i="2"/>
  <c r="I89" i="2"/>
  <c r="I78" i="2"/>
  <c r="I77" i="2"/>
  <c r="I75" i="2"/>
  <c r="I67" i="2"/>
  <c r="I62" i="2"/>
  <c r="I57" i="2"/>
  <c r="I56" i="2"/>
  <c r="I55" i="2"/>
  <c r="I54" i="2"/>
  <c r="I53" i="2"/>
  <c r="I46" i="2"/>
  <c r="I41" i="2"/>
  <c r="I36" i="2"/>
  <c r="I35" i="2"/>
  <c r="I34" i="2"/>
  <c r="I33" i="2"/>
  <c r="I32" i="2"/>
  <c r="I25" i="2"/>
  <c r="I20" i="2"/>
  <c r="I14" i="2"/>
  <c r="I13" i="2"/>
  <c r="B145" i="2" l="1"/>
  <c r="B111" i="2"/>
  <c r="B101" i="2"/>
  <c r="B106" i="2"/>
  <c r="J74" i="2"/>
  <c r="K74" i="2"/>
  <c r="B89" i="2"/>
  <c r="B84" i="2"/>
  <c r="L74" i="2"/>
  <c r="M74" i="2"/>
  <c r="B79" i="2"/>
  <c r="I74" i="2"/>
  <c r="J10" i="2"/>
  <c r="L10" i="2"/>
  <c r="B15" i="2"/>
  <c r="I10" i="2"/>
  <c r="K10" i="2"/>
  <c r="M10" i="2"/>
  <c r="K52" i="2"/>
  <c r="I96" i="2"/>
  <c r="M96" i="2"/>
  <c r="L140" i="2"/>
  <c r="L162" i="2"/>
  <c r="J52" i="2"/>
  <c r="I140" i="2"/>
  <c r="B46" i="2"/>
  <c r="B150" i="2"/>
  <c r="B172" i="2"/>
  <c r="L52" i="2"/>
  <c r="M140" i="2"/>
  <c r="M194" i="2"/>
  <c r="J140" i="2"/>
  <c r="J162" i="2"/>
  <c r="J194" i="2"/>
  <c r="I118" i="2"/>
  <c r="J96" i="2"/>
  <c r="I194" i="2"/>
  <c r="B36" i="2"/>
  <c r="B41" i="2"/>
  <c r="K194" i="2"/>
  <c r="I52" i="2"/>
  <c r="K96" i="2"/>
  <c r="K162" i="2"/>
  <c r="L194" i="2"/>
  <c r="I31" i="2"/>
  <c r="I162" i="2"/>
  <c r="K31" i="2"/>
  <c r="M31" i="2"/>
  <c r="B128" i="2"/>
  <c r="M52" i="2"/>
  <c r="L96" i="2"/>
  <c r="K140" i="2"/>
  <c r="M162" i="2"/>
  <c r="B20" i="2"/>
  <c r="J31" i="2"/>
  <c r="L31" i="2"/>
  <c r="B62" i="2"/>
  <c r="B67" i="2"/>
  <c r="B177" i="2"/>
  <c r="B167" i="2"/>
  <c r="B155" i="2"/>
  <c r="B123" i="2"/>
  <c r="B133" i="2"/>
  <c r="B57" i="2"/>
  <c r="E14" i="2" l="1"/>
  <c r="E10" i="2" s="1"/>
  <c r="D11" i="2"/>
  <c r="G13" i="2" l="1"/>
  <c r="D12" i="2" l="1"/>
  <c r="D120" i="2" l="1"/>
  <c r="E120" i="2"/>
  <c r="G120" i="2"/>
  <c r="C203" i="2" l="1"/>
  <c r="C202" i="2"/>
  <c r="C201" i="2"/>
  <c r="C200" i="2"/>
  <c r="C185" i="2" s="1"/>
  <c r="H198" i="2"/>
  <c r="G198" i="2"/>
  <c r="F198" i="2"/>
  <c r="E198" i="2"/>
  <c r="D198" i="2"/>
  <c r="C198" i="2"/>
  <c r="H197" i="2"/>
  <c r="G197" i="2"/>
  <c r="F197" i="2"/>
  <c r="E197" i="2"/>
  <c r="D197" i="2"/>
  <c r="C197" i="2"/>
  <c r="H196" i="2"/>
  <c r="G196" i="2"/>
  <c r="F196" i="2"/>
  <c r="E196" i="2"/>
  <c r="D196" i="2"/>
  <c r="C196" i="2"/>
  <c r="H195" i="2"/>
  <c r="G195" i="2"/>
  <c r="F195" i="2"/>
  <c r="E195" i="2"/>
  <c r="D195" i="2"/>
  <c r="C195" i="2"/>
  <c r="C193" i="2"/>
  <c r="C192" i="2"/>
  <c r="C191" i="2"/>
  <c r="C186" i="2" s="1"/>
  <c r="H177" i="2"/>
  <c r="G177" i="2"/>
  <c r="F177" i="2"/>
  <c r="E177" i="2"/>
  <c r="D177" i="2"/>
  <c r="C177" i="2"/>
  <c r="H172" i="2"/>
  <c r="G172" i="2"/>
  <c r="F172" i="2"/>
  <c r="E172" i="2"/>
  <c r="D172" i="2"/>
  <c r="C172" i="2"/>
  <c r="H167" i="2"/>
  <c r="G167" i="2"/>
  <c r="F167" i="2"/>
  <c r="E167" i="2"/>
  <c r="D167" i="2"/>
  <c r="C167" i="2"/>
  <c r="H166" i="2"/>
  <c r="G166" i="2"/>
  <c r="F166" i="2"/>
  <c r="E166" i="2"/>
  <c r="D166" i="2"/>
  <c r="C166" i="2"/>
  <c r="H165" i="2"/>
  <c r="G165" i="2"/>
  <c r="F165" i="2"/>
  <c r="E165" i="2"/>
  <c r="D165" i="2"/>
  <c r="H164" i="2"/>
  <c r="G164" i="2"/>
  <c r="F164" i="2"/>
  <c r="E164" i="2"/>
  <c r="D164" i="2"/>
  <c r="C164" i="2"/>
  <c r="H163" i="2"/>
  <c r="G163" i="2"/>
  <c r="F163" i="2"/>
  <c r="E163" i="2"/>
  <c r="D163" i="2"/>
  <c r="C163" i="2"/>
  <c r="H155" i="2"/>
  <c r="G155" i="2"/>
  <c r="F155" i="2"/>
  <c r="E155" i="2"/>
  <c r="D155" i="2"/>
  <c r="C155" i="2"/>
  <c r="H150" i="2"/>
  <c r="G150" i="2"/>
  <c r="F150" i="2"/>
  <c r="E150" i="2"/>
  <c r="D150" i="2"/>
  <c r="C150" i="2"/>
  <c r="G133" i="2"/>
  <c r="F133" i="2"/>
  <c r="E133" i="2"/>
  <c r="D133" i="2"/>
  <c r="C133" i="2"/>
  <c r="H128" i="2"/>
  <c r="G128" i="2"/>
  <c r="F128" i="2"/>
  <c r="E128" i="2"/>
  <c r="D128" i="2"/>
  <c r="C128" i="2"/>
  <c r="D123" i="2"/>
  <c r="H123" i="2"/>
  <c r="G123" i="2"/>
  <c r="F123" i="2"/>
  <c r="E123" i="2"/>
  <c r="C123" i="2"/>
  <c r="H122" i="2"/>
  <c r="G122" i="2"/>
  <c r="F122" i="2"/>
  <c r="E122" i="2"/>
  <c r="D122" i="2"/>
  <c r="C122" i="2"/>
  <c r="H121" i="2"/>
  <c r="E121" i="2"/>
  <c r="D121" i="2"/>
  <c r="C121" i="2"/>
  <c r="C120" i="2"/>
  <c r="B120" i="2" s="1"/>
  <c r="F119" i="2"/>
  <c r="C119" i="2"/>
  <c r="H100" i="2"/>
  <c r="G100" i="2"/>
  <c r="F100" i="2"/>
  <c r="E100" i="2"/>
  <c r="D100" i="2"/>
  <c r="H99" i="2"/>
  <c r="G99" i="2"/>
  <c r="F99" i="2"/>
  <c r="E99" i="2"/>
  <c r="D99" i="2"/>
  <c r="H98" i="2"/>
  <c r="G98" i="2"/>
  <c r="F98" i="2"/>
  <c r="E98" i="2"/>
  <c r="D98" i="2"/>
  <c r="H97" i="2"/>
  <c r="G97" i="2"/>
  <c r="F97" i="2"/>
  <c r="E97" i="2"/>
  <c r="D97" i="2"/>
  <c r="H89" i="2"/>
  <c r="G89" i="2"/>
  <c r="F89" i="2"/>
  <c r="E89" i="2"/>
  <c r="D89" i="2"/>
  <c r="C89" i="2"/>
  <c r="H78" i="2"/>
  <c r="G78" i="2"/>
  <c r="F78" i="2"/>
  <c r="E78" i="2"/>
  <c r="D78" i="2"/>
  <c r="C78" i="2"/>
  <c r="H77" i="2"/>
  <c r="G77" i="2"/>
  <c r="F77" i="2"/>
  <c r="E77" i="2"/>
  <c r="D77" i="2"/>
  <c r="C77" i="2"/>
  <c r="H76" i="2"/>
  <c r="G76" i="2"/>
  <c r="F76" i="2"/>
  <c r="E76" i="2"/>
  <c r="D76" i="2"/>
  <c r="C76" i="2"/>
  <c r="H75" i="2"/>
  <c r="G75" i="2"/>
  <c r="F75" i="2"/>
  <c r="E75" i="2"/>
  <c r="E74" i="2" s="1"/>
  <c r="D75" i="2"/>
  <c r="D74" i="2" s="1"/>
  <c r="C75" i="2"/>
  <c r="H67" i="2"/>
  <c r="G67" i="2"/>
  <c r="F67" i="2"/>
  <c r="E67" i="2"/>
  <c r="D67" i="2"/>
  <c r="C67" i="2"/>
  <c r="H62" i="2"/>
  <c r="G62" i="2"/>
  <c r="F62" i="2"/>
  <c r="E62" i="2"/>
  <c r="D62" i="2"/>
  <c r="C62" i="2"/>
  <c r="H57" i="2"/>
  <c r="G57" i="2"/>
  <c r="F57" i="2"/>
  <c r="E57" i="2"/>
  <c r="D57" i="2"/>
  <c r="C57" i="2"/>
  <c r="H56" i="2"/>
  <c r="G56" i="2"/>
  <c r="F56" i="2"/>
  <c r="E56" i="2"/>
  <c r="D56" i="2"/>
  <c r="C56" i="2"/>
  <c r="H55" i="2"/>
  <c r="G55" i="2"/>
  <c r="F55" i="2"/>
  <c r="E55" i="2"/>
  <c r="D55" i="2"/>
  <c r="C55" i="2"/>
  <c r="H54" i="2"/>
  <c r="G54" i="2"/>
  <c r="F54" i="2"/>
  <c r="E54" i="2"/>
  <c r="D54" i="2"/>
  <c r="C54" i="2"/>
  <c r="H53" i="2"/>
  <c r="G53" i="2"/>
  <c r="F53" i="2"/>
  <c r="E53" i="2"/>
  <c r="D53" i="2"/>
  <c r="C53" i="2"/>
  <c r="H46" i="2"/>
  <c r="G46" i="2"/>
  <c r="F46" i="2"/>
  <c r="E46" i="2"/>
  <c r="D46" i="2"/>
  <c r="C46" i="2"/>
  <c r="H41" i="2"/>
  <c r="G41" i="2"/>
  <c r="F41" i="2"/>
  <c r="E41" i="2"/>
  <c r="D41" i="2"/>
  <c r="C41" i="2"/>
  <c r="H36" i="2"/>
  <c r="G36" i="2"/>
  <c r="F36" i="2"/>
  <c r="E36" i="2"/>
  <c r="D36" i="2"/>
  <c r="C36" i="2"/>
  <c r="H35" i="2"/>
  <c r="G35" i="2"/>
  <c r="F35" i="2"/>
  <c r="E35" i="2"/>
  <c r="D35" i="2"/>
  <c r="C35" i="2"/>
  <c r="H34" i="2"/>
  <c r="G34" i="2"/>
  <c r="F34" i="2"/>
  <c r="E34" i="2"/>
  <c r="D34" i="2"/>
  <c r="C34" i="2"/>
  <c r="H33" i="2"/>
  <c r="G33" i="2"/>
  <c r="F33" i="2"/>
  <c r="E33" i="2"/>
  <c r="D33" i="2"/>
  <c r="C33" i="2"/>
  <c r="H32" i="2"/>
  <c r="G32" i="2"/>
  <c r="F32" i="2"/>
  <c r="E32" i="2"/>
  <c r="D32" i="2"/>
  <c r="C32" i="2"/>
  <c r="H25" i="2"/>
  <c r="G25" i="2"/>
  <c r="F25" i="2"/>
  <c r="E25" i="2"/>
  <c r="D25" i="2"/>
  <c r="C25" i="2"/>
  <c r="H20" i="2"/>
  <c r="G20" i="2"/>
  <c r="F20" i="2"/>
  <c r="E20" i="2"/>
  <c r="D20" i="2"/>
  <c r="C20" i="2"/>
  <c r="H14" i="2"/>
  <c r="H10" i="2" s="1"/>
  <c r="G14" i="2"/>
  <c r="F14" i="2"/>
  <c r="F10" i="2" s="1"/>
  <c r="D14" i="2"/>
  <c r="C14" i="2"/>
  <c r="D13" i="2"/>
  <c r="C13" i="2"/>
  <c r="C12" i="2"/>
  <c r="B12" i="2" s="1"/>
  <c r="G11" i="2"/>
  <c r="C11" i="2"/>
  <c r="H74" i="2" l="1"/>
  <c r="G10" i="2"/>
  <c r="D10" i="2"/>
  <c r="C10" i="2"/>
  <c r="F74" i="2"/>
  <c r="C74" i="2"/>
  <c r="G74" i="2"/>
  <c r="H31" i="2"/>
  <c r="H52" i="2"/>
  <c r="G194" i="2"/>
  <c r="D194" i="2"/>
  <c r="H194" i="2"/>
  <c r="C187" i="2"/>
  <c r="B187" i="2" s="1"/>
  <c r="B195" i="2"/>
  <c r="B197" i="2"/>
  <c r="F31" i="2"/>
  <c r="G140" i="2"/>
  <c r="G162" i="2"/>
  <c r="B165" i="2"/>
  <c r="B200" i="2"/>
  <c r="B13" i="2"/>
  <c r="D96" i="2"/>
  <c r="G118" i="2"/>
  <c r="B75" i="2"/>
  <c r="B77" i="2"/>
  <c r="F194" i="2"/>
  <c r="B11" i="2"/>
  <c r="D52" i="2"/>
  <c r="B76" i="2"/>
  <c r="B78" i="2"/>
  <c r="B164" i="2"/>
  <c r="D31" i="2"/>
  <c r="F118" i="2"/>
  <c r="D140" i="2"/>
  <c r="H140" i="2"/>
  <c r="B122" i="2"/>
  <c r="E162" i="2"/>
  <c r="B196" i="2"/>
  <c r="B198" i="2"/>
  <c r="H96" i="2"/>
  <c r="C162" i="2"/>
  <c r="B163" i="2"/>
  <c r="B14" i="2"/>
  <c r="B97" i="2"/>
  <c r="B98" i="2"/>
  <c r="B99" i="2"/>
  <c r="B100" i="2"/>
  <c r="B142" i="2"/>
  <c r="B143" i="2"/>
  <c r="B144" i="2"/>
  <c r="F162" i="2"/>
  <c r="B166" i="2"/>
  <c r="B121" i="2"/>
  <c r="B32" i="2"/>
  <c r="B33" i="2"/>
  <c r="B34" i="2"/>
  <c r="B35" i="2"/>
  <c r="B53" i="2"/>
  <c r="B55" i="2"/>
  <c r="B56" i="2"/>
  <c r="B193" i="2"/>
  <c r="B202" i="2"/>
  <c r="B203" i="2"/>
  <c r="B54" i="2"/>
  <c r="C189" i="2"/>
  <c r="B191" i="2"/>
  <c r="B192" i="2"/>
  <c r="C199" i="2"/>
  <c r="B201" i="2"/>
  <c r="H118" i="2"/>
  <c r="F140" i="2"/>
  <c r="C31" i="2"/>
  <c r="G31" i="2"/>
  <c r="F52" i="2"/>
  <c r="C52" i="2"/>
  <c r="G52" i="2"/>
  <c r="F96" i="2"/>
  <c r="C96" i="2"/>
  <c r="G96" i="2"/>
  <c r="C118" i="2"/>
  <c r="C140" i="2"/>
  <c r="E140" i="2"/>
  <c r="D162" i="2"/>
  <c r="H162" i="2"/>
  <c r="E194" i="2"/>
  <c r="E118" i="2"/>
  <c r="E52" i="2"/>
  <c r="E96" i="2"/>
  <c r="C194" i="2"/>
  <c r="B25" i="2"/>
  <c r="B190" i="2"/>
  <c r="E31" i="2"/>
  <c r="D119" i="2"/>
  <c r="B119" i="2" s="1"/>
  <c r="C188" i="2"/>
  <c r="C184" i="2" l="1"/>
  <c r="B74" i="2"/>
  <c r="B10" i="2"/>
  <c r="B189" i="2"/>
  <c r="B194" i="2"/>
  <c r="B199" i="2"/>
  <c r="B118" i="2"/>
  <c r="B140" i="2"/>
  <c r="B96" i="2"/>
  <c r="B52" i="2"/>
  <c r="B162" i="2"/>
  <c r="B188" i="2"/>
  <c r="B31" i="2"/>
  <c r="B186" i="2"/>
  <c r="D118" i="2"/>
  <c r="B185" i="2" l="1"/>
  <c r="B184" i="2" s="1"/>
</calcChain>
</file>

<file path=xl/sharedStrings.xml><?xml version="1.0" encoding="utf-8"?>
<sst xmlns="http://schemas.openxmlformats.org/spreadsheetml/2006/main" count="216" uniqueCount="38">
  <si>
    <t>Примечание</t>
  </si>
  <si>
    <t>всего</t>
  </si>
  <si>
    <t>2015 год</t>
  </si>
  <si>
    <t>2016 год</t>
  </si>
  <si>
    <t>2017 год</t>
  </si>
  <si>
    <t>2018 год</t>
  </si>
  <si>
    <t>федерального бюджета*</t>
  </si>
  <si>
    <t>областного бюджета</t>
  </si>
  <si>
    <t>местных бюджетов*</t>
  </si>
  <si>
    <t>внебюджетных источников*</t>
  </si>
  <si>
    <t xml:space="preserve">ВСЕГО ПО ПРОГРАММЕ:  </t>
  </si>
  <si>
    <t>Министерство труда, занятости и трудовых ресурсов Новосибирской области</t>
  </si>
  <si>
    <t>Министерство культуры Новосибирской области</t>
  </si>
  <si>
    <t>Министерство региональной политики Новосибирской области</t>
  </si>
  <si>
    <t>Департамент физической культуры и спорта Новосибирской области</t>
  </si>
  <si>
    <t>2019 год</t>
  </si>
  <si>
    <t>2020 год</t>
  </si>
  <si>
    <t>Министерство строительства Новосибирской области</t>
  </si>
  <si>
    <t>Министерство сельского хозяйства  Новосибирской области</t>
  </si>
  <si>
    <t>Министерство жилищно-коммунальтного хозяйства  и энергетики Новосибирской области</t>
  </si>
  <si>
    <t xml:space="preserve">Всего финансовых затрат, в том числе из: </t>
  </si>
  <si>
    <t>Капитальные вложения, в том числе из:</t>
  </si>
  <si>
    <t>НИОКР**,  в том числе из:</t>
  </si>
  <si>
    <t>Прочие расходы,  в том числе из:</t>
  </si>
  <si>
    <t>2021 год</t>
  </si>
  <si>
    <t>2022 год</t>
  </si>
  <si>
    <t>2023 год</t>
  </si>
  <si>
    <t>2024 год</t>
  </si>
  <si>
    <t>2025 год</t>
  </si>
  <si>
    <t>Министерство образования Новосибирской области</t>
  </si>
  <si>
    <t>*Указываются прогнозные объемы. 
**Научно-исследовательские и опытно-конструкторские работы.
                                                                                                                                                                                                               _________»</t>
  </si>
  <si>
    <t>«ПРИЛОЖЕНИЕ № 3
к государственной программе
Новосибирской области Развитие
образования, создание условий для
социализации детей и учащейся
молодежи в Новосибирской области»</t>
  </si>
  <si>
    <t>СВОДНЫЕ ФИНАНСОВЫЕ ЗАТРАТЫ И НАЛОГОВЫЕ РАСХОДЫ
государственной программы Новосибирской области «Развитие образования, создание условий для социализации детей и учащейся молодежи в Новосибирской области»</t>
  </si>
  <si>
    <t>Источники и направления расходов в разрезе государственных заказчиков программы (главных  распорядителей бюджетных средств), кураторов налоговых расходов)</t>
  </si>
  <si>
    <t>Ресурсное обеспечение</t>
  </si>
  <si>
    <t>По годам реализации, тыс. руб.</t>
  </si>
  <si>
    <t>Всего налоговых расходов</t>
  </si>
  <si>
    <t xml:space="preserve">ПРИЛОЖЕНИЕ № 2
к постановлению Правительства
Новосибирской области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</si>
</sst>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164" fontId="6" fillId="2" borderId="9" xfId="0" applyNumberFormat="1" applyFont="1" applyFill="1" applyBorder="1" applyAlignment="1">
      <alignment vertical="center" wrapText="1"/>
    </xf>
    <xf numFmtId="164" fontId="4" fillId="2" borderId="7" xfId="0" applyNumberFormat="1" applyFont="1" applyFill="1" applyBorder="1" applyAlignment="1">
      <alignment vertical="center" wrapText="1"/>
    </xf>
    <xf numFmtId="164" fontId="6" fillId="2" borderId="8" xfId="0" applyNumberFormat="1" applyFont="1" applyFill="1" applyBorder="1" applyAlignment="1">
      <alignment vertical="center" wrapText="1"/>
    </xf>
    <xf numFmtId="164" fontId="6" fillId="2" borderId="10" xfId="0" applyNumberFormat="1" applyFont="1" applyFill="1" applyBorder="1" applyAlignment="1">
      <alignment vertical="center" wrapText="1"/>
    </xf>
    <xf numFmtId="164" fontId="4" fillId="2" borderId="11" xfId="0" applyNumberFormat="1" applyFont="1" applyFill="1" applyBorder="1" applyAlignment="1">
      <alignment vertical="center" wrapText="1"/>
    </xf>
    <xf numFmtId="164" fontId="4" fillId="2" borderId="12" xfId="0" applyNumberFormat="1" applyFont="1" applyFill="1" applyBorder="1" applyAlignment="1">
      <alignment vertical="center" wrapText="1"/>
    </xf>
    <xf numFmtId="164" fontId="4" fillId="2" borderId="13" xfId="0" applyNumberFormat="1" applyFont="1" applyFill="1" applyBorder="1" applyAlignment="1">
      <alignment vertical="center" wrapText="1"/>
    </xf>
    <xf numFmtId="164" fontId="4" fillId="2" borderId="14" xfId="0" applyNumberFormat="1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0" xfId="0" applyFont="1" applyFill="1"/>
    <xf numFmtId="0" fontId="7" fillId="2" borderId="0" xfId="0" applyFont="1" applyFill="1"/>
    <xf numFmtId="164" fontId="4" fillId="2" borderId="24" xfId="0" applyNumberFormat="1" applyFont="1" applyFill="1" applyBorder="1" applyAlignment="1">
      <alignment vertical="center" wrapText="1"/>
    </xf>
    <xf numFmtId="164" fontId="4" fillId="2" borderId="26" xfId="0" applyNumberFormat="1" applyFont="1" applyFill="1" applyBorder="1" applyAlignment="1">
      <alignment vertical="center" wrapText="1"/>
    </xf>
    <xf numFmtId="164" fontId="6" fillId="2" borderId="28" xfId="0" applyNumberFormat="1" applyFont="1" applyFill="1" applyBorder="1" applyAlignment="1">
      <alignment vertical="center" wrapText="1"/>
    </xf>
    <xf numFmtId="164" fontId="4" fillId="2" borderId="25" xfId="0" applyNumberFormat="1" applyFont="1" applyFill="1" applyBorder="1" applyAlignment="1">
      <alignment vertical="center" wrapText="1"/>
    </xf>
    <xf numFmtId="164" fontId="4" fillId="2" borderId="29" xfId="0" applyNumberFormat="1" applyFont="1" applyFill="1" applyBorder="1" applyAlignment="1">
      <alignment vertical="center" wrapText="1"/>
    </xf>
    <xf numFmtId="164" fontId="6" fillId="2" borderId="5" xfId="0" applyNumberFormat="1" applyFont="1" applyFill="1" applyBorder="1" applyAlignment="1">
      <alignment vertical="center" wrapText="1"/>
    </xf>
    <xf numFmtId="164" fontId="6" fillId="2" borderId="20" xfId="0" applyNumberFormat="1" applyFont="1" applyFill="1" applyBorder="1" applyAlignment="1">
      <alignment vertical="center" wrapText="1"/>
    </xf>
    <xf numFmtId="164" fontId="4" fillId="2" borderId="21" xfId="0" applyNumberFormat="1" applyFont="1" applyFill="1" applyBorder="1" applyAlignment="1">
      <alignment vertical="center" wrapText="1"/>
    </xf>
    <xf numFmtId="164" fontId="4" fillId="2" borderId="33" xfId="0" applyNumberFormat="1" applyFont="1" applyFill="1" applyBorder="1" applyAlignment="1">
      <alignment vertical="center" wrapText="1"/>
    </xf>
    <xf numFmtId="164" fontId="4" fillId="2" borderId="27" xfId="0" applyNumberFormat="1" applyFont="1" applyFill="1" applyBorder="1" applyAlignment="1">
      <alignment vertical="center" wrapText="1"/>
    </xf>
    <xf numFmtId="164" fontId="4" fillId="2" borderId="34" xfId="0" applyNumberFormat="1" applyFont="1" applyFill="1" applyBorder="1" applyAlignment="1">
      <alignment vertical="center" wrapText="1"/>
    </xf>
    <xf numFmtId="164" fontId="4" fillId="2" borderId="30" xfId="0" applyNumberFormat="1" applyFont="1" applyFill="1" applyBorder="1" applyAlignment="1">
      <alignment vertical="center" wrapText="1"/>
    </xf>
    <xf numFmtId="164" fontId="6" fillId="2" borderId="19" xfId="0" applyNumberFormat="1" applyFont="1" applyFill="1" applyBorder="1" applyAlignment="1">
      <alignment vertical="center" wrapText="1"/>
    </xf>
    <xf numFmtId="164" fontId="6" fillId="2" borderId="21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horizontal="justify" vertical="center"/>
    </xf>
    <xf numFmtId="0" fontId="3" fillId="2" borderId="0" xfId="0" applyFont="1" applyFill="1" applyAlignment="1">
      <alignment horizontal="justify" vertical="center"/>
    </xf>
    <xf numFmtId="0" fontId="1" fillId="2" borderId="0" xfId="0" applyFont="1" applyFill="1"/>
    <xf numFmtId="164" fontId="0" fillId="2" borderId="0" xfId="0" applyNumberFormat="1" applyFont="1" applyFill="1"/>
    <xf numFmtId="164" fontId="6" fillId="2" borderId="7" xfId="0" applyNumberFormat="1" applyFont="1" applyFill="1" applyBorder="1" applyAlignment="1">
      <alignment vertical="center" wrapText="1"/>
    </xf>
    <xf numFmtId="4" fontId="1" fillId="2" borderId="0" xfId="0" applyNumberFormat="1" applyFont="1" applyFill="1"/>
    <xf numFmtId="164" fontId="4" fillId="2" borderId="20" xfId="0" applyNumberFormat="1" applyFont="1" applyFill="1" applyBorder="1" applyAlignment="1">
      <alignment vertical="center" wrapText="1"/>
    </xf>
    <xf numFmtId="164" fontId="1" fillId="2" borderId="0" xfId="0" applyNumberFormat="1" applyFont="1" applyFill="1"/>
    <xf numFmtId="0" fontId="9" fillId="2" borderId="0" xfId="0" applyFont="1" applyFill="1" applyAlignment="1">
      <alignment vertical="center"/>
    </xf>
    <xf numFmtId="0" fontId="5" fillId="2" borderId="0" xfId="0" applyFont="1" applyFill="1" applyAlignment="1">
      <alignment horizontal="justify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164" fontId="6" fillId="2" borderId="16" xfId="0" applyNumberFormat="1" applyFont="1" applyFill="1" applyBorder="1" applyAlignment="1">
      <alignment horizontal="center" vertical="center" wrapText="1"/>
    </xf>
    <xf numFmtId="164" fontId="6" fillId="2" borderId="0" xfId="0" applyNumberFormat="1" applyFont="1" applyFill="1" applyBorder="1" applyAlignment="1">
      <alignment horizontal="center" vertical="center" wrapText="1"/>
    </xf>
    <xf numFmtId="164" fontId="6" fillId="2" borderId="15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top" wrapText="1"/>
    </xf>
    <xf numFmtId="0" fontId="4" fillId="2" borderId="3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/>
    </xf>
    <xf numFmtId="0" fontId="9" fillId="2" borderId="0" xfId="0" applyFont="1" applyFill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164" fontId="6" fillId="2" borderId="17" xfId="0" applyNumberFormat="1" applyFont="1" applyFill="1" applyBorder="1" applyAlignment="1">
      <alignment horizontal="center" vertical="center" wrapText="1"/>
    </xf>
    <xf numFmtId="164" fontId="6" fillId="2" borderId="23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9"/>
  <sheetViews>
    <sheetView tabSelected="1" zoomScale="90" zoomScaleNormal="90" zoomScaleSheetLayoutView="70" workbookViewId="0">
      <pane xSplit="1" ySplit="7" topLeftCell="B180" activePane="bottomRight" state="frozen"/>
      <selection pane="topRight" activeCell="B1" sqref="B1"/>
      <selection pane="bottomLeft" activeCell="A7" sqref="A7"/>
      <selection pane="bottomRight" activeCell="B184" sqref="B184"/>
    </sheetView>
  </sheetViews>
  <sheetFormatPr defaultColWidth="8.85546875" defaultRowHeight="15" x14ac:dyDescent="0.25"/>
  <cols>
    <col min="1" max="1" width="38.42578125" style="15" customWidth="1"/>
    <col min="2" max="2" width="15.85546875" style="15" customWidth="1"/>
    <col min="3" max="6" width="15.5703125" style="15" customWidth="1"/>
    <col min="7" max="7" width="14.28515625" style="15" customWidth="1"/>
    <col min="8" max="8" width="16.140625" style="15" customWidth="1"/>
    <col min="9" max="9" width="15.28515625" style="15" customWidth="1"/>
    <col min="10" max="10" width="13.85546875" style="15" customWidth="1"/>
    <col min="11" max="11" width="15" style="15" customWidth="1"/>
    <col min="12" max="12" width="14" style="15" customWidth="1"/>
    <col min="13" max="13" width="13.85546875" style="15" customWidth="1"/>
    <col min="14" max="14" width="10.7109375" style="15" customWidth="1"/>
    <col min="15" max="16" width="11.7109375" style="15" customWidth="1"/>
    <col min="17" max="17" width="14.7109375" style="15" customWidth="1"/>
    <col min="18" max="16384" width="8.85546875" style="15"/>
  </cols>
  <sheetData>
    <row r="1" spans="1:15" s="16" customFormat="1" ht="67.5" customHeight="1" x14ac:dyDescent="0.25">
      <c r="A1" s="31"/>
      <c r="K1" s="44" t="s">
        <v>37</v>
      </c>
      <c r="L1" s="45"/>
      <c r="M1" s="45"/>
      <c r="N1" s="45"/>
    </row>
    <row r="2" spans="1:15" s="16" customFormat="1" ht="114" customHeight="1" x14ac:dyDescent="0.25">
      <c r="A2" s="31"/>
      <c r="K2" s="44" t="s">
        <v>31</v>
      </c>
      <c r="L2" s="44"/>
      <c r="M2" s="44"/>
      <c r="N2" s="44"/>
    </row>
    <row r="3" spans="1:15" s="16" customFormat="1" ht="57" customHeight="1" x14ac:dyDescent="0.25">
      <c r="A3" s="49" t="s">
        <v>32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</row>
    <row r="4" spans="1:15" ht="6.6" customHeight="1" thickBot="1" x14ac:dyDescent="0.3">
      <c r="A4" s="32"/>
    </row>
    <row r="5" spans="1:15" ht="15.75" customHeight="1" thickBot="1" x14ac:dyDescent="0.3">
      <c r="A5" s="51" t="s">
        <v>33</v>
      </c>
      <c r="B5" s="41" t="s">
        <v>34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  <c r="N5" s="54" t="s">
        <v>0</v>
      </c>
    </row>
    <row r="6" spans="1:15" ht="15.75" customHeight="1" thickBot="1" x14ac:dyDescent="0.3">
      <c r="A6" s="52"/>
      <c r="B6" s="57" t="s">
        <v>1</v>
      </c>
      <c r="C6" s="41" t="s">
        <v>35</v>
      </c>
      <c r="D6" s="42"/>
      <c r="E6" s="42"/>
      <c r="F6" s="42"/>
      <c r="G6" s="42"/>
      <c r="H6" s="42"/>
      <c r="I6" s="42"/>
      <c r="J6" s="42"/>
      <c r="K6" s="42"/>
      <c r="L6" s="42"/>
      <c r="M6" s="43"/>
      <c r="N6" s="55"/>
    </row>
    <row r="7" spans="1:15" ht="32.25" customHeight="1" thickBot="1" x14ac:dyDescent="0.3">
      <c r="A7" s="53"/>
      <c r="B7" s="58"/>
      <c r="C7" s="9" t="s">
        <v>2</v>
      </c>
      <c r="D7" s="10" t="s">
        <v>3</v>
      </c>
      <c r="E7" s="10" t="s">
        <v>4</v>
      </c>
      <c r="F7" s="11" t="s">
        <v>5</v>
      </c>
      <c r="G7" s="12" t="s">
        <v>15</v>
      </c>
      <c r="H7" s="10" t="s">
        <v>16</v>
      </c>
      <c r="I7" s="11" t="s">
        <v>24</v>
      </c>
      <c r="J7" s="10" t="s">
        <v>25</v>
      </c>
      <c r="K7" s="11" t="s">
        <v>26</v>
      </c>
      <c r="L7" s="10" t="s">
        <v>27</v>
      </c>
      <c r="M7" s="11" t="s">
        <v>28</v>
      </c>
      <c r="N7" s="56"/>
    </row>
    <row r="8" spans="1:15" ht="15.75" thickBot="1" x14ac:dyDescent="0.3">
      <c r="A8" s="13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  <c r="L8" s="14">
        <v>12</v>
      </c>
      <c r="M8" s="14">
        <v>13</v>
      </c>
      <c r="N8" s="14">
        <v>14</v>
      </c>
    </row>
    <row r="9" spans="1:15" ht="15.75" thickBot="1" x14ac:dyDescent="0.3">
      <c r="A9" s="61" t="s">
        <v>29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3"/>
    </row>
    <row r="10" spans="1:15" s="33" customFormat="1" x14ac:dyDescent="0.25">
      <c r="A10" s="3" t="s">
        <v>20</v>
      </c>
      <c r="B10" s="1">
        <f>B11+B12+B13+B14</f>
        <v>329786630.50100005</v>
      </c>
      <c r="C10" s="1">
        <f t="shared" ref="C10:M10" si="0">C11+C12+C13+C14</f>
        <v>20987319.399999999</v>
      </c>
      <c r="D10" s="1">
        <f t="shared" si="0"/>
        <v>24296734.400000002</v>
      </c>
      <c r="E10" s="1">
        <f t="shared" si="0"/>
        <v>22637927.800000001</v>
      </c>
      <c r="F10" s="1">
        <f t="shared" si="0"/>
        <v>27061968.399999999</v>
      </c>
      <c r="G10" s="1">
        <f t="shared" si="0"/>
        <v>31269473.099999998</v>
      </c>
      <c r="H10" s="1">
        <f t="shared" si="0"/>
        <v>34312224.301000006</v>
      </c>
      <c r="I10" s="1">
        <f t="shared" si="0"/>
        <v>37418309.100000001</v>
      </c>
      <c r="J10" s="1">
        <f t="shared" si="0"/>
        <v>38515854.799999997</v>
      </c>
      <c r="K10" s="1">
        <f t="shared" si="0"/>
        <v>37755893.200000003</v>
      </c>
      <c r="L10" s="1">
        <f t="shared" si="0"/>
        <v>27947280.199999999</v>
      </c>
      <c r="M10" s="1">
        <f t="shared" si="0"/>
        <v>27583645.800000001</v>
      </c>
      <c r="N10" s="4"/>
    </row>
    <row r="11" spans="1:15" x14ac:dyDescent="0.25">
      <c r="A11" s="5" t="s">
        <v>6</v>
      </c>
      <c r="B11" s="2">
        <f>SUM(C11:M11)</f>
        <v>14035680.105</v>
      </c>
      <c r="C11" s="2">
        <f t="shared" ref="C11:M11" si="1">C16+C21+C26</f>
        <v>0</v>
      </c>
      <c r="D11" s="2">
        <f t="shared" si="1"/>
        <v>24039.599999999999</v>
      </c>
      <c r="E11" s="2">
        <f t="shared" si="1"/>
        <v>40400.300000000003</v>
      </c>
      <c r="F11" s="2">
        <f t="shared" si="1"/>
        <v>72335.7</v>
      </c>
      <c r="G11" s="2">
        <f t="shared" si="1"/>
        <v>190753.4</v>
      </c>
      <c r="H11" s="2">
        <f t="shared" ref="H11:J11" si="2">H16+H21+H26</f>
        <v>2055424.3050000002</v>
      </c>
      <c r="I11" s="2">
        <f t="shared" si="2"/>
        <v>4328940.4000000004</v>
      </c>
      <c r="J11" s="2">
        <f t="shared" si="2"/>
        <v>3904144.6</v>
      </c>
      <c r="K11" s="2">
        <f t="shared" si="1"/>
        <v>3369708</v>
      </c>
      <c r="L11" s="2">
        <f t="shared" si="1"/>
        <v>49933.8</v>
      </c>
      <c r="M11" s="2">
        <f t="shared" si="1"/>
        <v>0</v>
      </c>
      <c r="N11" s="6"/>
    </row>
    <row r="12" spans="1:15" x14ac:dyDescent="0.25">
      <c r="A12" s="5" t="s">
        <v>7</v>
      </c>
      <c r="B12" s="2">
        <f t="shared" ref="B12:B13" si="3">SUM(C12:M12)</f>
        <v>314857648.89600003</v>
      </c>
      <c r="C12" s="2">
        <f t="shared" ref="C12:M12" si="4">C17+C22+C27</f>
        <v>20987319.399999999</v>
      </c>
      <c r="D12" s="2">
        <f t="shared" si="4"/>
        <v>24138863.100000001</v>
      </c>
      <c r="E12" s="2">
        <f t="shared" si="4"/>
        <v>22383003.100000001</v>
      </c>
      <c r="F12" s="2">
        <f t="shared" si="4"/>
        <v>26911998.899999999</v>
      </c>
      <c r="G12" s="2">
        <f t="shared" si="4"/>
        <v>30935706.300000001</v>
      </c>
      <c r="H12" s="2">
        <f t="shared" ref="H12:J12" si="5">H17+H22+H27</f>
        <v>32204810.296000004</v>
      </c>
      <c r="I12" s="2">
        <f t="shared" si="5"/>
        <v>32977389.199999999</v>
      </c>
      <c r="J12" s="2">
        <f t="shared" si="5"/>
        <v>34571816.299999997</v>
      </c>
      <c r="K12" s="2">
        <f t="shared" si="4"/>
        <v>34380121.100000001</v>
      </c>
      <c r="L12" s="2">
        <f t="shared" si="4"/>
        <v>27839797.399999999</v>
      </c>
      <c r="M12" s="2">
        <f t="shared" si="4"/>
        <v>27526823.800000001</v>
      </c>
      <c r="N12" s="6"/>
      <c r="O12" s="34"/>
    </row>
    <row r="13" spans="1:15" x14ac:dyDescent="0.25">
      <c r="A13" s="5" t="s">
        <v>8</v>
      </c>
      <c r="B13" s="2">
        <f t="shared" si="3"/>
        <v>881578.49999999988</v>
      </c>
      <c r="C13" s="2">
        <f t="shared" ref="C13:M13" si="6">C18+C23+C28</f>
        <v>0</v>
      </c>
      <c r="D13" s="2">
        <f t="shared" si="6"/>
        <v>133831.70000000001</v>
      </c>
      <c r="E13" s="2">
        <f t="shared" si="6"/>
        <v>214524.4</v>
      </c>
      <c r="F13" s="2">
        <f t="shared" si="6"/>
        <v>77633.8</v>
      </c>
      <c r="G13" s="2">
        <f t="shared" si="6"/>
        <v>135209.4</v>
      </c>
      <c r="H13" s="2">
        <f t="shared" ref="H13" si="7">H18+H23+H28</f>
        <v>48070.700000000004</v>
      </c>
      <c r="I13" s="2">
        <f t="shared" si="6"/>
        <v>111979.5</v>
      </c>
      <c r="J13" s="2">
        <f t="shared" si="6"/>
        <v>39893.9</v>
      </c>
      <c r="K13" s="2">
        <f t="shared" si="6"/>
        <v>6064.1</v>
      </c>
      <c r="L13" s="2">
        <f t="shared" si="6"/>
        <v>57549</v>
      </c>
      <c r="M13" s="2">
        <f t="shared" si="6"/>
        <v>56822</v>
      </c>
      <c r="N13" s="6"/>
    </row>
    <row r="14" spans="1:15" ht="15.75" thickBot="1" x14ac:dyDescent="0.3">
      <c r="A14" s="5" t="s">
        <v>9</v>
      </c>
      <c r="B14" s="2">
        <f>SUM(C14:M14)</f>
        <v>11723</v>
      </c>
      <c r="C14" s="2">
        <f t="shared" ref="C14:M14" si="8">C19+C24+C29</f>
        <v>0</v>
      </c>
      <c r="D14" s="2">
        <f t="shared" si="8"/>
        <v>0</v>
      </c>
      <c r="E14" s="2">
        <f t="shared" si="8"/>
        <v>0</v>
      </c>
      <c r="F14" s="2">
        <f t="shared" si="8"/>
        <v>0</v>
      </c>
      <c r="G14" s="2">
        <f t="shared" si="8"/>
        <v>7804</v>
      </c>
      <c r="H14" s="2">
        <f t="shared" si="8"/>
        <v>3919</v>
      </c>
      <c r="I14" s="2">
        <f t="shared" si="8"/>
        <v>0</v>
      </c>
      <c r="J14" s="2">
        <f t="shared" si="8"/>
        <v>0</v>
      </c>
      <c r="K14" s="2">
        <f t="shared" si="8"/>
        <v>0</v>
      </c>
      <c r="L14" s="2">
        <f t="shared" si="8"/>
        <v>0</v>
      </c>
      <c r="M14" s="2">
        <f t="shared" si="8"/>
        <v>0</v>
      </c>
      <c r="N14" s="6"/>
    </row>
    <row r="15" spans="1:15" s="33" customFormat="1" x14ac:dyDescent="0.25">
      <c r="A15" s="3" t="s">
        <v>21</v>
      </c>
      <c r="B15" s="1">
        <f>B16+B17+B18+B19</f>
        <v>0</v>
      </c>
      <c r="C15" s="1">
        <f t="shared" ref="C15:M15" si="9">C16+C17+C18+C19</f>
        <v>0</v>
      </c>
      <c r="D15" s="1">
        <f t="shared" si="9"/>
        <v>0</v>
      </c>
      <c r="E15" s="1">
        <f t="shared" si="9"/>
        <v>0</v>
      </c>
      <c r="F15" s="1">
        <f t="shared" si="9"/>
        <v>0</v>
      </c>
      <c r="G15" s="1">
        <f t="shared" si="9"/>
        <v>0</v>
      </c>
      <c r="H15" s="1">
        <f t="shared" si="9"/>
        <v>0</v>
      </c>
      <c r="I15" s="1">
        <f t="shared" si="9"/>
        <v>0</v>
      </c>
      <c r="J15" s="1">
        <f t="shared" si="9"/>
        <v>0</v>
      </c>
      <c r="K15" s="1">
        <f t="shared" si="9"/>
        <v>0</v>
      </c>
      <c r="L15" s="1">
        <f t="shared" si="9"/>
        <v>0</v>
      </c>
      <c r="M15" s="1">
        <f t="shared" si="9"/>
        <v>0</v>
      </c>
      <c r="N15" s="4"/>
    </row>
    <row r="16" spans="1:15" x14ac:dyDescent="0.25">
      <c r="A16" s="5" t="s">
        <v>6</v>
      </c>
      <c r="B16" s="2">
        <f>SUM(C16:M16)</f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6"/>
    </row>
    <row r="17" spans="1:14" x14ac:dyDescent="0.25">
      <c r="A17" s="5" t="s">
        <v>7</v>
      </c>
      <c r="B17" s="2">
        <f t="shared" ref="B17:B18" si="10">SUM(C17:M17)</f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6"/>
    </row>
    <row r="18" spans="1:14" x14ac:dyDescent="0.25">
      <c r="A18" s="5" t="s">
        <v>8</v>
      </c>
      <c r="B18" s="2">
        <f t="shared" si="10"/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6"/>
    </row>
    <row r="19" spans="1:14" ht="15.75" thickBot="1" x14ac:dyDescent="0.3">
      <c r="A19" s="5" t="s">
        <v>9</v>
      </c>
      <c r="B19" s="2">
        <f>SUM(C19:M19)</f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6"/>
    </row>
    <row r="20" spans="1:14" s="33" customFormat="1" x14ac:dyDescent="0.25">
      <c r="A20" s="3" t="s">
        <v>22</v>
      </c>
      <c r="B20" s="1">
        <f>B21+B22+B23+B24</f>
        <v>0</v>
      </c>
      <c r="C20" s="1">
        <f t="shared" ref="C20:H20" si="11">C21+C22+C23+C24</f>
        <v>0</v>
      </c>
      <c r="D20" s="1">
        <f t="shared" si="11"/>
        <v>0</v>
      </c>
      <c r="E20" s="1">
        <f t="shared" si="11"/>
        <v>0</v>
      </c>
      <c r="F20" s="1">
        <f t="shared" si="11"/>
        <v>0</v>
      </c>
      <c r="G20" s="1">
        <f t="shared" si="11"/>
        <v>0</v>
      </c>
      <c r="H20" s="1">
        <f t="shared" si="11"/>
        <v>0</v>
      </c>
      <c r="I20" s="1">
        <f t="shared" ref="I20:J20" si="12">I21+I22+I23+I24</f>
        <v>0</v>
      </c>
      <c r="J20" s="1">
        <f t="shared" si="12"/>
        <v>0</v>
      </c>
      <c r="K20" s="1">
        <f t="shared" ref="K20:M20" si="13">K21+K22+K23+K24</f>
        <v>0</v>
      </c>
      <c r="L20" s="1">
        <f t="shared" si="13"/>
        <v>0</v>
      </c>
      <c r="M20" s="1">
        <f t="shared" si="13"/>
        <v>0</v>
      </c>
      <c r="N20" s="4"/>
    </row>
    <row r="21" spans="1:14" x14ac:dyDescent="0.25">
      <c r="A21" s="5" t="s">
        <v>6</v>
      </c>
      <c r="B21" s="2">
        <f>SUM(C21:H21)</f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6"/>
    </row>
    <row r="22" spans="1:14" x14ac:dyDescent="0.25">
      <c r="A22" s="5" t="s">
        <v>7</v>
      </c>
      <c r="B22" s="2">
        <f t="shared" ref="B22:B24" si="14">SUM(C22:H22)</f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6"/>
    </row>
    <row r="23" spans="1:14" x14ac:dyDescent="0.25">
      <c r="A23" s="5" t="s">
        <v>8</v>
      </c>
      <c r="B23" s="2">
        <f t="shared" si="14"/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6"/>
    </row>
    <row r="24" spans="1:14" ht="15.75" thickBot="1" x14ac:dyDescent="0.3">
      <c r="A24" s="5" t="s">
        <v>9</v>
      </c>
      <c r="B24" s="2">
        <f t="shared" si="14"/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6"/>
    </row>
    <row r="25" spans="1:14" s="33" customFormat="1" x14ac:dyDescent="0.25">
      <c r="A25" s="3" t="s">
        <v>23</v>
      </c>
      <c r="B25" s="1">
        <f>B26+B27+B28+B29</f>
        <v>329786630.50100005</v>
      </c>
      <c r="C25" s="1">
        <f t="shared" ref="C25:H25" si="15">C26+C27+C28+C29</f>
        <v>20987319.399999999</v>
      </c>
      <c r="D25" s="1">
        <f t="shared" si="15"/>
        <v>24296734.400000002</v>
      </c>
      <c r="E25" s="1">
        <f t="shared" si="15"/>
        <v>22637927.800000001</v>
      </c>
      <c r="F25" s="1">
        <f t="shared" si="15"/>
        <v>27061968.399999999</v>
      </c>
      <c r="G25" s="1">
        <f t="shared" si="15"/>
        <v>31269473.099999998</v>
      </c>
      <c r="H25" s="1">
        <f t="shared" si="15"/>
        <v>34312224.301000006</v>
      </c>
      <c r="I25" s="1">
        <f t="shared" ref="I25:J25" si="16">I26+I27+I28+I29</f>
        <v>37418309.100000001</v>
      </c>
      <c r="J25" s="1">
        <f t="shared" si="16"/>
        <v>38515854.799999997</v>
      </c>
      <c r="K25" s="1">
        <f t="shared" ref="K25:M25" si="17">K26+K27+K28+K29</f>
        <v>37755893.200000003</v>
      </c>
      <c r="L25" s="1">
        <f t="shared" si="17"/>
        <v>27947280.199999999</v>
      </c>
      <c r="M25" s="1">
        <f t="shared" si="17"/>
        <v>27583645.800000001</v>
      </c>
      <c r="N25" s="4"/>
    </row>
    <row r="26" spans="1:14" x14ac:dyDescent="0.25">
      <c r="A26" s="5" t="s">
        <v>6</v>
      </c>
      <c r="B26" s="2">
        <f>SUM(C26:M26)</f>
        <v>14035680.105</v>
      </c>
      <c r="C26" s="2"/>
      <c r="D26" s="2">
        <v>24039.599999999999</v>
      </c>
      <c r="E26" s="2">
        <v>40400.300000000003</v>
      </c>
      <c r="F26" s="2">
        <v>72335.7</v>
      </c>
      <c r="G26" s="2">
        <v>190753.4</v>
      </c>
      <c r="H26" s="2">
        <v>2055424.3050000002</v>
      </c>
      <c r="I26" s="2">
        <v>4328940.4000000004</v>
      </c>
      <c r="J26" s="2">
        <v>3904144.6</v>
      </c>
      <c r="K26" s="2">
        <v>3369708</v>
      </c>
      <c r="L26" s="2">
        <v>49933.8</v>
      </c>
      <c r="M26" s="2">
        <v>0</v>
      </c>
      <c r="N26" s="6"/>
    </row>
    <row r="27" spans="1:14" x14ac:dyDescent="0.25">
      <c r="A27" s="5" t="s">
        <v>7</v>
      </c>
      <c r="B27" s="2">
        <f t="shared" ref="B27:B28" si="18">SUM(C27:M27)</f>
        <v>314857648.89600003</v>
      </c>
      <c r="C27" s="2">
        <v>20987319.399999999</v>
      </c>
      <c r="D27" s="2">
        <v>24138863.100000001</v>
      </c>
      <c r="E27" s="2">
        <v>22383003.100000001</v>
      </c>
      <c r="F27" s="2">
        <v>26911998.899999999</v>
      </c>
      <c r="G27" s="2">
        <v>30935706.300000001</v>
      </c>
      <c r="H27" s="2">
        <v>32204810.296000004</v>
      </c>
      <c r="I27" s="2">
        <v>32977389.199999999</v>
      </c>
      <c r="J27" s="2">
        <v>34571816.299999997</v>
      </c>
      <c r="K27" s="2">
        <v>34380121.100000001</v>
      </c>
      <c r="L27" s="2">
        <v>27839797.399999999</v>
      </c>
      <c r="M27" s="2">
        <v>27526823.800000001</v>
      </c>
      <c r="N27" s="6"/>
    </row>
    <row r="28" spans="1:14" x14ac:dyDescent="0.25">
      <c r="A28" s="5" t="s">
        <v>8</v>
      </c>
      <c r="B28" s="2">
        <f t="shared" si="18"/>
        <v>881578.49999999988</v>
      </c>
      <c r="C28" s="2">
        <v>0</v>
      </c>
      <c r="D28" s="2">
        <v>133831.70000000001</v>
      </c>
      <c r="E28" s="2">
        <f>215056.4-532</f>
        <v>214524.4</v>
      </c>
      <c r="F28" s="2">
        <v>77633.8</v>
      </c>
      <c r="G28" s="2">
        <v>135209.4</v>
      </c>
      <c r="H28" s="2">
        <v>48070.700000000004</v>
      </c>
      <c r="I28" s="2">
        <v>111979.5</v>
      </c>
      <c r="J28" s="2">
        <v>39893.9</v>
      </c>
      <c r="K28" s="2">
        <v>6064.1</v>
      </c>
      <c r="L28" s="2">
        <v>57549</v>
      </c>
      <c r="M28" s="2">
        <v>56822</v>
      </c>
      <c r="N28" s="6"/>
    </row>
    <row r="29" spans="1:14" ht="15.75" thickBot="1" x14ac:dyDescent="0.3">
      <c r="A29" s="5" t="s">
        <v>9</v>
      </c>
      <c r="B29" s="2">
        <f>SUM(C29:M29)</f>
        <v>11723</v>
      </c>
      <c r="C29" s="2">
        <v>0</v>
      </c>
      <c r="D29" s="2">
        <v>0</v>
      </c>
      <c r="E29" s="2">
        <v>0</v>
      </c>
      <c r="F29" s="2">
        <v>0</v>
      </c>
      <c r="G29" s="2">
        <v>7804</v>
      </c>
      <c r="H29" s="2">
        <v>3919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6"/>
    </row>
    <row r="30" spans="1:14" hidden="1" x14ac:dyDescent="0.25">
      <c r="A30" s="64" t="s">
        <v>14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</row>
    <row r="31" spans="1:14" s="33" customFormat="1" hidden="1" x14ac:dyDescent="0.25">
      <c r="A31" s="35" t="s">
        <v>20</v>
      </c>
      <c r="B31" s="35">
        <f>B32+B33+B34+B35</f>
        <v>0</v>
      </c>
      <c r="C31" s="35">
        <f t="shared" ref="C31:H31" si="19">C32+C33+C34+C35</f>
        <v>0</v>
      </c>
      <c r="D31" s="35">
        <f t="shared" si="19"/>
        <v>0</v>
      </c>
      <c r="E31" s="35">
        <f t="shared" si="19"/>
        <v>0</v>
      </c>
      <c r="F31" s="35">
        <f t="shared" si="19"/>
        <v>0</v>
      </c>
      <c r="G31" s="35">
        <f t="shared" si="19"/>
        <v>0</v>
      </c>
      <c r="H31" s="35">
        <f t="shared" si="19"/>
        <v>0</v>
      </c>
      <c r="I31" s="35">
        <f t="shared" ref="I31:J31" si="20">I32+I33+I34+I35</f>
        <v>0</v>
      </c>
      <c r="J31" s="35">
        <f t="shared" si="20"/>
        <v>0</v>
      </c>
      <c r="K31" s="35">
        <f t="shared" ref="K31:M31" si="21">K32+K33+K34+K35</f>
        <v>0</v>
      </c>
      <c r="L31" s="35">
        <f t="shared" si="21"/>
        <v>0</v>
      </c>
      <c r="M31" s="35">
        <f t="shared" si="21"/>
        <v>0</v>
      </c>
      <c r="N31" s="35"/>
    </row>
    <row r="32" spans="1:14" hidden="1" x14ac:dyDescent="0.25">
      <c r="A32" s="2" t="s">
        <v>6</v>
      </c>
      <c r="B32" s="2">
        <f>SUM(C32:M32)</f>
        <v>0</v>
      </c>
      <c r="C32" s="2">
        <f t="shared" ref="C32:H35" si="22">C37+C42+C47</f>
        <v>0</v>
      </c>
      <c r="D32" s="2">
        <f t="shared" si="22"/>
        <v>0</v>
      </c>
      <c r="E32" s="2">
        <f t="shared" si="22"/>
        <v>0</v>
      </c>
      <c r="F32" s="2">
        <f t="shared" si="22"/>
        <v>0</v>
      </c>
      <c r="G32" s="2">
        <f t="shared" si="22"/>
        <v>0</v>
      </c>
      <c r="H32" s="2">
        <f t="shared" si="22"/>
        <v>0</v>
      </c>
      <c r="I32" s="2">
        <f t="shared" ref="I32:J32" si="23">I37+I42+I47</f>
        <v>0</v>
      </c>
      <c r="J32" s="2">
        <f t="shared" si="23"/>
        <v>0</v>
      </c>
      <c r="K32" s="2">
        <f t="shared" ref="K32:M32" si="24">K37+K42+K47</f>
        <v>0</v>
      </c>
      <c r="L32" s="2">
        <f t="shared" si="24"/>
        <v>0</v>
      </c>
      <c r="M32" s="2">
        <f t="shared" si="24"/>
        <v>0</v>
      </c>
      <c r="N32" s="2"/>
    </row>
    <row r="33" spans="1:14" hidden="1" x14ac:dyDescent="0.25">
      <c r="A33" s="2" t="s">
        <v>7</v>
      </c>
      <c r="B33" s="2">
        <f t="shared" ref="B33:B34" si="25">SUM(C33:M33)</f>
        <v>0</v>
      </c>
      <c r="C33" s="2">
        <f t="shared" si="22"/>
        <v>0</v>
      </c>
      <c r="D33" s="2">
        <f t="shared" si="22"/>
        <v>0</v>
      </c>
      <c r="E33" s="2">
        <f t="shared" si="22"/>
        <v>0</v>
      </c>
      <c r="F33" s="2">
        <f t="shared" si="22"/>
        <v>0</v>
      </c>
      <c r="G33" s="2">
        <f t="shared" si="22"/>
        <v>0</v>
      </c>
      <c r="H33" s="2">
        <f t="shared" si="22"/>
        <v>0</v>
      </c>
      <c r="I33" s="2">
        <f t="shared" ref="I33:J33" si="26">I38+I43+I48</f>
        <v>0</v>
      </c>
      <c r="J33" s="2">
        <f t="shared" si="26"/>
        <v>0</v>
      </c>
      <c r="K33" s="2">
        <f t="shared" ref="K33:M33" si="27">K38+K43+K48</f>
        <v>0</v>
      </c>
      <c r="L33" s="2">
        <f t="shared" si="27"/>
        <v>0</v>
      </c>
      <c r="M33" s="2">
        <f t="shared" si="27"/>
        <v>0</v>
      </c>
      <c r="N33" s="2"/>
    </row>
    <row r="34" spans="1:14" hidden="1" x14ac:dyDescent="0.25">
      <c r="A34" s="2" t="s">
        <v>8</v>
      </c>
      <c r="B34" s="2">
        <f t="shared" si="25"/>
        <v>0</v>
      </c>
      <c r="C34" s="2">
        <f t="shared" si="22"/>
        <v>0</v>
      </c>
      <c r="D34" s="2">
        <f t="shared" si="22"/>
        <v>0</v>
      </c>
      <c r="E34" s="2">
        <f t="shared" si="22"/>
        <v>0</v>
      </c>
      <c r="F34" s="2">
        <f t="shared" si="22"/>
        <v>0</v>
      </c>
      <c r="G34" s="2">
        <f t="shared" si="22"/>
        <v>0</v>
      </c>
      <c r="H34" s="2">
        <f t="shared" si="22"/>
        <v>0</v>
      </c>
      <c r="I34" s="2">
        <f t="shared" ref="I34:J34" si="28">I39+I44+I49</f>
        <v>0</v>
      </c>
      <c r="J34" s="2">
        <f t="shared" si="28"/>
        <v>0</v>
      </c>
      <c r="K34" s="2">
        <f t="shared" ref="K34:M34" si="29">K39+K44+K49</f>
        <v>0</v>
      </c>
      <c r="L34" s="2">
        <f t="shared" si="29"/>
        <v>0</v>
      </c>
      <c r="M34" s="2">
        <f t="shared" si="29"/>
        <v>0</v>
      </c>
      <c r="N34" s="2"/>
    </row>
    <row r="35" spans="1:14" hidden="1" x14ac:dyDescent="0.25">
      <c r="A35" s="2" t="s">
        <v>9</v>
      </c>
      <c r="B35" s="2">
        <f>SUM(C35:M35)</f>
        <v>0</v>
      </c>
      <c r="C35" s="2">
        <f t="shared" si="22"/>
        <v>0</v>
      </c>
      <c r="D35" s="2">
        <f t="shared" si="22"/>
        <v>0</v>
      </c>
      <c r="E35" s="2">
        <f t="shared" si="22"/>
        <v>0</v>
      </c>
      <c r="F35" s="2">
        <f t="shared" si="22"/>
        <v>0</v>
      </c>
      <c r="G35" s="2">
        <f t="shared" si="22"/>
        <v>0</v>
      </c>
      <c r="H35" s="2">
        <f t="shared" si="22"/>
        <v>0</v>
      </c>
      <c r="I35" s="2">
        <f t="shared" ref="I35:J35" si="30">I40+I45+I50</f>
        <v>0</v>
      </c>
      <c r="J35" s="2">
        <f t="shared" si="30"/>
        <v>0</v>
      </c>
      <c r="K35" s="2">
        <f t="shared" ref="K35:M35" si="31">K40+K45+K50</f>
        <v>0</v>
      </c>
      <c r="L35" s="2">
        <f t="shared" si="31"/>
        <v>0</v>
      </c>
      <c r="M35" s="2">
        <f t="shared" si="31"/>
        <v>0</v>
      </c>
      <c r="N35" s="2"/>
    </row>
    <row r="36" spans="1:14" s="33" customFormat="1" hidden="1" x14ac:dyDescent="0.25">
      <c r="A36" s="35" t="s">
        <v>21</v>
      </c>
      <c r="B36" s="35">
        <f>B37+B38+B39+B40</f>
        <v>0</v>
      </c>
      <c r="C36" s="35">
        <f t="shared" ref="C36:H36" si="32">C37+C38+C39+C40</f>
        <v>0</v>
      </c>
      <c r="D36" s="35">
        <f t="shared" si="32"/>
        <v>0</v>
      </c>
      <c r="E36" s="35">
        <f t="shared" si="32"/>
        <v>0</v>
      </c>
      <c r="F36" s="35">
        <f t="shared" si="32"/>
        <v>0</v>
      </c>
      <c r="G36" s="35">
        <f t="shared" si="32"/>
        <v>0</v>
      </c>
      <c r="H36" s="35">
        <f t="shared" si="32"/>
        <v>0</v>
      </c>
      <c r="I36" s="35">
        <f t="shared" ref="I36:J36" si="33">I37+I38+I39+I40</f>
        <v>0</v>
      </c>
      <c r="J36" s="35">
        <f t="shared" si="33"/>
        <v>0</v>
      </c>
      <c r="K36" s="35">
        <f t="shared" ref="K36:M36" si="34">K37+K38+K39+K40</f>
        <v>0</v>
      </c>
      <c r="L36" s="35">
        <f t="shared" si="34"/>
        <v>0</v>
      </c>
      <c r="M36" s="35">
        <f t="shared" si="34"/>
        <v>0</v>
      </c>
      <c r="N36" s="35"/>
    </row>
    <row r="37" spans="1:14" hidden="1" x14ac:dyDescent="0.25">
      <c r="A37" s="2" t="s">
        <v>6</v>
      </c>
      <c r="B37" s="2">
        <f>SUM(C37:M37)</f>
        <v>0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 hidden="1" x14ac:dyDescent="0.25">
      <c r="A38" s="2" t="s">
        <v>7</v>
      </c>
      <c r="B38" s="2">
        <f t="shared" ref="B38:B39" si="35">SUM(C38:M38)</f>
        <v>0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14" hidden="1" x14ac:dyDescent="0.25">
      <c r="A39" s="2" t="s">
        <v>8</v>
      </c>
      <c r="B39" s="2">
        <f t="shared" si="35"/>
        <v>0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1:14" hidden="1" x14ac:dyDescent="0.25">
      <c r="A40" s="2" t="s">
        <v>9</v>
      </c>
      <c r="B40" s="2">
        <f>SUM(C40:M40)</f>
        <v>0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1:14" s="33" customFormat="1" hidden="1" x14ac:dyDescent="0.25">
      <c r="A41" s="35" t="s">
        <v>22</v>
      </c>
      <c r="B41" s="35">
        <f>B42+B43+B44+B45</f>
        <v>0</v>
      </c>
      <c r="C41" s="35">
        <f t="shared" ref="C41:H41" si="36">C42+C43+C44+C45</f>
        <v>0</v>
      </c>
      <c r="D41" s="35">
        <f t="shared" si="36"/>
        <v>0</v>
      </c>
      <c r="E41" s="35">
        <f t="shared" si="36"/>
        <v>0</v>
      </c>
      <c r="F41" s="35">
        <f t="shared" si="36"/>
        <v>0</v>
      </c>
      <c r="G41" s="35">
        <f t="shared" si="36"/>
        <v>0</v>
      </c>
      <c r="H41" s="35">
        <f t="shared" si="36"/>
        <v>0</v>
      </c>
      <c r="I41" s="35">
        <f t="shared" ref="I41:J41" si="37">I42+I43+I44+I45</f>
        <v>0</v>
      </c>
      <c r="J41" s="35">
        <f t="shared" si="37"/>
        <v>0</v>
      </c>
      <c r="K41" s="35">
        <f t="shared" ref="K41:M41" si="38">K42+K43+K44+K45</f>
        <v>0</v>
      </c>
      <c r="L41" s="35">
        <f t="shared" si="38"/>
        <v>0</v>
      </c>
      <c r="M41" s="35">
        <f t="shared" si="38"/>
        <v>0</v>
      </c>
      <c r="N41" s="35"/>
    </row>
    <row r="42" spans="1:14" hidden="1" x14ac:dyDescent="0.25">
      <c r="A42" s="2" t="s">
        <v>6</v>
      </c>
      <c r="B42" s="2">
        <f>SUM(C42:H42)</f>
        <v>0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14" hidden="1" x14ac:dyDescent="0.25">
      <c r="A43" s="2" t="s">
        <v>7</v>
      </c>
      <c r="B43" s="2">
        <f t="shared" ref="B43:B45" si="39">SUM(C43:H43)</f>
        <v>0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1:14" hidden="1" x14ac:dyDescent="0.25">
      <c r="A44" s="2" t="s">
        <v>8</v>
      </c>
      <c r="B44" s="2">
        <f t="shared" si="39"/>
        <v>0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 hidden="1" x14ac:dyDescent="0.25">
      <c r="A45" s="2" t="s">
        <v>9</v>
      </c>
      <c r="B45" s="2">
        <f t="shared" si="39"/>
        <v>0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s="33" customFormat="1" hidden="1" x14ac:dyDescent="0.25">
      <c r="A46" s="35" t="s">
        <v>23</v>
      </c>
      <c r="B46" s="35">
        <f>B47+B48+B49+B50</f>
        <v>0</v>
      </c>
      <c r="C46" s="35">
        <f t="shared" ref="C46:H46" si="40">C47+C48+C49+C50</f>
        <v>0</v>
      </c>
      <c r="D46" s="35">
        <f t="shared" si="40"/>
        <v>0</v>
      </c>
      <c r="E46" s="35">
        <f t="shared" si="40"/>
        <v>0</v>
      </c>
      <c r="F46" s="35">
        <f t="shared" si="40"/>
        <v>0</v>
      </c>
      <c r="G46" s="35">
        <f t="shared" si="40"/>
        <v>0</v>
      </c>
      <c r="H46" s="35">
        <f t="shared" si="40"/>
        <v>0</v>
      </c>
      <c r="I46" s="35">
        <f t="shared" ref="I46:J46" si="41">I47+I48+I49+I50</f>
        <v>0</v>
      </c>
      <c r="J46" s="35">
        <f t="shared" si="41"/>
        <v>0</v>
      </c>
      <c r="K46" s="35">
        <f t="shared" ref="K46:M46" si="42">K47+K48+K49+K50</f>
        <v>0</v>
      </c>
      <c r="L46" s="35">
        <f t="shared" si="42"/>
        <v>0</v>
      </c>
      <c r="M46" s="35">
        <f t="shared" si="42"/>
        <v>0</v>
      </c>
      <c r="N46" s="35"/>
    </row>
    <row r="47" spans="1:14" s="33" customFormat="1" hidden="1" x14ac:dyDescent="0.25">
      <c r="A47" s="2" t="s">
        <v>6</v>
      </c>
      <c r="B47" s="2">
        <f>SUM(C47:M47)</f>
        <v>0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idden="1" x14ac:dyDescent="0.25">
      <c r="A48" s="2" t="s">
        <v>7</v>
      </c>
      <c r="B48" s="2">
        <f>SUM(C48:M48)</f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/>
    </row>
    <row r="49" spans="1:14" hidden="1" x14ac:dyDescent="0.25">
      <c r="A49" s="2" t="s">
        <v>8</v>
      </c>
      <c r="B49" s="2">
        <f t="shared" ref="B49" si="43">SUM(C49:M49)</f>
        <v>0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hidden="1" x14ac:dyDescent="0.25">
      <c r="A50" s="2" t="s">
        <v>9</v>
      </c>
      <c r="B50" s="2">
        <f>SUM(C50:M50)</f>
        <v>0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1:14" hidden="1" x14ac:dyDescent="0.25">
      <c r="A51" s="64" t="s">
        <v>11</v>
      </c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</row>
    <row r="52" spans="1:14" s="33" customFormat="1" hidden="1" x14ac:dyDescent="0.25">
      <c r="A52" s="35" t="s">
        <v>20</v>
      </c>
      <c r="B52" s="35">
        <f>B53+B54+B55+B56</f>
        <v>0</v>
      </c>
      <c r="C52" s="35">
        <f t="shared" ref="C52:H52" si="44">C53+C54+C55+C56</f>
        <v>0</v>
      </c>
      <c r="D52" s="35">
        <f t="shared" si="44"/>
        <v>0</v>
      </c>
      <c r="E52" s="35">
        <f t="shared" si="44"/>
        <v>0</v>
      </c>
      <c r="F52" s="35">
        <f t="shared" si="44"/>
        <v>0</v>
      </c>
      <c r="G52" s="35">
        <f t="shared" si="44"/>
        <v>0</v>
      </c>
      <c r="H52" s="35">
        <f t="shared" si="44"/>
        <v>0</v>
      </c>
      <c r="I52" s="35">
        <f t="shared" ref="I52:J52" si="45">I53+I54+I55+I56</f>
        <v>0</v>
      </c>
      <c r="J52" s="35">
        <f t="shared" si="45"/>
        <v>0</v>
      </c>
      <c r="K52" s="35">
        <f t="shared" ref="K52:M52" si="46">K53+K54+K55+K56</f>
        <v>0</v>
      </c>
      <c r="L52" s="35">
        <f t="shared" si="46"/>
        <v>0</v>
      </c>
      <c r="M52" s="35">
        <f t="shared" si="46"/>
        <v>0</v>
      </c>
      <c r="N52" s="35"/>
    </row>
    <row r="53" spans="1:14" hidden="1" x14ac:dyDescent="0.25">
      <c r="A53" s="2" t="s">
        <v>6</v>
      </c>
      <c r="B53" s="2">
        <f>SUM(C53:M53)</f>
        <v>0</v>
      </c>
      <c r="C53" s="2">
        <f t="shared" ref="C53:H56" si="47">C58+C63+C68</f>
        <v>0</v>
      </c>
      <c r="D53" s="2">
        <f t="shared" si="47"/>
        <v>0</v>
      </c>
      <c r="E53" s="2">
        <f t="shared" si="47"/>
        <v>0</v>
      </c>
      <c r="F53" s="2">
        <f t="shared" si="47"/>
        <v>0</v>
      </c>
      <c r="G53" s="2">
        <f t="shared" si="47"/>
        <v>0</v>
      </c>
      <c r="H53" s="2">
        <f t="shared" si="47"/>
        <v>0</v>
      </c>
      <c r="I53" s="2">
        <f t="shared" ref="I53:J53" si="48">I58+I63+I68</f>
        <v>0</v>
      </c>
      <c r="J53" s="2">
        <f t="shared" si="48"/>
        <v>0</v>
      </c>
      <c r="K53" s="2">
        <f t="shared" ref="K53:M53" si="49">K58+K63+K68</f>
        <v>0</v>
      </c>
      <c r="L53" s="2">
        <f t="shared" si="49"/>
        <v>0</v>
      </c>
      <c r="M53" s="2">
        <f t="shared" si="49"/>
        <v>0</v>
      </c>
      <c r="N53" s="2"/>
    </row>
    <row r="54" spans="1:14" hidden="1" x14ac:dyDescent="0.25">
      <c r="A54" s="2" t="s">
        <v>7</v>
      </c>
      <c r="B54" s="2">
        <f t="shared" ref="B54:B55" si="50">SUM(C54:M54)</f>
        <v>0</v>
      </c>
      <c r="C54" s="2">
        <f t="shared" si="47"/>
        <v>0</v>
      </c>
      <c r="D54" s="2">
        <f t="shared" si="47"/>
        <v>0</v>
      </c>
      <c r="E54" s="2">
        <f t="shared" si="47"/>
        <v>0</v>
      </c>
      <c r="F54" s="2">
        <f t="shared" si="47"/>
        <v>0</v>
      </c>
      <c r="G54" s="2">
        <f t="shared" si="47"/>
        <v>0</v>
      </c>
      <c r="H54" s="2">
        <f t="shared" si="47"/>
        <v>0</v>
      </c>
      <c r="I54" s="2">
        <f t="shared" ref="I54:J54" si="51">I59+I64+I69</f>
        <v>0</v>
      </c>
      <c r="J54" s="2">
        <f t="shared" si="51"/>
        <v>0</v>
      </c>
      <c r="K54" s="2">
        <f t="shared" ref="K54:M54" si="52">K59+K64+K69</f>
        <v>0</v>
      </c>
      <c r="L54" s="2">
        <f t="shared" si="52"/>
        <v>0</v>
      </c>
      <c r="M54" s="2">
        <f t="shared" si="52"/>
        <v>0</v>
      </c>
      <c r="N54" s="2"/>
    </row>
    <row r="55" spans="1:14" hidden="1" x14ac:dyDescent="0.25">
      <c r="A55" s="2" t="s">
        <v>8</v>
      </c>
      <c r="B55" s="2">
        <f t="shared" si="50"/>
        <v>0</v>
      </c>
      <c r="C55" s="2">
        <f t="shared" si="47"/>
        <v>0</v>
      </c>
      <c r="D55" s="2">
        <f t="shared" si="47"/>
        <v>0</v>
      </c>
      <c r="E55" s="2">
        <f t="shared" si="47"/>
        <v>0</v>
      </c>
      <c r="F55" s="2">
        <f t="shared" si="47"/>
        <v>0</v>
      </c>
      <c r="G55" s="2">
        <f t="shared" si="47"/>
        <v>0</v>
      </c>
      <c r="H55" s="2">
        <f t="shared" si="47"/>
        <v>0</v>
      </c>
      <c r="I55" s="2">
        <f t="shared" ref="I55:J55" si="53">I60+I65+I70</f>
        <v>0</v>
      </c>
      <c r="J55" s="2">
        <f t="shared" si="53"/>
        <v>0</v>
      </c>
      <c r="K55" s="2">
        <f t="shared" ref="K55:M55" si="54">K60+K65+K70</f>
        <v>0</v>
      </c>
      <c r="L55" s="2">
        <f t="shared" si="54"/>
        <v>0</v>
      </c>
      <c r="M55" s="2">
        <f t="shared" si="54"/>
        <v>0</v>
      </c>
      <c r="N55" s="2"/>
    </row>
    <row r="56" spans="1:14" hidden="1" x14ac:dyDescent="0.25">
      <c r="A56" s="2" t="s">
        <v>9</v>
      </c>
      <c r="B56" s="2">
        <f>SUM(C56:M56)</f>
        <v>0</v>
      </c>
      <c r="C56" s="2">
        <f t="shared" si="47"/>
        <v>0</v>
      </c>
      <c r="D56" s="2">
        <f t="shared" si="47"/>
        <v>0</v>
      </c>
      <c r="E56" s="2">
        <f t="shared" si="47"/>
        <v>0</v>
      </c>
      <c r="F56" s="2">
        <f t="shared" si="47"/>
        <v>0</v>
      </c>
      <c r="G56" s="2">
        <f t="shared" si="47"/>
        <v>0</v>
      </c>
      <c r="H56" s="2">
        <f t="shared" si="47"/>
        <v>0</v>
      </c>
      <c r="I56" s="2">
        <f t="shared" ref="I56:J56" si="55">I61+I66+I71</f>
        <v>0</v>
      </c>
      <c r="J56" s="2">
        <f t="shared" si="55"/>
        <v>0</v>
      </c>
      <c r="K56" s="2">
        <f t="shared" ref="K56:M56" si="56">K61+K66+K71</f>
        <v>0</v>
      </c>
      <c r="L56" s="2">
        <f t="shared" si="56"/>
        <v>0</v>
      </c>
      <c r="M56" s="2">
        <f t="shared" si="56"/>
        <v>0</v>
      </c>
      <c r="N56" s="2"/>
    </row>
    <row r="57" spans="1:14" s="33" customFormat="1" hidden="1" x14ac:dyDescent="0.25">
      <c r="A57" s="35" t="s">
        <v>21</v>
      </c>
      <c r="B57" s="35">
        <f>B58+B59+B60+B61</f>
        <v>0</v>
      </c>
      <c r="C57" s="35">
        <f t="shared" ref="C57:H57" si="57">C58+C59+C60+C61</f>
        <v>0</v>
      </c>
      <c r="D57" s="35">
        <f t="shared" si="57"/>
        <v>0</v>
      </c>
      <c r="E57" s="35">
        <f t="shared" si="57"/>
        <v>0</v>
      </c>
      <c r="F57" s="35">
        <f t="shared" si="57"/>
        <v>0</v>
      </c>
      <c r="G57" s="35">
        <f t="shared" si="57"/>
        <v>0</v>
      </c>
      <c r="H57" s="35">
        <f t="shared" si="57"/>
        <v>0</v>
      </c>
      <c r="I57" s="35">
        <f t="shared" ref="I57:J57" si="58">I58+I59+I60+I61</f>
        <v>0</v>
      </c>
      <c r="J57" s="35">
        <f t="shared" si="58"/>
        <v>0</v>
      </c>
      <c r="K57" s="35">
        <f t="shared" ref="K57:M57" si="59">K58+K59+K60+K61</f>
        <v>0</v>
      </c>
      <c r="L57" s="35">
        <f t="shared" si="59"/>
        <v>0</v>
      </c>
      <c r="M57" s="35">
        <f t="shared" si="59"/>
        <v>0</v>
      </c>
      <c r="N57" s="35"/>
    </row>
    <row r="58" spans="1:14" hidden="1" x14ac:dyDescent="0.25">
      <c r="A58" s="2" t="s">
        <v>6</v>
      </c>
      <c r="B58" s="2">
        <f>SUM(C58:M58)</f>
        <v>0</v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4" hidden="1" x14ac:dyDescent="0.25">
      <c r="A59" s="2" t="s">
        <v>7</v>
      </c>
      <c r="B59" s="2">
        <f t="shared" ref="B59:B60" si="60">SUM(C59:M59)</f>
        <v>0</v>
      </c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1:14" hidden="1" x14ac:dyDescent="0.25">
      <c r="A60" s="2" t="s">
        <v>8</v>
      </c>
      <c r="B60" s="2">
        <f t="shared" si="60"/>
        <v>0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14" hidden="1" x14ac:dyDescent="0.25">
      <c r="A61" s="2" t="s">
        <v>9</v>
      </c>
      <c r="B61" s="2">
        <f>SUM(C61:M61)</f>
        <v>0</v>
      </c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1:14" s="33" customFormat="1" hidden="1" x14ac:dyDescent="0.25">
      <c r="A62" s="35" t="s">
        <v>22</v>
      </c>
      <c r="B62" s="35">
        <f>B63+B64+B65+B66</f>
        <v>0</v>
      </c>
      <c r="C62" s="35">
        <f t="shared" ref="C62:H62" si="61">C63+C64+C65+C66</f>
        <v>0</v>
      </c>
      <c r="D62" s="35">
        <f t="shared" si="61"/>
        <v>0</v>
      </c>
      <c r="E62" s="35">
        <f t="shared" si="61"/>
        <v>0</v>
      </c>
      <c r="F62" s="35">
        <f t="shared" si="61"/>
        <v>0</v>
      </c>
      <c r="G62" s="35">
        <f t="shared" si="61"/>
        <v>0</v>
      </c>
      <c r="H62" s="35">
        <f t="shared" si="61"/>
        <v>0</v>
      </c>
      <c r="I62" s="35">
        <f t="shared" ref="I62:J62" si="62">I63+I64+I65+I66</f>
        <v>0</v>
      </c>
      <c r="J62" s="35">
        <f t="shared" si="62"/>
        <v>0</v>
      </c>
      <c r="K62" s="35">
        <f t="shared" ref="K62:M62" si="63">K63+K64+K65+K66</f>
        <v>0</v>
      </c>
      <c r="L62" s="35">
        <f t="shared" si="63"/>
        <v>0</v>
      </c>
      <c r="M62" s="35">
        <f t="shared" si="63"/>
        <v>0</v>
      </c>
      <c r="N62" s="35"/>
    </row>
    <row r="63" spans="1:14" hidden="1" x14ac:dyDescent="0.25">
      <c r="A63" s="2" t="s">
        <v>6</v>
      </c>
      <c r="B63" s="2">
        <f>SUM(C63:H63)</f>
        <v>0</v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1:14" hidden="1" x14ac:dyDescent="0.25">
      <c r="A64" s="2" t="s">
        <v>7</v>
      </c>
      <c r="B64" s="2">
        <f t="shared" ref="B64:B66" si="64">SUM(C64:H64)</f>
        <v>0</v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1:14" hidden="1" x14ac:dyDescent="0.25">
      <c r="A65" s="2" t="s">
        <v>8</v>
      </c>
      <c r="B65" s="2">
        <f t="shared" si="64"/>
        <v>0</v>
      </c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1:14" hidden="1" x14ac:dyDescent="0.25">
      <c r="A66" s="2" t="s">
        <v>9</v>
      </c>
      <c r="B66" s="2">
        <f t="shared" si="64"/>
        <v>0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1:14" s="33" customFormat="1" hidden="1" x14ac:dyDescent="0.25">
      <c r="A67" s="35" t="s">
        <v>23</v>
      </c>
      <c r="B67" s="35">
        <f>B68+B69+B70+B71</f>
        <v>0</v>
      </c>
      <c r="C67" s="35">
        <f t="shared" ref="C67:H67" si="65">C68+C69+C70+C71</f>
        <v>0</v>
      </c>
      <c r="D67" s="35">
        <f t="shared" si="65"/>
        <v>0</v>
      </c>
      <c r="E67" s="35">
        <f t="shared" si="65"/>
        <v>0</v>
      </c>
      <c r="F67" s="35">
        <f t="shared" si="65"/>
        <v>0</v>
      </c>
      <c r="G67" s="35">
        <f t="shared" si="65"/>
        <v>0</v>
      </c>
      <c r="H67" s="35">
        <f t="shared" si="65"/>
        <v>0</v>
      </c>
      <c r="I67" s="35">
        <f t="shared" ref="I67:J67" si="66">I68+I69+I70+I71</f>
        <v>0</v>
      </c>
      <c r="J67" s="35">
        <f t="shared" si="66"/>
        <v>0</v>
      </c>
      <c r="K67" s="35">
        <f t="shared" ref="K67:M67" si="67">K68+K69+K70+K71</f>
        <v>0</v>
      </c>
      <c r="L67" s="35">
        <f t="shared" si="67"/>
        <v>0</v>
      </c>
      <c r="M67" s="35">
        <f t="shared" si="67"/>
        <v>0</v>
      </c>
      <c r="N67" s="35"/>
    </row>
    <row r="68" spans="1:14" s="33" customFormat="1" hidden="1" x14ac:dyDescent="0.25">
      <c r="A68" s="2" t="s">
        <v>6</v>
      </c>
      <c r="B68" s="2">
        <f>SUM(C68:M68)</f>
        <v>0</v>
      </c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14" hidden="1" x14ac:dyDescent="0.25">
      <c r="A69" s="2" t="s">
        <v>7</v>
      </c>
      <c r="B69" s="2">
        <f>SUM(C69:M69)</f>
        <v>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/>
    </row>
    <row r="70" spans="1:14" hidden="1" x14ac:dyDescent="0.25">
      <c r="A70" s="2" t="s">
        <v>8</v>
      </c>
      <c r="B70" s="2">
        <f t="shared" ref="B70" si="68">SUM(C70:M70)</f>
        <v>0</v>
      </c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1:14" hidden="1" x14ac:dyDescent="0.25">
      <c r="A71" s="26" t="s">
        <v>9</v>
      </c>
      <c r="B71" s="26">
        <f>SUM(C71:M71)</f>
        <v>0</v>
      </c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</row>
    <row r="72" spans="1:14" ht="15.75" thickBot="1" x14ac:dyDescent="0.3">
      <c r="A72" s="22" t="s">
        <v>36</v>
      </c>
      <c r="B72" s="23">
        <f>C72+D72+E72+F72+G72+H72+I72+J72+K72+L72+M72</f>
        <v>1200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200</v>
      </c>
      <c r="I72" s="23">
        <v>200</v>
      </c>
      <c r="J72" s="23">
        <v>200</v>
      </c>
      <c r="K72" s="23">
        <v>200</v>
      </c>
      <c r="L72" s="23">
        <v>200</v>
      </c>
      <c r="M72" s="23">
        <v>200</v>
      </c>
      <c r="N72" s="24"/>
    </row>
    <row r="73" spans="1:14" ht="15.75" thickBot="1" x14ac:dyDescent="0.3">
      <c r="A73" s="65" t="s">
        <v>12</v>
      </c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7"/>
    </row>
    <row r="74" spans="1:14" s="33" customFormat="1" x14ac:dyDescent="0.25">
      <c r="A74" s="3" t="s">
        <v>20</v>
      </c>
      <c r="B74" s="1">
        <f>B75+B76+B77+B78</f>
        <v>18402.5</v>
      </c>
      <c r="C74" s="1">
        <f t="shared" ref="C74:M74" si="69">C75+C76+C77+C78</f>
        <v>3500</v>
      </c>
      <c r="D74" s="1">
        <f t="shared" si="69"/>
        <v>2000</v>
      </c>
      <c r="E74" s="1">
        <f t="shared" si="69"/>
        <v>2000</v>
      </c>
      <c r="F74" s="1">
        <f t="shared" si="69"/>
        <v>2000</v>
      </c>
      <c r="G74" s="1">
        <f t="shared" si="69"/>
        <v>2000</v>
      </c>
      <c r="H74" s="1">
        <f t="shared" si="69"/>
        <v>1417.4</v>
      </c>
      <c r="I74" s="1">
        <f t="shared" si="69"/>
        <v>745.1</v>
      </c>
      <c r="J74" s="1">
        <f t="shared" si="69"/>
        <v>0</v>
      </c>
      <c r="K74" s="1">
        <f t="shared" si="69"/>
        <v>0</v>
      </c>
      <c r="L74" s="1">
        <f t="shared" si="69"/>
        <v>2370</v>
      </c>
      <c r="M74" s="1">
        <f t="shared" si="69"/>
        <v>2370</v>
      </c>
      <c r="N74" s="4"/>
    </row>
    <row r="75" spans="1:14" x14ac:dyDescent="0.25">
      <c r="A75" s="5" t="s">
        <v>6</v>
      </c>
      <c r="B75" s="2">
        <f>SUM(C75:M75)</f>
        <v>0</v>
      </c>
      <c r="C75" s="2">
        <f t="shared" ref="C75:M75" si="70">C80+C85+C90</f>
        <v>0</v>
      </c>
      <c r="D75" s="2">
        <f t="shared" si="70"/>
        <v>0</v>
      </c>
      <c r="E75" s="2">
        <f t="shared" si="70"/>
        <v>0</v>
      </c>
      <c r="F75" s="2">
        <f t="shared" si="70"/>
        <v>0</v>
      </c>
      <c r="G75" s="2">
        <f t="shared" si="70"/>
        <v>0</v>
      </c>
      <c r="H75" s="2">
        <f t="shared" si="70"/>
        <v>0</v>
      </c>
      <c r="I75" s="2">
        <f t="shared" si="70"/>
        <v>0</v>
      </c>
      <c r="J75" s="2">
        <f t="shared" si="70"/>
        <v>0</v>
      </c>
      <c r="K75" s="2">
        <f t="shared" si="70"/>
        <v>0</v>
      </c>
      <c r="L75" s="2">
        <f t="shared" si="70"/>
        <v>0</v>
      </c>
      <c r="M75" s="2">
        <f t="shared" si="70"/>
        <v>0</v>
      </c>
      <c r="N75" s="6"/>
    </row>
    <row r="76" spans="1:14" x14ac:dyDescent="0.25">
      <c r="A76" s="5" t="s">
        <v>7</v>
      </c>
      <c r="B76" s="2">
        <f t="shared" ref="B76:B77" si="71">SUM(C76:M76)</f>
        <v>18402.5</v>
      </c>
      <c r="C76" s="2">
        <f t="shared" ref="C76:M76" si="72">C81+C86+C91</f>
        <v>3500</v>
      </c>
      <c r="D76" s="2">
        <f t="shared" si="72"/>
        <v>2000</v>
      </c>
      <c r="E76" s="2">
        <f t="shared" si="72"/>
        <v>2000</v>
      </c>
      <c r="F76" s="2">
        <f t="shared" si="72"/>
        <v>2000</v>
      </c>
      <c r="G76" s="2">
        <f t="shared" si="72"/>
        <v>2000</v>
      </c>
      <c r="H76" s="2">
        <f t="shared" si="72"/>
        <v>1417.4</v>
      </c>
      <c r="I76" s="2">
        <f t="shared" si="72"/>
        <v>745.1</v>
      </c>
      <c r="J76" s="2">
        <f t="shared" si="72"/>
        <v>0</v>
      </c>
      <c r="K76" s="2">
        <f t="shared" si="72"/>
        <v>0</v>
      </c>
      <c r="L76" s="2">
        <f t="shared" si="72"/>
        <v>2370</v>
      </c>
      <c r="M76" s="2">
        <f t="shared" si="72"/>
        <v>2370</v>
      </c>
      <c r="N76" s="6"/>
    </row>
    <row r="77" spans="1:14" x14ac:dyDescent="0.25">
      <c r="A77" s="5" t="s">
        <v>8</v>
      </c>
      <c r="B77" s="2">
        <f t="shared" si="71"/>
        <v>0</v>
      </c>
      <c r="C77" s="2">
        <f t="shared" ref="C77:M77" si="73">C82+C87+C92</f>
        <v>0</v>
      </c>
      <c r="D77" s="2">
        <f t="shared" si="73"/>
        <v>0</v>
      </c>
      <c r="E77" s="2">
        <f t="shared" si="73"/>
        <v>0</v>
      </c>
      <c r="F77" s="2">
        <f t="shared" si="73"/>
        <v>0</v>
      </c>
      <c r="G77" s="2">
        <f t="shared" si="73"/>
        <v>0</v>
      </c>
      <c r="H77" s="2">
        <f t="shared" si="73"/>
        <v>0</v>
      </c>
      <c r="I77" s="2">
        <f t="shared" si="73"/>
        <v>0</v>
      </c>
      <c r="J77" s="2">
        <f t="shared" si="73"/>
        <v>0</v>
      </c>
      <c r="K77" s="2">
        <f t="shared" si="73"/>
        <v>0</v>
      </c>
      <c r="L77" s="2">
        <f t="shared" si="73"/>
        <v>0</v>
      </c>
      <c r="M77" s="2">
        <f t="shared" si="73"/>
        <v>0</v>
      </c>
      <c r="N77" s="6"/>
    </row>
    <row r="78" spans="1:14" ht="15.75" thickBot="1" x14ac:dyDescent="0.3">
      <c r="A78" s="5" t="s">
        <v>9</v>
      </c>
      <c r="B78" s="2">
        <f>SUM(C78:M78)</f>
        <v>0</v>
      </c>
      <c r="C78" s="2">
        <f t="shared" ref="C78:M78" si="74">C83+C88+C93</f>
        <v>0</v>
      </c>
      <c r="D78" s="2">
        <f t="shared" si="74"/>
        <v>0</v>
      </c>
      <c r="E78" s="2">
        <f t="shared" si="74"/>
        <v>0</v>
      </c>
      <c r="F78" s="2">
        <f t="shared" si="74"/>
        <v>0</v>
      </c>
      <c r="G78" s="2">
        <f t="shared" si="74"/>
        <v>0</v>
      </c>
      <c r="H78" s="2">
        <f t="shared" si="74"/>
        <v>0</v>
      </c>
      <c r="I78" s="2">
        <f t="shared" si="74"/>
        <v>0</v>
      </c>
      <c r="J78" s="2">
        <f t="shared" si="74"/>
        <v>0</v>
      </c>
      <c r="K78" s="2">
        <f t="shared" si="74"/>
        <v>0</v>
      </c>
      <c r="L78" s="2">
        <f t="shared" si="74"/>
        <v>0</v>
      </c>
      <c r="M78" s="2">
        <f t="shared" si="74"/>
        <v>0</v>
      </c>
      <c r="N78" s="6"/>
    </row>
    <row r="79" spans="1:14" s="33" customFormat="1" x14ac:dyDescent="0.25">
      <c r="A79" s="3" t="s">
        <v>21</v>
      </c>
      <c r="B79" s="1">
        <f>B80+B81+B82+B83</f>
        <v>0</v>
      </c>
      <c r="C79" s="1">
        <f t="shared" ref="C79:M79" si="75">C80+C81+C82+C83</f>
        <v>0</v>
      </c>
      <c r="D79" s="1">
        <f t="shared" si="75"/>
        <v>0</v>
      </c>
      <c r="E79" s="1">
        <f t="shared" si="75"/>
        <v>0</v>
      </c>
      <c r="F79" s="1">
        <f t="shared" si="75"/>
        <v>0</v>
      </c>
      <c r="G79" s="1">
        <f t="shared" si="75"/>
        <v>0</v>
      </c>
      <c r="H79" s="1">
        <f t="shared" si="75"/>
        <v>0</v>
      </c>
      <c r="I79" s="1">
        <f t="shared" si="75"/>
        <v>0</v>
      </c>
      <c r="J79" s="1">
        <f t="shared" si="75"/>
        <v>0</v>
      </c>
      <c r="K79" s="1">
        <f t="shared" si="75"/>
        <v>0</v>
      </c>
      <c r="L79" s="1">
        <f t="shared" si="75"/>
        <v>0</v>
      </c>
      <c r="M79" s="1">
        <f t="shared" si="75"/>
        <v>0</v>
      </c>
      <c r="N79" s="4"/>
    </row>
    <row r="80" spans="1:14" x14ac:dyDescent="0.25">
      <c r="A80" s="5" t="s">
        <v>6</v>
      </c>
      <c r="B80" s="2">
        <f>SUM(C80:M80)</f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6"/>
    </row>
    <row r="81" spans="1:14" x14ac:dyDescent="0.25">
      <c r="A81" s="5" t="s">
        <v>7</v>
      </c>
      <c r="B81" s="2">
        <f t="shared" ref="B81:B82" si="76">SUM(C81:M81)</f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6"/>
    </row>
    <row r="82" spans="1:14" x14ac:dyDescent="0.25">
      <c r="A82" s="5" t="s">
        <v>8</v>
      </c>
      <c r="B82" s="2">
        <f t="shared" si="76"/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6"/>
    </row>
    <row r="83" spans="1:14" ht="15.75" thickBot="1" x14ac:dyDescent="0.3">
      <c r="A83" s="5" t="s">
        <v>9</v>
      </c>
      <c r="B83" s="2">
        <f>SUM(C83:M83)</f>
        <v>0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6"/>
    </row>
    <row r="84" spans="1:14" s="33" customFormat="1" x14ac:dyDescent="0.25">
      <c r="A84" s="3" t="s">
        <v>22</v>
      </c>
      <c r="B84" s="1">
        <f>B85+B86+B87+B88</f>
        <v>0</v>
      </c>
      <c r="C84" s="1">
        <f t="shared" ref="C84:M84" si="77">C85+C86+C87+C88</f>
        <v>0</v>
      </c>
      <c r="D84" s="1">
        <f t="shared" si="77"/>
        <v>0</v>
      </c>
      <c r="E84" s="1">
        <f t="shared" si="77"/>
        <v>0</v>
      </c>
      <c r="F84" s="1">
        <f t="shared" si="77"/>
        <v>0</v>
      </c>
      <c r="G84" s="1">
        <f t="shared" si="77"/>
        <v>0</v>
      </c>
      <c r="H84" s="1">
        <f t="shared" si="77"/>
        <v>0</v>
      </c>
      <c r="I84" s="1">
        <f t="shared" si="77"/>
        <v>0</v>
      </c>
      <c r="J84" s="1">
        <f t="shared" si="77"/>
        <v>0</v>
      </c>
      <c r="K84" s="1">
        <f t="shared" si="77"/>
        <v>0</v>
      </c>
      <c r="L84" s="1">
        <f t="shared" si="77"/>
        <v>0</v>
      </c>
      <c r="M84" s="1">
        <f t="shared" si="77"/>
        <v>0</v>
      </c>
      <c r="N84" s="4"/>
    </row>
    <row r="85" spans="1:14" x14ac:dyDescent="0.25">
      <c r="A85" s="5" t="s">
        <v>6</v>
      </c>
      <c r="B85" s="2">
        <f>SUM(C85:H85)</f>
        <v>0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6"/>
    </row>
    <row r="86" spans="1:14" x14ac:dyDescent="0.25">
      <c r="A86" s="5" t="s">
        <v>7</v>
      </c>
      <c r="B86" s="2">
        <f t="shared" ref="B86:B88" si="78">SUM(C86:H86)</f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6"/>
    </row>
    <row r="87" spans="1:14" x14ac:dyDescent="0.25">
      <c r="A87" s="5" t="s">
        <v>8</v>
      </c>
      <c r="B87" s="2">
        <f t="shared" si="78"/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6"/>
    </row>
    <row r="88" spans="1:14" ht="15.75" thickBot="1" x14ac:dyDescent="0.3">
      <c r="A88" s="5" t="s">
        <v>9</v>
      </c>
      <c r="B88" s="2">
        <f t="shared" si="78"/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6"/>
    </row>
    <row r="89" spans="1:14" s="33" customFormat="1" x14ac:dyDescent="0.25">
      <c r="A89" s="3" t="s">
        <v>23</v>
      </c>
      <c r="B89" s="1">
        <f>B90+B91+B92+B93</f>
        <v>18402.5</v>
      </c>
      <c r="C89" s="1">
        <f t="shared" ref="C89:H89" si="79">C90+C91+C92+C93</f>
        <v>3500</v>
      </c>
      <c r="D89" s="1">
        <f t="shared" si="79"/>
        <v>2000</v>
      </c>
      <c r="E89" s="1">
        <f t="shared" si="79"/>
        <v>2000</v>
      </c>
      <c r="F89" s="1">
        <f t="shared" si="79"/>
        <v>2000</v>
      </c>
      <c r="G89" s="1">
        <f t="shared" si="79"/>
        <v>2000</v>
      </c>
      <c r="H89" s="1">
        <f t="shared" si="79"/>
        <v>1417.4</v>
      </c>
      <c r="I89" s="1">
        <f t="shared" ref="I89:J89" si="80">I90+I91+I92+I93</f>
        <v>745.1</v>
      </c>
      <c r="J89" s="1">
        <f t="shared" si="80"/>
        <v>0</v>
      </c>
      <c r="K89" s="1">
        <f t="shared" ref="K89:M89" si="81">K90+K91+K92+K93</f>
        <v>0</v>
      </c>
      <c r="L89" s="1">
        <f t="shared" si="81"/>
        <v>2370</v>
      </c>
      <c r="M89" s="1">
        <f t="shared" si="81"/>
        <v>2370</v>
      </c>
      <c r="N89" s="4"/>
    </row>
    <row r="90" spans="1:14" s="33" customFormat="1" x14ac:dyDescent="0.25">
      <c r="A90" s="5" t="s">
        <v>6</v>
      </c>
      <c r="B90" s="2">
        <f>SUM(C90:M90)</f>
        <v>0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6"/>
    </row>
    <row r="91" spans="1:14" x14ac:dyDescent="0.25">
      <c r="A91" s="5" t="s">
        <v>7</v>
      </c>
      <c r="B91" s="2">
        <f>SUM(C91:M91)</f>
        <v>18402.5</v>
      </c>
      <c r="C91" s="2">
        <v>3500</v>
      </c>
      <c r="D91" s="2">
        <v>2000</v>
      </c>
      <c r="E91" s="2">
        <v>2000</v>
      </c>
      <c r="F91" s="2">
        <v>2000</v>
      </c>
      <c r="G91" s="2">
        <v>2000</v>
      </c>
      <c r="H91" s="2">
        <f>791.4+626</f>
        <v>1417.4</v>
      </c>
      <c r="I91" s="2">
        <v>745.1</v>
      </c>
      <c r="J91" s="2">
        <v>0</v>
      </c>
      <c r="K91" s="2">
        <v>0</v>
      </c>
      <c r="L91" s="2">
        <v>2370</v>
      </c>
      <c r="M91" s="2">
        <v>2370</v>
      </c>
      <c r="N91" s="6"/>
    </row>
    <row r="92" spans="1:14" x14ac:dyDescent="0.25">
      <c r="A92" s="5" t="s">
        <v>8</v>
      </c>
      <c r="B92" s="2">
        <f t="shared" ref="B92" si="82">SUM(C92:M92)</f>
        <v>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18"/>
    </row>
    <row r="93" spans="1:14" ht="15.75" thickBot="1" x14ac:dyDescent="0.3">
      <c r="A93" s="25" t="s">
        <v>9</v>
      </c>
      <c r="B93" s="26">
        <f>SUM(C93:M93)</f>
        <v>0</v>
      </c>
      <c r="C93" s="26">
        <v>0</v>
      </c>
      <c r="D93" s="26">
        <v>0</v>
      </c>
      <c r="E93" s="26">
        <v>0</v>
      </c>
      <c r="F93" s="26">
        <v>0</v>
      </c>
      <c r="G93" s="26">
        <v>0</v>
      </c>
      <c r="H93" s="26">
        <v>0</v>
      </c>
      <c r="I93" s="26">
        <v>0</v>
      </c>
      <c r="J93" s="26">
        <v>0</v>
      </c>
      <c r="K93" s="26">
        <v>0</v>
      </c>
      <c r="L93" s="26">
        <v>0</v>
      </c>
      <c r="M93" s="26">
        <v>0</v>
      </c>
      <c r="N93" s="27"/>
    </row>
    <row r="94" spans="1:14" ht="15.75" thickBot="1" x14ac:dyDescent="0.3">
      <c r="A94" s="29" t="s">
        <v>36</v>
      </c>
      <c r="B94" s="23">
        <f>C94+D94+E94+F94+G94+H94+I94+J94+K94+L94+M94</f>
        <v>0</v>
      </c>
      <c r="C94" s="23">
        <v>0</v>
      </c>
      <c r="D94" s="23">
        <v>0</v>
      </c>
      <c r="E94" s="23">
        <v>0</v>
      </c>
      <c r="F94" s="23">
        <v>0</v>
      </c>
      <c r="G94" s="23">
        <v>0</v>
      </c>
      <c r="H94" s="23">
        <v>0</v>
      </c>
      <c r="I94" s="23">
        <v>0</v>
      </c>
      <c r="J94" s="23">
        <v>0</v>
      </c>
      <c r="K94" s="23">
        <v>0</v>
      </c>
      <c r="L94" s="23">
        <v>0</v>
      </c>
      <c r="M94" s="23">
        <v>0</v>
      </c>
      <c r="N94" s="30"/>
    </row>
    <row r="95" spans="1:14" ht="15.75" thickBot="1" x14ac:dyDescent="0.3">
      <c r="A95" s="65" t="s">
        <v>13</v>
      </c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7"/>
    </row>
    <row r="96" spans="1:14" s="33" customFormat="1" x14ac:dyDescent="0.25">
      <c r="A96" s="3" t="s">
        <v>20</v>
      </c>
      <c r="B96" s="1">
        <f>B97+B98+B99+B100</f>
        <v>51</v>
      </c>
      <c r="C96" s="1">
        <f t="shared" ref="C96:H96" si="83">C97+C98+C99+C100</f>
        <v>51</v>
      </c>
      <c r="D96" s="1">
        <f t="shared" si="83"/>
        <v>0</v>
      </c>
      <c r="E96" s="1">
        <f t="shared" si="83"/>
        <v>0</v>
      </c>
      <c r="F96" s="1">
        <f t="shared" si="83"/>
        <v>0</v>
      </c>
      <c r="G96" s="1">
        <f t="shared" si="83"/>
        <v>0</v>
      </c>
      <c r="H96" s="1">
        <f t="shared" si="83"/>
        <v>0</v>
      </c>
      <c r="I96" s="1">
        <f t="shared" ref="I96:J96" si="84">I97+I98+I99+I100</f>
        <v>0</v>
      </c>
      <c r="J96" s="1">
        <f t="shared" si="84"/>
        <v>0</v>
      </c>
      <c r="K96" s="1">
        <f t="shared" ref="K96:M96" si="85">K97+K98+K99+K100</f>
        <v>0</v>
      </c>
      <c r="L96" s="1">
        <f t="shared" si="85"/>
        <v>0</v>
      </c>
      <c r="M96" s="1">
        <f t="shared" si="85"/>
        <v>0</v>
      </c>
      <c r="N96" s="4"/>
    </row>
    <row r="97" spans="1:14" x14ac:dyDescent="0.25">
      <c r="A97" s="5" t="s">
        <v>6</v>
      </c>
      <c r="B97" s="2">
        <f>SUM(C97:M97)</f>
        <v>0</v>
      </c>
      <c r="C97" s="17">
        <f t="shared" ref="C97:M97" si="86">C102+C107+C112</f>
        <v>0</v>
      </c>
      <c r="D97" s="2">
        <f t="shared" si="86"/>
        <v>0</v>
      </c>
      <c r="E97" s="2">
        <f t="shared" si="86"/>
        <v>0</v>
      </c>
      <c r="F97" s="2">
        <f t="shared" si="86"/>
        <v>0</v>
      </c>
      <c r="G97" s="2">
        <f t="shared" si="86"/>
        <v>0</v>
      </c>
      <c r="H97" s="2">
        <f t="shared" si="86"/>
        <v>0</v>
      </c>
      <c r="I97" s="2">
        <f t="shared" si="86"/>
        <v>0</v>
      </c>
      <c r="J97" s="2">
        <f t="shared" si="86"/>
        <v>0</v>
      </c>
      <c r="K97" s="2">
        <f t="shared" si="86"/>
        <v>0</v>
      </c>
      <c r="L97" s="2">
        <f t="shared" si="86"/>
        <v>0</v>
      </c>
      <c r="M97" s="2">
        <f t="shared" si="86"/>
        <v>0</v>
      </c>
      <c r="N97" s="6"/>
    </row>
    <row r="98" spans="1:14" x14ac:dyDescent="0.25">
      <c r="A98" s="5" t="s">
        <v>7</v>
      </c>
      <c r="B98" s="2">
        <f t="shared" ref="B98:B99" si="87">SUM(C98:M98)</f>
        <v>51</v>
      </c>
      <c r="C98" s="17">
        <f t="shared" ref="C98:M98" si="88">C103+C108+C113</f>
        <v>51</v>
      </c>
      <c r="D98" s="2">
        <f t="shared" si="88"/>
        <v>0</v>
      </c>
      <c r="E98" s="2">
        <f t="shared" si="88"/>
        <v>0</v>
      </c>
      <c r="F98" s="2">
        <f t="shared" si="88"/>
        <v>0</v>
      </c>
      <c r="G98" s="2">
        <f t="shared" si="88"/>
        <v>0</v>
      </c>
      <c r="H98" s="2">
        <f t="shared" si="88"/>
        <v>0</v>
      </c>
      <c r="I98" s="2">
        <f t="shared" si="88"/>
        <v>0</v>
      </c>
      <c r="J98" s="2">
        <f t="shared" si="88"/>
        <v>0</v>
      </c>
      <c r="K98" s="2">
        <f t="shared" si="88"/>
        <v>0</v>
      </c>
      <c r="L98" s="2">
        <f t="shared" si="88"/>
        <v>0</v>
      </c>
      <c r="M98" s="2">
        <f t="shared" si="88"/>
        <v>0</v>
      </c>
      <c r="N98" s="6"/>
    </row>
    <row r="99" spans="1:14" x14ac:dyDescent="0.25">
      <c r="A99" s="5" t="s">
        <v>8</v>
      </c>
      <c r="B99" s="2">
        <f t="shared" si="87"/>
        <v>0</v>
      </c>
      <c r="C99" s="17">
        <f t="shared" ref="C99:M99" si="89">C104+C109+C114</f>
        <v>0</v>
      </c>
      <c r="D99" s="2">
        <f t="shared" si="89"/>
        <v>0</v>
      </c>
      <c r="E99" s="2">
        <f t="shared" si="89"/>
        <v>0</v>
      </c>
      <c r="F99" s="2">
        <f t="shared" si="89"/>
        <v>0</v>
      </c>
      <c r="G99" s="2">
        <f t="shared" si="89"/>
        <v>0</v>
      </c>
      <c r="H99" s="2">
        <f t="shared" si="89"/>
        <v>0</v>
      </c>
      <c r="I99" s="2">
        <f t="shared" si="89"/>
        <v>0</v>
      </c>
      <c r="J99" s="2">
        <f t="shared" si="89"/>
        <v>0</v>
      </c>
      <c r="K99" s="2">
        <f t="shared" si="89"/>
        <v>0</v>
      </c>
      <c r="L99" s="2">
        <f t="shared" si="89"/>
        <v>0</v>
      </c>
      <c r="M99" s="2">
        <f t="shared" si="89"/>
        <v>0</v>
      </c>
      <c r="N99" s="6"/>
    </row>
    <row r="100" spans="1:14" ht="15.75" thickBot="1" x14ac:dyDescent="0.3">
      <c r="A100" s="5" t="s">
        <v>9</v>
      </c>
      <c r="B100" s="2">
        <f>SUM(C100:M100)</f>
        <v>0</v>
      </c>
      <c r="C100" s="17">
        <f t="shared" ref="C100:M100" si="90">C105+C110+C115</f>
        <v>0</v>
      </c>
      <c r="D100" s="2">
        <f t="shared" si="90"/>
        <v>0</v>
      </c>
      <c r="E100" s="2">
        <f t="shared" si="90"/>
        <v>0</v>
      </c>
      <c r="F100" s="2">
        <f t="shared" si="90"/>
        <v>0</v>
      </c>
      <c r="G100" s="2">
        <f t="shared" si="90"/>
        <v>0</v>
      </c>
      <c r="H100" s="2">
        <f t="shared" si="90"/>
        <v>0</v>
      </c>
      <c r="I100" s="2">
        <f t="shared" si="90"/>
        <v>0</v>
      </c>
      <c r="J100" s="2">
        <f t="shared" si="90"/>
        <v>0</v>
      </c>
      <c r="K100" s="2">
        <f t="shared" si="90"/>
        <v>0</v>
      </c>
      <c r="L100" s="2">
        <f t="shared" si="90"/>
        <v>0</v>
      </c>
      <c r="M100" s="2">
        <f t="shared" si="90"/>
        <v>0</v>
      </c>
      <c r="N100" s="6"/>
    </row>
    <row r="101" spans="1:14" s="33" customFormat="1" x14ac:dyDescent="0.25">
      <c r="A101" s="3" t="s">
        <v>21</v>
      </c>
      <c r="B101" s="1">
        <f>B102+B103+B104+B105</f>
        <v>0</v>
      </c>
      <c r="C101" s="1">
        <f t="shared" ref="C101:M101" si="91">C102+C103+C104+C105</f>
        <v>0</v>
      </c>
      <c r="D101" s="1">
        <f t="shared" si="91"/>
        <v>0</v>
      </c>
      <c r="E101" s="1">
        <f t="shared" si="91"/>
        <v>0</v>
      </c>
      <c r="F101" s="1">
        <f t="shared" si="91"/>
        <v>0</v>
      </c>
      <c r="G101" s="1">
        <f t="shared" si="91"/>
        <v>0</v>
      </c>
      <c r="H101" s="1">
        <f t="shared" si="91"/>
        <v>0</v>
      </c>
      <c r="I101" s="1">
        <f t="shared" si="91"/>
        <v>0</v>
      </c>
      <c r="J101" s="1">
        <f t="shared" si="91"/>
        <v>0</v>
      </c>
      <c r="K101" s="1">
        <f t="shared" si="91"/>
        <v>0</v>
      </c>
      <c r="L101" s="1">
        <f t="shared" si="91"/>
        <v>0</v>
      </c>
      <c r="M101" s="1">
        <f t="shared" si="91"/>
        <v>0</v>
      </c>
      <c r="N101" s="4"/>
    </row>
    <row r="102" spans="1:14" x14ac:dyDescent="0.25">
      <c r="A102" s="5" t="s">
        <v>6</v>
      </c>
      <c r="B102" s="2">
        <f>SUM(C102:M102)</f>
        <v>0</v>
      </c>
      <c r="C102" s="2">
        <v>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6"/>
    </row>
    <row r="103" spans="1:14" x14ac:dyDescent="0.25">
      <c r="A103" s="5" t="s">
        <v>7</v>
      </c>
      <c r="B103" s="2">
        <f t="shared" ref="B103:B104" si="92">SUM(C103:M103)</f>
        <v>0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6"/>
    </row>
    <row r="104" spans="1:14" x14ac:dyDescent="0.25">
      <c r="A104" s="20" t="s">
        <v>8</v>
      </c>
      <c r="B104" s="2">
        <f t="shared" si="92"/>
        <v>0</v>
      </c>
      <c r="C104" s="2">
        <v>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6"/>
    </row>
    <row r="105" spans="1:14" ht="15.75" thickBot="1" x14ac:dyDescent="0.3">
      <c r="A105" s="20" t="s">
        <v>9</v>
      </c>
      <c r="B105" s="2">
        <f>SUM(C105:M105)</f>
        <v>0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6"/>
    </row>
    <row r="106" spans="1:14" s="33" customFormat="1" x14ac:dyDescent="0.25">
      <c r="A106" s="19" t="s">
        <v>22</v>
      </c>
      <c r="B106" s="1">
        <f>B107+B108+B109+B110</f>
        <v>0</v>
      </c>
      <c r="C106" s="1">
        <f t="shared" ref="C106:M106" si="93">C107+C108+C109+C110</f>
        <v>0</v>
      </c>
      <c r="D106" s="1">
        <f t="shared" si="93"/>
        <v>0</v>
      </c>
      <c r="E106" s="1">
        <f t="shared" si="93"/>
        <v>0</v>
      </c>
      <c r="F106" s="1">
        <f t="shared" si="93"/>
        <v>0</v>
      </c>
      <c r="G106" s="1">
        <f t="shared" si="93"/>
        <v>0</v>
      </c>
      <c r="H106" s="1">
        <f t="shared" si="93"/>
        <v>0</v>
      </c>
      <c r="I106" s="1">
        <f t="shared" si="93"/>
        <v>0</v>
      </c>
      <c r="J106" s="1">
        <f t="shared" si="93"/>
        <v>0</v>
      </c>
      <c r="K106" s="1">
        <f t="shared" si="93"/>
        <v>0</v>
      </c>
      <c r="L106" s="1">
        <f t="shared" si="93"/>
        <v>0</v>
      </c>
      <c r="M106" s="1">
        <f t="shared" si="93"/>
        <v>0</v>
      </c>
      <c r="N106" s="4"/>
    </row>
    <row r="107" spans="1:14" x14ac:dyDescent="0.25">
      <c r="A107" s="20" t="s">
        <v>6</v>
      </c>
      <c r="B107" s="2">
        <f>SUM(C107:H107)</f>
        <v>0</v>
      </c>
      <c r="C107" s="2">
        <v>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6"/>
    </row>
    <row r="108" spans="1:14" x14ac:dyDescent="0.25">
      <c r="A108" s="20" t="s">
        <v>7</v>
      </c>
      <c r="B108" s="2">
        <f t="shared" ref="B108:B110" si="94">SUM(C108:H108)</f>
        <v>0</v>
      </c>
      <c r="C108" s="2">
        <v>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6"/>
    </row>
    <row r="109" spans="1:14" x14ac:dyDescent="0.25">
      <c r="A109" s="20" t="s">
        <v>8</v>
      </c>
      <c r="B109" s="2">
        <f t="shared" si="94"/>
        <v>0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6"/>
    </row>
    <row r="110" spans="1:14" ht="15.75" thickBot="1" x14ac:dyDescent="0.3">
      <c r="A110" s="20" t="s">
        <v>9</v>
      </c>
      <c r="B110" s="2">
        <f t="shared" si="94"/>
        <v>0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6"/>
    </row>
    <row r="111" spans="1:14" s="33" customFormat="1" x14ac:dyDescent="0.25">
      <c r="A111" s="19" t="s">
        <v>23</v>
      </c>
      <c r="B111" s="1">
        <f>B112+B113+B114+B115</f>
        <v>51</v>
      </c>
      <c r="C111" s="1">
        <f t="shared" ref="C111:M111" si="95">C112+C113+C114+C115</f>
        <v>51</v>
      </c>
      <c r="D111" s="1">
        <f t="shared" si="95"/>
        <v>0</v>
      </c>
      <c r="E111" s="1">
        <f t="shared" si="95"/>
        <v>0</v>
      </c>
      <c r="F111" s="1">
        <f t="shared" si="95"/>
        <v>0</v>
      </c>
      <c r="G111" s="1">
        <f t="shared" si="95"/>
        <v>0</v>
      </c>
      <c r="H111" s="1">
        <f t="shared" si="95"/>
        <v>0</v>
      </c>
      <c r="I111" s="1">
        <f t="shared" si="95"/>
        <v>0</v>
      </c>
      <c r="J111" s="1">
        <f t="shared" si="95"/>
        <v>0</v>
      </c>
      <c r="K111" s="1">
        <f t="shared" si="95"/>
        <v>0</v>
      </c>
      <c r="L111" s="1">
        <f t="shared" si="95"/>
        <v>0</v>
      </c>
      <c r="M111" s="1">
        <f t="shared" si="95"/>
        <v>0</v>
      </c>
      <c r="N111" s="4"/>
    </row>
    <row r="112" spans="1:14" s="33" customFormat="1" x14ac:dyDescent="0.25">
      <c r="A112" s="20" t="s">
        <v>6</v>
      </c>
      <c r="B112" s="2">
        <f>SUM(C112:M112)</f>
        <v>0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6"/>
    </row>
    <row r="113" spans="1:15" x14ac:dyDescent="0.25">
      <c r="A113" s="20" t="s">
        <v>7</v>
      </c>
      <c r="B113" s="2">
        <f>SUM(C113:M113)</f>
        <v>51</v>
      </c>
      <c r="C113" s="2">
        <v>51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6"/>
    </row>
    <row r="114" spans="1:15" x14ac:dyDescent="0.25">
      <c r="A114" s="20" t="s">
        <v>8</v>
      </c>
      <c r="B114" s="2">
        <f t="shared" ref="B114" si="96">SUM(C114:M114)</f>
        <v>0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6"/>
    </row>
    <row r="115" spans="1:15" ht="15.75" thickBot="1" x14ac:dyDescent="0.3">
      <c r="A115" s="21" t="s">
        <v>9</v>
      </c>
      <c r="B115" s="26">
        <f>SUM(C115:M115)</f>
        <v>0</v>
      </c>
      <c r="C115" s="26">
        <v>0</v>
      </c>
      <c r="D115" s="26">
        <v>0</v>
      </c>
      <c r="E115" s="26">
        <v>0</v>
      </c>
      <c r="F115" s="26">
        <v>0</v>
      </c>
      <c r="G115" s="26">
        <v>0</v>
      </c>
      <c r="H115" s="26">
        <v>0</v>
      </c>
      <c r="I115" s="26">
        <v>0</v>
      </c>
      <c r="J115" s="26">
        <v>0</v>
      </c>
      <c r="K115" s="26">
        <v>0</v>
      </c>
      <c r="L115" s="26">
        <v>0</v>
      </c>
      <c r="M115" s="26">
        <v>0</v>
      </c>
      <c r="N115" s="28"/>
    </row>
    <row r="116" spans="1:15" ht="15.75" thickBot="1" x14ac:dyDescent="0.3">
      <c r="A116" s="29" t="s">
        <v>36</v>
      </c>
      <c r="B116" s="23">
        <f>SUM(C116:M116)</f>
        <v>0</v>
      </c>
      <c r="C116" s="23">
        <v>0</v>
      </c>
      <c r="D116" s="23">
        <v>0</v>
      </c>
      <c r="E116" s="23">
        <v>0</v>
      </c>
      <c r="F116" s="23">
        <v>0</v>
      </c>
      <c r="G116" s="23">
        <v>0</v>
      </c>
      <c r="H116" s="23">
        <v>0</v>
      </c>
      <c r="I116" s="23">
        <v>0</v>
      </c>
      <c r="J116" s="23">
        <v>0</v>
      </c>
      <c r="K116" s="23">
        <v>0</v>
      </c>
      <c r="L116" s="23">
        <v>0</v>
      </c>
      <c r="M116" s="23">
        <v>0</v>
      </c>
      <c r="N116" s="30"/>
    </row>
    <row r="117" spans="1:15" ht="15.75" thickBot="1" x14ac:dyDescent="0.3">
      <c r="A117" s="65" t="s">
        <v>17</v>
      </c>
      <c r="B117" s="66"/>
      <c r="C117" s="66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7"/>
    </row>
    <row r="118" spans="1:15" s="33" customFormat="1" x14ac:dyDescent="0.25">
      <c r="A118" s="3" t="s">
        <v>20</v>
      </c>
      <c r="B118" s="1">
        <f>B119+B120+B121+B122</f>
        <v>45948305.5</v>
      </c>
      <c r="C118" s="1">
        <f t="shared" ref="C118:H118" si="97">C119+C120+C121+C122</f>
        <v>4169094.8000000003</v>
      </c>
      <c r="D118" s="1">
        <f t="shared" si="97"/>
        <v>1745709.5</v>
      </c>
      <c r="E118" s="1">
        <f t="shared" si="97"/>
        <v>2605644.6</v>
      </c>
      <c r="F118" s="1">
        <f t="shared" si="97"/>
        <v>3846337.2</v>
      </c>
      <c r="G118" s="1">
        <f t="shared" si="97"/>
        <v>8088801.0999999996</v>
      </c>
      <c r="H118" s="1">
        <f t="shared" si="97"/>
        <v>6578239.9000000004</v>
      </c>
      <c r="I118" s="1">
        <f t="shared" ref="I118:J118" si="98">I119+I120+I121+I122</f>
        <v>4847864.4000000004</v>
      </c>
      <c r="J118" s="1">
        <f t="shared" si="98"/>
        <v>1535713.1</v>
      </c>
      <c r="K118" s="1">
        <f t="shared" ref="K118:M118" si="99">K119+K120+K121+K122</f>
        <v>349789.8</v>
      </c>
      <c r="L118" s="1">
        <f t="shared" si="99"/>
        <v>6934110.1000000006</v>
      </c>
      <c r="M118" s="1">
        <f t="shared" si="99"/>
        <v>5247001</v>
      </c>
      <c r="N118" s="4"/>
      <c r="O118" s="36"/>
    </row>
    <row r="119" spans="1:15" x14ac:dyDescent="0.25">
      <c r="A119" s="5" t="s">
        <v>6</v>
      </c>
      <c r="B119" s="2">
        <f>SUM(C119:M119)</f>
        <v>13574225.4</v>
      </c>
      <c r="C119" s="2">
        <f t="shared" ref="C119:M119" si="100">C124+C129+C134</f>
        <v>908328.5</v>
      </c>
      <c r="D119" s="2">
        <f t="shared" si="100"/>
        <v>683196</v>
      </c>
      <c r="E119" s="2">
        <f t="shared" si="100"/>
        <v>870392.4</v>
      </c>
      <c r="F119" s="2">
        <f t="shared" si="100"/>
        <v>1822319.2</v>
      </c>
      <c r="G119" s="2">
        <f t="shared" si="100"/>
        <v>3469170.5</v>
      </c>
      <c r="H119" s="2">
        <f t="shared" si="100"/>
        <v>2648753</v>
      </c>
      <c r="I119" s="2">
        <f t="shared" si="100"/>
        <v>1602422.3</v>
      </c>
      <c r="J119" s="2">
        <f t="shared" si="100"/>
        <v>456590.1</v>
      </c>
      <c r="K119" s="2">
        <f t="shared" si="100"/>
        <v>232453.4</v>
      </c>
      <c r="L119" s="2">
        <f t="shared" si="100"/>
        <v>880600</v>
      </c>
      <c r="M119" s="2">
        <f t="shared" si="100"/>
        <v>0</v>
      </c>
      <c r="N119" s="6"/>
    </row>
    <row r="120" spans="1:15" x14ac:dyDescent="0.25">
      <c r="A120" s="5" t="s">
        <v>7</v>
      </c>
      <c r="B120" s="2">
        <f t="shared" ref="B120:B121" si="101">SUM(C120:M120)</f>
        <v>31540937.600000001</v>
      </c>
      <c r="C120" s="2">
        <f t="shared" ref="C120:E122" si="102">C125+C130+C135</f>
        <v>2849446.1</v>
      </c>
      <c r="D120" s="2">
        <f t="shared" si="102"/>
        <v>1051671.8999999999</v>
      </c>
      <c r="E120" s="2">
        <f t="shared" si="102"/>
        <v>1632837.3</v>
      </c>
      <c r="F120" s="2">
        <v>1922655</v>
      </c>
      <c r="G120" s="2">
        <f t="shared" ref="G120:M122" si="103">G125+G130+G135</f>
        <v>4519241</v>
      </c>
      <c r="H120" s="2">
        <f t="shared" si="103"/>
        <v>3864690.7</v>
      </c>
      <c r="I120" s="2">
        <f t="shared" si="103"/>
        <v>3229807.2</v>
      </c>
      <c r="J120" s="2">
        <f t="shared" si="103"/>
        <v>1069479.6000000001</v>
      </c>
      <c r="K120" s="2">
        <f t="shared" si="103"/>
        <v>109685.6</v>
      </c>
      <c r="L120" s="2">
        <f t="shared" si="103"/>
        <v>6044422.2000000002</v>
      </c>
      <c r="M120" s="2">
        <f t="shared" si="103"/>
        <v>5247001</v>
      </c>
      <c r="N120" s="6"/>
    </row>
    <row r="121" spans="1:15" x14ac:dyDescent="0.25">
      <c r="A121" s="5" t="s">
        <v>8</v>
      </c>
      <c r="B121" s="2">
        <f t="shared" si="101"/>
        <v>833142.5</v>
      </c>
      <c r="C121" s="2">
        <f t="shared" si="102"/>
        <v>411320.2</v>
      </c>
      <c r="D121" s="2">
        <f t="shared" si="102"/>
        <v>10841.6</v>
      </c>
      <c r="E121" s="2">
        <f t="shared" si="102"/>
        <v>102414.90000000001</v>
      </c>
      <c r="F121" s="2">
        <f>F126</f>
        <v>101363</v>
      </c>
      <c r="G121" s="2">
        <f t="shared" si="103"/>
        <v>100389.59999999999</v>
      </c>
      <c r="H121" s="2">
        <f t="shared" si="103"/>
        <v>64796.2</v>
      </c>
      <c r="I121" s="2">
        <f t="shared" si="103"/>
        <v>15634.9</v>
      </c>
      <c r="J121" s="2">
        <f t="shared" si="103"/>
        <v>9643.4</v>
      </c>
      <c r="K121" s="2">
        <f t="shared" si="103"/>
        <v>7650.8</v>
      </c>
      <c r="L121" s="2">
        <f t="shared" si="103"/>
        <v>9087.9</v>
      </c>
      <c r="M121" s="2">
        <f t="shared" si="103"/>
        <v>0</v>
      </c>
      <c r="N121" s="6"/>
    </row>
    <row r="122" spans="1:15" ht="15.75" thickBot="1" x14ac:dyDescent="0.3">
      <c r="A122" s="7" t="s">
        <v>9</v>
      </c>
      <c r="B122" s="2">
        <f>SUM(C122:M122)</f>
        <v>0</v>
      </c>
      <c r="C122" s="2">
        <f t="shared" si="102"/>
        <v>0</v>
      </c>
      <c r="D122" s="2">
        <f t="shared" si="102"/>
        <v>0</v>
      </c>
      <c r="E122" s="2">
        <f t="shared" si="102"/>
        <v>0</v>
      </c>
      <c r="F122" s="2">
        <f>F127+F132+F137</f>
        <v>0</v>
      </c>
      <c r="G122" s="2">
        <f t="shared" si="103"/>
        <v>0</v>
      </c>
      <c r="H122" s="2">
        <f t="shared" si="103"/>
        <v>0</v>
      </c>
      <c r="I122" s="2">
        <f t="shared" si="103"/>
        <v>0</v>
      </c>
      <c r="J122" s="2">
        <f t="shared" si="103"/>
        <v>0</v>
      </c>
      <c r="K122" s="2">
        <f t="shared" si="103"/>
        <v>0</v>
      </c>
      <c r="L122" s="2">
        <f t="shared" si="103"/>
        <v>0</v>
      </c>
      <c r="M122" s="2">
        <f t="shared" si="103"/>
        <v>0</v>
      </c>
      <c r="N122" s="8"/>
    </row>
    <row r="123" spans="1:15" s="33" customFormat="1" x14ac:dyDescent="0.25">
      <c r="A123" s="3" t="s">
        <v>21</v>
      </c>
      <c r="B123" s="1">
        <f>B124+B125+B126+B127</f>
        <v>45617360.822939999</v>
      </c>
      <c r="C123" s="1">
        <f t="shared" ref="C123:H123" si="104">C124+C125+C126+C127</f>
        <v>4035137.6</v>
      </c>
      <c r="D123" s="1">
        <f t="shared" si="104"/>
        <v>1745709.5</v>
      </c>
      <c r="E123" s="1">
        <f t="shared" si="104"/>
        <v>2517884.5229400001</v>
      </c>
      <c r="F123" s="1">
        <f t="shared" si="104"/>
        <v>3846337.2</v>
      </c>
      <c r="G123" s="1">
        <f t="shared" si="104"/>
        <v>7979573.7000000002</v>
      </c>
      <c r="H123" s="1">
        <f t="shared" si="104"/>
        <v>6578239.9000000004</v>
      </c>
      <c r="I123" s="1">
        <f t="shared" ref="I123:M123" si="105">I124+I125+I126+I127</f>
        <v>4847864.4000000004</v>
      </c>
      <c r="J123" s="1">
        <f t="shared" si="105"/>
        <v>1535713.1</v>
      </c>
      <c r="K123" s="1">
        <f t="shared" si="105"/>
        <v>349789.8</v>
      </c>
      <c r="L123" s="1">
        <f>L124+L125+L126+L127</f>
        <v>6934110.1000000006</v>
      </c>
      <c r="M123" s="1">
        <f t="shared" si="105"/>
        <v>5247001</v>
      </c>
      <c r="N123" s="4"/>
    </row>
    <row r="124" spans="1:15" x14ac:dyDescent="0.25">
      <c r="A124" s="5" t="s">
        <v>6</v>
      </c>
      <c r="B124" s="2">
        <f>SUM(C124:M124)</f>
        <v>13522193.567900002</v>
      </c>
      <c r="C124" s="2">
        <v>908328.5</v>
      </c>
      <c r="D124" s="2">
        <v>683196</v>
      </c>
      <c r="E124" s="2">
        <v>818360.56790000002</v>
      </c>
      <c r="F124" s="2">
        <v>1822319.2</v>
      </c>
      <c r="G124" s="2">
        <v>3469170.5</v>
      </c>
      <c r="H124" s="2">
        <v>2648753</v>
      </c>
      <c r="I124" s="2">
        <v>1602422.3</v>
      </c>
      <c r="J124" s="2">
        <v>456590.1</v>
      </c>
      <c r="K124" s="2">
        <v>232453.4</v>
      </c>
      <c r="L124" s="2">
        <v>880600</v>
      </c>
      <c r="M124" s="2">
        <v>0</v>
      </c>
      <c r="N124" s="6"/>
    </row>
    <row r="125" spans="1:15" x14ac:dyDescent="0.25">
      <c r="A125" s="5" t="s">
        <v>7</v>
      </c>
      <c r="B125" s="2">
        <f t="shared" ref="B125:B126" si="106">SUM(C125:M125)</f>
        <v>31268638.95504</v>
      </c>
      <c r="C125" s="2">
        <v>2719116.1</v>
      </c>
      <c r="D125" s="2">
        <v>1051671.8999999999</v>
      </c>
      <c r="E125" s="2">
        <v>1598161.6550400001</v>
      </c>
      <c r="F125" s="2">
        <v>1922655</v>
      </c>
      <c r="G125" s="2">
        <v>4411948</v>
      </c>
      <c r="H125" s="2">
        <v>3864690.7</v>
      </c>
      <c r="I125" s="2">
        <f>4832229.5-I124</f>
        <v>3229807.2</v>
      </c>
      <c r="J125" s="2">
        <f>1526069.7-J124</f>
        <v>1069479.6000000001</v>
      </c>
      <c r="K125" s="2">
        <f>342139-K124</f>
        <v>109685.6</v>
      </c>
      <c r="L125" s="2">
        <v>6044422.2000000002</v>
      </c>
      <c r="M125" s="2">
        <v>5247001</v>
      </c>
      <c r="N125" s="6"/>
    </row>
    <row r="126" spans="1:15" x14ac:dyDescent="0.25">
      <c r="A126" s="5" t="s">
        <v>8</v>
      </c>
      <c r="B126" s="2">
        <f t="shared" si="106"/>
        <v>826528.29999999993</v>
      </c>
      <c r="C126" s="2">
        <v>407693</v>
      </c>
      <c r="D126" s="2">
        <v>10841.6</v>
      </c>
      <c r="E126" s="2">
        <v>101362.3</v>
      </c>
      <c r="F126" s="2">
        <v>101363</v>
      </c>
      <c r="G126" s="2">
        <v>98455.2</v>
      </c>
      <c r="H126" s="2">
        <v>64796.2</v>
      </c>
      <c r="I126" s="2">
        <v>15634.9</v>
      </c>
      <c r="J126" s="2">
        <v>9643.4</v>
      </c>
      <c r="K126" s="2">
        <v>7650.8</v>
      </c>
      <c r="L126" s="2">
        <v>9087.9</v>
      </c>
      <c r="M126" s="2">
        <v>0</v>
      </c>
      <c r="N126" s="6"/>
    </row>
    <row r="127" spans="1:15" ht="15.75" thickBot="1" x14ac:dyDescent="0.3">
      <c r="A127" s="7" t="s">
        <v>9</v>
      </c>
      <c r="B127" s="2">
        <f>SUM(C127:M127)</f>
        <v>0</v>
      </c>
      <c r="C127" s="2">
        <v>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8"/>
    </row>
    <row r="128" spans="1:15" s="33" customFormat="1" x14ac:dyDescent="0.25">
      <c r="A128" s="3" t="s">
        <v>22</v>
      </c>
      <c r="B128" s="1">
        <f>B129+B130+B131+B132</f>
        <v>0</v>
      </c>
      <c r="C128" s="1">
        <f t="shared" ref="C128:H128" si="107">C129+C130+C131+C132</f>
        <v>0</v>
      </c>
      <c r="D128" s="1">
        <f t="shared" si="107"/>
        <v>0</v>
      </c>
      <c r="E128" s="1">
        <f t="shared" si="107"/>
        <v>0</v>
      </c>
      <c r="F128" s="1">
        <f t="shared" si="107"/>
        <v>0</v>
      </c>
      <c r="G128" s="1">
        <f t="shared" si="107"/>
        <v>0</v>
      </c>
      <c r="H128" s="1">
        <f t="shared" si="107"/>
        <v>0</v>
      </c>
      <c r="I128" s="1">
        <f t="shared" ref="I128:J128" si="108">I129+I130+I131+I132</f>
        <v>0</v>
      </c>
      <c r="J128" s="1">
        <f t="shared" si="108"/>
        <v>0</v>
      </c>
      <c r="K128" s="1">
        <f t="shared" ref="K128:M128" si="109">K129+K130+K131+K132</f>
        <v>0</v>
      </c>
      <c r="L128" s="1">
        <f t="shared" si="109"/>
        <v>0</v>
      </c>
      <c r="M128" s="1">
        <f t="shared" si="109"/>
        <v>0</v>
      </c>
      <c r="N128" s="4"/>
    </row>
    <row r="129" spans="1:14" x14ac:dyDescent="0.25">
      <c r="A129" s="5" t="s">
        <v>6</v>
      </c>
      <c r="B129" s="2">
        <f>SUM(C129:H129)</f>
        <v>0</v>
      </c>
      <c r="C129" s="2">
        <v>0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6"/>
    </row>
    <row r="130" spans="1:14" x14ac:dyDescent="0.25">
      <c r="A130" s="5" t="s">
        <v>7</v>
      </c>
      <c r="B130" s="2">
        <f t="shared" ref="B130:B132" si="110">SUM(C130:H130)</f>
        <v>0</v>
      </c>
      <c r="C130" s="2">
        <v>0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6"/>
    </row>
    <row r="131" spans="1:14" x14ac:dyDescent="0.25">
      <c r="A131" s="5" t="s">
        <v>8</v>
      </c>
      <c r="B131" s="2">
        <f t="shared" si="110"/>
        <v>0</v>
      </c>
      <c r="C131" s="2">
        <v>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6"/>
    </row>
    <row r="132" spans="1:14" ht="15.75" thickBot="1" x14ac:dyDescent="0.3">
      <c r="A132" s="7" t="s">
        <v>9</v>
      </c>
      <c r="B132" s="2">
        <f t="shared" si="110"/>
        <v>0</v>
      </c>
      <c r="C132" s="2">
        <v>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8"/>
    </row>
    <row r="133" spans="1:14" s="33" customFormat="1" x14ac:dyDescent="0.25">
      <c r="A133" s="19" t="s">
        <v>23</v>
      </c>
      <c r="B133" s="1">
        <f>B134+B135+B136+B137</f>
        <v>330944.67706000002</v>
      </c>
      <c r="C133" s="1">
        <f t="shared" ref="C133:G133" si="111">C134+C135+C136+C137</f>
        <v>133957.20000000001</v>
      </c>
      <c r="D133" s="1">
        <f t="shared" si="111"/>
        <v>0</v>
      </c>
      <c r="E133" s="1">
        <f t="shared" si="111"/>
        <v>87760.077060000011</v>
      </c>
      <c r="F133" s="1">
        <f t="shared" si="111"/>
        <v>0</v>
      </c>
      <c r="G133" s="1">
        <f t="shared" si="111"/>
        <v>109227.4</v>
      </c>
      <c r="H133" s="1">
        <f>H134+H135+H136+H137</f>
        <v>0</v>
      </c>
      <c r="I133" s="1">
        <f t="shared" ref="I133:J133" si="112">I134+I135+I136+I137</f>
        <v>0</v>
      </c>
      <c r="J133" s="1">
        <f t="shared" si="112"/>
        <v>0</v>
      </c>
      <c r="K133" s="1">
        <f t="shared" ref="K133:M133" si="113">K134+K135+K136+K137</f>
        <v>0</v>
      </c>
      <c r="L133" s="1">
        <f t="shared" si="113"/>
        <v>0</v>
      </c>
      <c r="M133" s="1">
        <f t="shared" si="113"/>
        <v>0</v>
      </c>
      <c r="N133" s="4"/>
    </row>
    <row r="134" spans="1:14" s="33" customFormat="1" x14ac:dyDescent="0.25">
      <c r="A134" s="20" t="s">
        <v>6</v>
      </c>
      <c r="B134" s="2">
        <f>SUM(C134:M134)</f>
        <v>52031.8321</v>
      </c>
      <c r="C134" s="2">
        <v>0</v>
      </c>
      <c r="D134" s="2">
        <v>0</v>
      </c>
      <c r="E134" s="2">
        <v>52031.8321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6"/>
    </row>
    <row r="135" spans="1:14" x14ac:dyDescent="0.25">
      <c r="A135" s="20" t="s">
        <v>7</v>
      </c>
      <c r="B135" s="2">
        <f>SUM(C135:M135)</f>
        <v>272298.64496000001</v>
      </c>
      <c r="C135" s="2">
        <v>130330</v>
      </c>
      <c r="D135" s="2">
        <v>0</v>
      </c>
      <c r="E135" s="2">
        <v>34675.644959999998</v>
      </c>
      <c r="F135" s="2">
        <v>0</v>
      </c>
      <c r="G135" s="2">
        <v>107293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6"/>
    </row>
    <row r="136" spans="1:14" x14ac:dyDescent="0.25">
      <c r="A136" s="20" t="s">
        <v>8</v>
      </c>
      <c r="B136" s="2">
        <f t="shared" ref="B136" si="114">SUM(C136:M136)</f>
        <v>6614.1999999999989</v>
      </c>
      <c r="C136" s="2">
        <v>3627.2</v>
      </c>
      <c r="D136" s="2">
        <v>0</v>
      </c>
      <c r="E136" s="2">
        <v>1052.5999999999999</v>
      </c>
      <c r="F136" s="2">
        <v>0</v>
      </c>
      <c r="G136" s="2">
        <v>1934.3999999999999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6"/>
    </row>
    <row r="137" spans="1:14" ht="15.75" thickBot="1" x14ac:dyDescent="0.3">
      <c r="A137" s="26" t="s">
        <v>9</v>
      </c>
      <c r="B137" s="26">
        <f>SUM(C137:M137)</f>
        <v>0</v>
      </c>
      <c r="C137" s="26">
        <v>0</v>
      </c>
      <c r="D137" s="26">
        <v>0</v>
      </c>
      <c r="E137" s="26">
        <v>0</v>
      </c>
      <c r="F137" s="26">
        <v>0</v>
      </c>
      <c r="G137" s="26">
        <v>0</v>
      </c>
      <c r="H137" s="26">
        <v>0</v>
      </c>
      <c r="I137" s="26">
        <v>0</v>
      </c>
      <c r="J137" s="26">
        <v>0</v>
      </c>
      <c r="K137" s="26">
        <v>0</v>
      </c>
      <c r="L137" s="26">
        <v>0</v>
      </c>
      <c r="M137" s="26">
        <v>0</v>
      </c>
      <c r="N137" s="26"/>
    </row>
    <row r="138" spans="1:14" ht="15.75" thickBot="1" x14ac:dyDescent="0.3">
      <c r="A138" s="29" t="s">
        <v>36</v>
      </c>
      <c r="B138" s="37">
        <f>SUM(C138:M138)</f>
        <v>0</v>
      </c>
      <c r="C138" s="23">
        <v>0</v>
      </c>
      <c r="D138" s="23">
        <v>0</v>
      </c>
      <c r="E138" s="23">
        <v>0</v>
      </c>
      <c r="F138" s="23">
        <v>0</v>
      </c>
      <c r="G138" s="23">
        <v>0</v>
      </c>
      <c r="H138" s="23">
        <v>0</v>
      </c>
      <c r="I138" s="23">
        <v>0</v>
      </c>
      <c r="J138" s="23">
        <v>0</v>
      </c>
      <c r="K138" s="23">
        <v>0</v>
      </c>
      <c r="L138" s="23">
        <v>0</v>
      </c>
      <c r="M138" s="23">
        <v>0</v>
      </c>
      <c r="N138" s="30"/>
    </row>
    <row r="139" spans="1:14" ht="15.75" thickBot="1" x14ac:dyDescent="0.3">
      <c r="A139" s="46" t="s">
        <v>18</v>
      </c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8"/>
    </row>
    <row r="140" spans="1:14" s="33" customFormat="1" x14ac:dyDescent="0.25">
      <c r="A140" s="19" t="s">
        <v>20</v>
      </c>
      <c r="B140" s="1">
        <f>B141+B142+B143+B144</f>
        <v>12780</v>
      </c>
      <c r="C140" s="1">
        <f t="shared" ref="C140:H140" si="115">C141+C142+C143+C144</f>
        <v>12780</v>
      </c>
      <c r="D140" s="1">
        <f t="shared" si="115"/>
        <v>0</v>
      </c>
      <c r="E140" s="1">
        <f t="shared" si="115"/>
        <v>0</v>
      </c>
      <c r="F140" s="1">
        <f t="shared" si="115"/>
        <v>0</v>
      </c>
      <c r="G140" s="1">
        <f t="shared" si="115"/>
        <v>0</v>
      </c>
      <c r="H140" s="1">
        <f t="shared" si="115"/>
        <v>0</v>
      </c>
      <c r="I140" s="1">
        <f t="shared" ref="I140:J140" si="116">I141+I142+I143+I144</f>
        <v>0</v>
      </c>
      <c r="J140" s="1">
        <f t="shared" si="116"/>
        <v>0</v>
      </c>
      <c r="K140" s="1">
        <f t="shared" ref="K140:M140" si="117">K141+K142+K143+K144</f>
        <v>0</v>
      </c>
      <c r="L140" s="1">
        <f t="shared" si="117"/>
        <v>0</v>
      </c>
      <c r="M140" s="1">
        <f t="shared" si="117"/>
        <v>0</v>
      </c>
      <c r="N140" s="4"/>
    </row>
    <row r="141" spans="1:14" x14ac:dyDescent="0.25">
      <c r="A141" s="20" t="s">
        <v>6</v>
      </c>
      <c r="B141" s="2">
        <f>SUM(C141:M141)</f>
        <v>12780</v>
      </c>
      <c r="C141" s="26">
        <f t="shared" ref="C141:M141" si="118">C146+C151+C156</f>
        <v>12780</v>
      </c>
      <c r="D141" s="26">
        <f t="shared" si="118"/>
        <v>0</v>
      </c>
      <c r="E141" s="26">
        <f t="shared" si="118"/>
        <v>0</v>
      </c>
      <c r="F141" s="26">
        <f t="shared" si="118"/>
        <v>0</v>
      </c>
      <c r="G141" s="26">
        <f t="shared" si="118"/>
        <v>0</v>
      </c>
      <c r="H141" s="26">
        <f t="shared" si="118"/>
        <v>0</v>
      </c>
      <c r="I141" s="26">
        <f t="shared" si="118"/>
        <v>0</v>
      </c>
      <c r="J141" s="26">
        <f t="shared" si="118"/>
        <v>0</v>
      </c>
      <c r="K141" s="26">
        <f t="shared" si="118"/>
        <v>0</v>
      </c>
      <c r="L141" s="26">
        <f t="shared" si="118"/>
        <v>0</v>
      </c>
      <c r="M141" s="26">
        <f t="shared" si="118"/>
        <v>0</v>
      </c>
      <c r="N141" s="6"/>
    </row>
    <row r="142" spans="1:14" x14ac:dyDescent="0.25">
      <c r="A142" s="20" t="s">
        <v>7</v>
      </c>
      <c r="B142" s="2">
        <f t="shared" ref="B142:B143" si="119">SUM(C142:M142)</f>
        <v>0</v>
      </c>
      <c r="C142" s="26">
        <f t="shared" ref="C142:M142" si="120">C147+C152+C157</f>
        <v>0</v>
      </c>
      <c r="D142" s="26">
        <f t="shared" si="120"/>
        <v>0</v>
      </c>
      <c r="E142" s="26">
        <f t="shared" si="120"/>
        <v>0</v>
      </c>
      <c r="F142" s="26">
        <f t="shared" si="120"/>
        <v>0</v>
      </c>
      <c r="G142" s="26">
        <f t="shared" si="120"/>
        <v>0</v>
      </c>
      <c r="H142" s="26">
        <f t="shared" si="120"/>
        <v>0</v>
      </c>
      <c r="I142" s="26">
        <f t="shared" si="120"/>
        <v>0</v>
      </c>
      <c r="J142" s="26">
        <f t="shared" si="120"/>
        <v>0</v>
      </c>
      <c r="K142" s="26">
        <f t="shared" si="120"/>
        <v>0</v>
      </c>
      <c r="L142" s="26">
        <f t="shared" si="120"/>
        <v>0</v>
      </c>
      <c r="M142" s="26">
        <f t="shared" si="120"/>
        <v>0</v>
      </c>
      <c r="N142" s="6"/>
    </row>
    <row r="143" spans="1:14" x14ac:dyDescent="0.25">
      <c r="A143" s="20" t="s">
        <v>8</v>
      </c>
      <c r="B143" s="2">
        <f t="shared" si="119"/>
        <v>0</v>
      </c>
      <c r="C143" s="26">
        <f t="shared" ref="C143:M143" si="121">C148+C153+C158</f>
        <v>0</v>
      </c>
      <c r="D143" s="26">
        <f t="shared" si="121"/>
        <v>0</v>
      </c>
      <c r="E143" s="26">
        <f t="shared" si="121"/>
        <v>0</v>
      </c>
      <c r="F143" s="26">
        <f t="shared" si="121"/>
        <v>0</v>
      </c>
      <c r="G143" s="26">
        <f t="shared" si="121"/>
        <v>0</v>
      </c>
      <c r="H143" s="26">
        <f t="shared" si="121"/>
        <v>0</v>
      </c>
      <c r="I143" s="26">
        <f t="shared" si="121"/>
        <v>0</v>
      </c>
      <c r="J143" s="26">
        <f t="shared" si="121"/>
        <v>0</v>
      </c>
      <c r="K143" s="26">
        <f t="shared" si="121"/>
        <v>0</v>
      </c>
      <c r="L143" s="26">
        <f t="shared" si="121"/>
        <v>0</v>
      </c>
      <c r="M143" s="26">
        <f t="shared" si="121"/>
        <v>0</v>
      </c>
      <c r="N143" s="6"/>
    </row>
    <row r="144" spans="1:14" ht="15.75" thickBot="1" x14ac:dyDescent="0.3">
      <c r="A144" s="20" t="s">
        <v>9</v>
      </c>
      <c r="B144" s="2">
        <f>SUM(C144:M144)</f>
        <v>0</v>
      </c>
      <c r="C144" s="26">
        <f t="shared" ref="C144:M144" si="122">C149+C154+C159</f>
        <v>0</v>
      </c>
      <c r="D144" s="26">
        <f t="shared" si="122"/>
        <v>0</v>
      </c>
      <c r="E144" s="26">
        <f t="shared" si="122"/>
        <v>0</v>
      </c>
      <c r="F144" s="26">
        <f t="shared" si="122"/>
        <v>0</v>
      </c>
      <c r="G144" s="26">
        <f t="shared" si="122"/>
        <v>0</v>
      </c>
      <c r="H144" s="26">
        <f t="shared" si="122"/>
        <v>0</v>
      </c>
      <c r="I144" s="26">
        <f t="shared" si="122"/>
        <v>0</v>
      </c>
      <c r="J144" s="26">
        <f t="shared" si="122"/>
        <v>0</v>
      </c>
      <c r="K144" s="26">
        <f t="shared" si="122"/>
        <v>0</v>
      </c>
      <c r="L144" s="26">
        <f t="shared" si="122"/>
        <v>0</v>
      </c>
      <c r="M144" s="26">
        <f t="shared" si="122"/>
        <v>0</v>
      </c>
      <c r="N144" s="6"/>
    </row>
    <row r="145" spans="1:14" s="33" customFormat="1" x14ac:dyDescent="0.25">
      <c r="A145" s="19" t="s">
        <v>21</v>
      </c>
      <c r="B145" s="1">
        <f>B146+B147+B148+B149</f>
        <v>12780</v>
      </c>
      <c r="C145" s="1">
        <f t="shared" ref="C145:M145" si="123">C146+C147+C148+C149</f>
        <v>12780</v>
      </c>
      <c r="D145" s="1">
        <f t="shared" si="123"/>
        <v>0</v>
      </c>
      <c r="E145" s="1">
        <f t="shared" si="123"/>
        <v>0</v>
      </c>
      <c r="F145" s="1">
        <f t="shared" si="123"/>
        <v>0</v>
      </c>
      <c r="G145" s="1">
        <f t="shared" si="123"/>
        <v>0</v>
      </c>
      <c r="H145" s="1">
        <f t="shared" si="123"/>
        <v>0</v>
      </c>
      <c r="I145" s="1">
        <f t="shared" si="123"/>
        <v>0</v>
      </c>
      <c r="J145" s="1">
        <f t="shared" si="123"/>
        <v>0</v>
      </c>
      <c r="K145" s="1">
        <f t="shared" si="123"/>
        <v>0</v>
      </c>
      <c r="L145" s="1">
        <f t="shared" si="123"/>
        <v>0</v>
      </c>
      <c r="M145" s="1">
        <f t="shared" si="123"/>
        <v>0</v>
      </c>
      <c r="N145" s="4"/>
    </row>
    <row r="146" spans="1:14" x14ac:dyDescent="0.25">
      <c r="A146" s="20" t="s">
        <v>6</v>
      </c>
      <c r="B146" s="2">
        <f>SUM(C146:M146)</f>
        <v>12780</v>
      </c>
      <c r="C146" s="2">
        <v>12780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6"/>
    </row>
    <row r="147" spans="1:14" x14ac:dyDescent="0.25">
      <c r="A147" s="20" t="s">
        <v>7</v>
      </c>
      <c r="B147" s="2">
        <f t="shared" ref="B147:B148" si="124">SUM(C147:M147)</f>
        <v>0</v>
      </c>
      <c r="C147" s="2">
        <v>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6"/>
    </row>
    <row r="148" spans="1:14" x14ac:dyDescent="0.25">
      <c r="A148" s="20" t="s">
        <v>8</v>
      </c>
      <c r="B148" s="2">
        <f t="shared" si="124"/>
        <v>0</v>
      </c>
      <c r="C148" s="2">
        <v>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6"/>
    </row>
    <row r="149" spans="1:14" ht="15.75" thickBot="1" x14ac:dyDescent="0.3">
      <c r="A149" s="20" t="s">
        <v>9</v>
      </c>
      <c r="B149" s="2">
        <f>SUM(C149:M149)</f>
        <v>0</v>
      </c>
      <c r="C149" s="2">
        <v>0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6"/>
    </row>
    <row r="150" spans="1:14" s="33" customFormat="1" x14ac:dyDescent="0.25">
      <c r="A150" s="3" t="s">
        <v>22</v>
      </c>
      <c r="B150" s="1">
        <f>B151+B152+B153+B154</f>
        <v>0</v>
      </c>
      <c r="C150" s="1">
        <f t="shared" ref="C150:H150" si="125">C151+C152+C153+C154</f>
        <v>0</v>
      </c>
      <c r="D150" s="1">
        <f t="shared" si="125"/>
        <v>0</v>
      </c>
      <c r="E150" s="1">
        <f t="shared" si="125"/>
        <v>0</v>
      </c>
      <c r="F150" s="1">
        <f t="shared" si="125"/>
        <v>0</v>
      </c>
      <c r="G150" s="1">
        <f t="shared" si="125"/>
        <v>0</v>
      </c>
      <c r="H150" s="1">
        <f t="shared" si="125"/>
        <v>0</v>
      </c>
      <c r="I150" s="1">
        <f t="shared" ref="I150:J150" si="126">I151+I152+I153+I154</f>
        <v>0</v>
      </c>
      <c r="J150" s="1">
        <f t="shared" si="126"/>
        <v>0</v>
      </c>
      <c r="K150" s="1">
        <f t="shared" ref="K150:M150" si="127">K151+K152+K153+K154</f>
        <v>0</v>
      </c>
      <c r="L150" s="1">
        <f t="shared" si="127"/>
        <v>0</v>
      </c>
      <c r="M150" s="1">
        <f t="shared" si="127"/>
        <v>0</v>
      </c>
      <c r="N150" s="4"/>
    </row>
    <row r="151" spans="1:14" x14ac:dyDescent="0.25">
      <c r="A151" s="5" t="s">
        <v>6</v>
      </c>
      <c r="B151" s="2">
        <f>SUM(C151:H151)</f>
        <v>0</v>
      </c>
      <c r="C151" s="2">
        <v>0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6"/>
    </row>
    <row r="152" spans="1:14" x14ac:dyDescent="0.25">
      <c r="A152" s="5" t="s">
        <v>7</v>
      </c>
      <c r="B152" s="2">
        <f t="shared" ref="B152:B154" si="128">SUM(C152:H152)</f>
        <v>0</v>
      </c>
      <c r="C152" s="2">
        <v>0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6"/>
    </row>
    <row r="153" spans="1:14" x14ac:dyDescent="0.25">
      <c r="A153" s="20" t="s">
        <v>8</v>
      </c>
      <c r="B153" s="2">
        <f t="shared" si="128"/>
        <v>0</v>
      </c>
      <c r="C153" s="2">
        <v>0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6"/>
    </row>
    <row r="154" spans="1:14" ht="15.75" thickBot="1" x14ac:dyDescent="0.3">
      <c r="A154" s="20" t="s">
        <v>9</v>
      </c>
      <c r="B154" s="2">
        <f t="shared" si="128"/>
        <v>0</v>
      </c>
      <c r="C154" s="2">
        <v>0</v>
      </c>
      <c r="D154" s="2">
        <v>0</v>
      </c>
      <c r="E154" s="2">
        <v>0</v>
      </c>
      <c r="F154" s="2">
        <v>0</v>
      </c>
      <c r="G154" s="2">
        <v>0</v>
      </c>
      <c r="H154" s="2">
        <v>0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6"/>
    </row>
    <row r="155" spans="1:14" s="33" customFormat="1" x14ac:dyDescent="0.25">
      <c r="A155" s="3" t="s">
        <v>23</v>
      </c>
      <c r="B155" s="1">
        <f>B156+B157+B158+B159</f>
        <v>0</v>
      </c>
      <c r="C155" s="1">
        <f t="shared" ref="C155:H155" si="129">C156+C157+C158+C159</f>
        <v>0</v>
      </c>
      <c r="D155" s="1">
        <f t="shared" si="129"/>
        <v>0</v>
      </c>
      <c r="E155" s="1">
        <f t="shared" si="129"/>
        <v>0</v>
      </c>
      <c r="F155" s="1">
        <f t="shared" si="129"/>
        <v>0</v>
      </c>
      <c r="G155" s="1">
        <f t="shared" si="129"/>
        <v>0</v>
      </c>
      <c r="H155" s="1">
        <f t="shared" si="129"/>
        <v>0</v>
      </c>
      <c r="I155" s="1">
        <f t="shared" ref="I155:J155" si="130">I156+I157+I158+I159</f>
        <v>0</v>
      </c>
      <c r="J155" s="1">
        <f t="shared" si="130"/>
        <v>0</v>
      </c>
      <c r="K155" s="1">
        <f t="shared" ref="K155:M155" si="131">K156+K157+K158+K159</f>
        <v>0</v>
      </c>
      <c r="L155" s="1">
        <f t="shared" si="131"/>
        <v>0</v>
      </c>
      <c r="M155" s="1">
        <f t="shared" si="131"/>
        <v>0</v>
      </c>
      <c r="N155" s="4"/>
    </row>
    <row r="156" spans="1:14" s="33" customFormat="1" x14ac:dyDescent="0.25">
      <c r="A156" s="5" t="s">
        <v>6</v>
      </c>
      <c r="B156" s="2">
        <f>SUM(C156:M156)</f>
        <v>0</v>
      </c>
      <c r="C156" s="2">
        <v>0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6"/>
    </row>
    <row r="157" spans="1:14" x14ac:dyDescent="0.25">
      <c r="A157" s="5" t="s">
        <v>7</v>
      </c>
      <c r="B157" s="2">
        <f>SUM(C157:M157)</f>
        <v>0</v>
      </c>
      <c r="C157" s="2">
        <v>0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6"/>
    </row>
    <row r="158" spans="1:14" x14ac:dyDescent="0.25">
      <c r="A158" s="20" t="s">
        <v>8</v>
      </c>
      <c r="B158" s="2">
        <f t="shared" ref="B158" si="132">SUM(C158:M158)</f>
        <v>0</v>
      </c>
      <c r="C158" s="2">
        <v>0</v>
      </c>
      <c r="D158" s="2">
        <v>0</v>
      </c>
      <c r="E158" s="2">
        <v>0</v>
      </c>
      <c r="F158" s="2">
        <v>0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6"/>
    </row>
    <row r="159" spans="1:14" ht="15.75" thickBot="1" x14ac:dyDescent="0.3">
      <c r="A159" s="21" t="s">
        <v>9</v>
      </c>
      <c r="B159" s="26">
        <f>SUM(C159:M159)</f>
        <v>0</v>
      </c>
      <c r="C159" s="26">
        <v>0</v>
      </c>
      <c r="D159" s="26">
        <v>0</v>
      </c>
      <c r="E159" s="26">
        <v>0</v>
      </c>
      <c r="F159" s="26">
        <v>0</v>
      </c>
      <c r="G159" s="26">
        <v>0</v>
      </c>
      <c r="H159" s="26">
        <v>0</v>
      </c>
      <c r="I159" s="26">
        <v>0</v>
      </c>
      <c r="J159" s="26">
        <v>0</v>
      </c>
      <c r="K159" s="26">
        <v>0</v>
      </c>
      <c r="L159" s="26">
        <v>0</v>
      </c>
      <c r="M159" s="26">
        <v>0</v>
      </c>
      <c r="N159" s="27"/>
    </row>
    <row r="160" spans="1:14" ht="15.75" thickBot="1" x14ac:dyDescent="0.3">
      <c r="A160" s="29" t="s">
        <v>36</v>
      </c>
      <c r="B160" s="23">
        <f>C160+D160+E160+F160+G160+H160+I160+J160+K160+L160+M160</f>
        <v>0</v>
      </c>
      <c r="C160" s="23">
        <v>0</v>
      </c>
      <c r="D160" s="23">
        <v>0</v>
      </c>
      <c r="E160" s="23">
        <v>0</v>
      </c>
      <c r="F160" s="23">
        <v>0</v>
      </c>
      <c r="G160" s="23">
        <v>0</v>
      </c>
      <c r="H160" s="23">
        <v>0</v>
      </c>
      <c r="I160" s="23">
        <v>0</v>
      </c>
      <c r="J160" s="23">
        <v>0</v>
      </c>
      <c r="K160" s="23">
        <v>0</v>
      </c>
      <c r="L160" s="23">
        <v>0</v>
      </c>
      <c r="M160" s="23">
        <v>0</v>
      </c>
      <c r="N160" s="30"/>
    </row>
    <row r="161" spans="1:14" ht="15.75" thickBot="1" x14ac:dyDescent="0.3">
      <c r="A161" s="46" t="s">
        <v>19</v>
      </c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8"/>
    </row>
    <row r="162" spans="1:14" s="33" customFormat="1" x14ac:dyDescent="0.25">
      <c r="A162" s="19" t="s">
        <v>20</v>
      </c>
      <c r="B162" s="1">
        <f>B163+B164+B165+B166</f>
        <v>21696.2</v>
      </c>
      <c r="C162" s="1">
        <f t="shared" ref="C162:H162" si="133">C163+C164+C165+C166</f>
        <v>21696.2</v>
      </c>
      <c r="D162" s="1">
        <f t="shared" si="133"/>
        <v>0</v>
      </c>
      <c r="E162" s="1">
        <f t="shared" si="133"/>
        <v>0</v>
      </c>
      <c r="F162" s="1">
        <f t="shared" si="133"/>
        <v>0</v>
      </c>
      <c r="G162" s="1">
        <f t="shared" si="133"/>
        <v>0</v>
      </c>
      <c r="H162" s="1">
        <f t="shared" si="133"/>
        <v>0</v>
      </c>
      <c r="I162" s="1">
        <f t="shared" ref="I162:J162" si="134">I163+I164+I165+I166</f>
        <v>0</v>
      </c>
      <c r="J162" s="1">
        <f t="shared" si="134"/>
        <v>0</v>
      </c>
      <c r="K162" s="1">
        <f t="shared" ref="K162:M162" si="135">K163+K164+K165+K166</f>
        <v>0</v>
      </c>
      <c r="L162" s="1">
        <f t="shared" si="135"/>
        <v>0</v>
      </c>
      <c r="M162" s="1">
        <f t="shared" si="135"/>
        <v>0</v>
      </c>
      <c r="N162" s="4"/>
    </row>
    <row r="163" spans="1:14" x14ac:dyDescent="0.25">
      <c r="A163" s="20" t="s">
        <v>6</v>
      </c>
      <c r="B163" s="2">
        <f>SUM(C163:M163)</f>
        <v>0</v>
      </c>
      <c r="C163" s="2">
        <f t="shared" ref="C163:M163" si="136">C168+C173+C178</f>
        <v>0</v>
      </c>
      <c r="D163" s="2">
        <f t="shared" si="136"/>
        <v>0</v>
      </c>
      <c r="E163" s="2">
        <f t="shared" si="136"/>
        <v>0</v>
      </c>
      <c r="F163" s="2">
        <f t="shared" si="136"/>
        <v>0</v>
      </c>
      <c r="G163" s="2">
        <f t="shared" si="136"/>
        <v>0</v>
      </c>
      <c r="H163" s="2">
        <f t="shared" si="136"/>
        <v>0</v>
      </c>
      <c r="I163" s="2">
        <f t="shared" si="136"/>
        <v>0</v>
      </c>
      <c r="J163" s="2">
        <f t="shared" si="136"/>
        <v>0</v>
      </c>
      <c r="K163" s="2">
        <f t="shared" si="136"/>
        <v>0</v>
      </c>
      <c r="L163" s="2">
        <f t="shared" si="136"/>
        <v>0</v>
      </c>
      <c r="M163" s="2">
        <f t="shared" si="136"/>
        <v>0</v>
      </c>
      <c r="N163" s="6"/>
    </row>
    <row r="164" spans="1:14" x14ac:dyDescent="0.25">
      <c r="A164" s="20" t="s">
        <v>7</v>
      </c>
      <c r="B164" s="2">
        <f t="shared" ref="B164:B165" si="137">SUM(C164:M164)</f>
        <v>14857</v>
      </c>
      <c r="C164" s="2">
        <f t="shared" ref="C164:M164" si="138">C169+C174+C179</f>
        <v>14857</v>
      </c>
      <c r="D164" s="2">
        <f t="shared" si="138"/>
        <v>0</v>
      </c>
      <c r="E164" s="2">
        <f t="shared" si="138"/>
        <v>0</v>
      </c>
      <c r="F164" s="2">
        <f t="shared" si="138"/>
        <v>0</v>
      </c>
      <c r="G164" s="2">
        <f t="shared" si="138"/>
        <v>0</v>
      </c>
      <c r="H164" s="2">
        <f t="shared" si="138"/>
        <v>0</v>
      </c>
      <c r="I164" s="2">
        <f t="shared" si="138"/>
        <v>0</v>
      </c>
      <c r="J164" s="2">
        <f t="shared" si="138"/>
        <v>0</v>
      </c>
      <c r="K164" s="2">
        <f t="shared" si="138"/>
        <v>0</v>
      </c>
      <c r="L164" s="2">
        <f t="shared" si="138"/>
        <v>0</v>
      </c>
      <c r="M164" s="2">
        <f t="shared" si="138"/>
        <v>0</v>
      </c>
      <c r="N164" s="6"/>
    </row>
    <row r="165" spans="1:14" x14ac:dyDescent="0.25">
      <c r="A165" s="20" t="s">
        <v>8</v>
      </c>
      <c r="B165" s="2">
        <f t="shared" si="137"/>
        <v>6839.2</v>
      </c>
      <c r="C165" s="2">
        <v>6839.2</v>
      </c>
      <c r="D165" s="2">
        <f t="shared" ref="D165:M165" si="139">D170+D175+D180</f>
        <v>0</v>
      </c>
      <c r="E165" s="2">
        <f t="shared" si="139"/>
        <v>0</v>
      </c>
      <c r="F165" s="2">
        <f t="shared" si="139"/>
        <v>0</v>
      </c>
      <c r="G165" s="2">
        <f t="shared" si="139"/>
        <v>0</v>
      </c>
      <c r="H165" s="2">
        <f t="shared" si="139"/>
        <v>0</v>
      </c>
      <c r="I165" s="2">
        <f t="shared" si="139"/>
        <v>0</v>
      </c>
      <c r="J165" s="2">
        <f t="shared" si="139"/>
        <v>0</v>
      </c>
      <c r="K165" s="2">
        <f t="shared" si="139"/>
        <v>0</v>
      </c>
      <c r="L165" s="2">
        <f t="shared" si="139"/>
        <v>0</v>
      </c>
      <c r="M165" s="2">
        <f t="shared" si="139"/>
        <v>0</v>
      </c>
      <c r="N165" s="6"/>
    </row>
    <row r="166" spans="1:14" ht="15.75" thickBot="1" x14ac:dyDescent="0.3">
      <c r="A166" s="20" t="s">
        <v>9</v>
      </c>
      <c r="B166" s="2">
        <f>SUM(C166:M166)</f>
        <v>0</v>
      </c>
      <c r="C166" s="2">
        <f>C171+C176+C181</f>
        <v>0</v>
      </c>
      <c r="D166" s="2">
        <f t="shared" ref="D166:M166" si="140">D171+D176+D181</f>
        <v>0</v>
      </c>
      <c r="E166" s="2">
        <f t="shared" si="140"/>
        <v>0</v>
      </c>
      <c r="F166" s="2">
        <f t="shared" si="140"/>
        <v>0</v>
      </c>
      <c r="G166" s="2">
        <f t="shared" si="140"/>
        <v>0</v>
      </c>
      <c r="H166" s="2">
        <f t="shared" si="140"/>
        <v>0</v>
      </c>
      <c r="I166" s="2">
        <f t="shared" si="140"/>
        <v>0</v>
      </c>
      <c r="J166" s="2">
        <f t="shared" si="140"/>
        <v>0</v>
      </c>
      <c r="K166" s="2">
        <f t="shared" si="140"/>
        <v>0</v>
      </c>
      <c r="L166" s="2">
        <f t="shared" si="140"/>
        <v>0</v>
      </c>
      <c r="M166" s="2">
        <f t="shared" si="140"/>
        <v>0</v>
      </c>
      <c r="N166" s="6"/>
    </row>
    <row r="167" spans="1:14" s="33" customFormat="1" x14ac:dyDescent="0.25">
      <c r="A167" s="19" t="s">
        <v>21</v>
      </c>
      <c r="B167" s="1">
        <f>B168+B169+B170+B171</f>
        <v>0</v>
      </c>
      <c r="C167" s="1">
        <f t="shared" ref="C167:H167" si="141">C168+C169+C170+C171</f>
        <v>0</v>
      </c>
      <c r="D167" s="1">
        <f t="shared" si="141"/>
        <v>0</v>
      </c>
      <c r="E167" s="1">
        <f t="shared" si="141"/>
        <v>0</v>
      </c>
      <c r="F167" s="1">
        <f t="shared" si="141"/>
        <v>0</v>
      </c>
      <c r="G167" s="1">
        <f t="shared" si="141"/>
        <v>0</v>
      </c>
      <c r="H167" s="1">
        <f t="shared" si="141"/>
        <v>0</v>
      </c>
      <c r="I167" s="1">
        <f t="shared" ref="I167:J167" si="142">I168+I169+I170+I171</f>
        <v>0</v>
      </c>
      <c r="J167" s="1">
        <f t="shared" si="142"/>
        <v>0</v>
      </c>
      <c r="K167" s="1">
        <f t="shared" ref="K167:M167" si="143">K168+K169+K170+K171</f>
        <v>0</v>
      </c>
      <c r="L167" s="1">
        <f t="shared" si="143"/>
        <v>0</v>
      </c>
      <c r="M167" s="1">
        <f t="shared" si="143"/>
        <v>0</v>
      </c>
      <c r="N167" s="4"/>
    </row>
    <row r="168" spans="1:14" x14ac:dyDescent="0.25">
      <c r="A168" s="20" t="s">
        <v>6</v>
      </c>
      <c r="B168" s="2">
        <f>SUM(C168:M168)</f>
        <v>0</v>
      </c>
      <c r="C168" s="2">
        <v>0</v>
      </c>
      <c r="D168" s="2">
        <v>0</v>
      </c>
      <c r="E168" s="2">
        <v>0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6"/>
    </row>
    <row r="169" spans="1:14" x14ac:dyDescent="0.25">
      <c r="A169" s="20" t="s">
        <v>7</v>
      </c>
      <c r="B169" s="2">
        <f t="shared" ref="B169:B170" si="144">SUM(C169:M169)</f>
        <v>0</v>
      </c>
      <c r="C169" s="2">
        <v>0</v>
      </c>
      <c r="D169" s="2">
        <v>0</v>
      </c>
      <c r="E169" s="2">
        <v>0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6"/>
    </row>
    <row r="170" spans="1:14" x14ac:dyDescent="0.25">
      <c r="A170" s="20" t="s">
        <v>8</v>
      </c>
      <c r="B170" s="2">
        <f t="shared" si="144"/>
        <v>0</v>
      </c>
      <c r="C170" s="2">
        <v>0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6"/>
    </row>
    <row r="171" spans="1:14" ht="15.75" thickBot="1" x14ac:dyDescent="0.3">
      <c r="A171" s="20" t="s">
        <v>9</v>
      </c>
      <c r="B171" s="2">
        <f>SUM(C171:M171)</f>
        <v>0</v>
      </c>
      <c r="C171" s="2">
        <v>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6"/>
    </row>
    <row r="172" spans="1:14" s="33" customFormat="1" x14ac:dyDescent="0.25">
      <c r="A172" s="19" t="s">
        <v>22</v>
      </c>
      <c r="B172" s="1">
        <f>B173+B174+B175+B176</f>
        <v>0</v>
      </c>
      <c r="C172" s="1">
        <f t="shared" ref="C172:H172" si="145">C173+C174+C175+C176</f>
        <v>0</v>
      </c>
      <c r="D172" s="1">
        <f t="shared" si="145"/>
        <v>0</v>
      </c>
      <c r="E172" s="1">
        <f t="shared" si="145"/>
        <v>0</v>
      </c>
      <c r="F172" s="1">
        <f t="shared" si="145"/>
        <v>0</v>
      </c>
      <c r="G172" s="1">
        <f t="shared" si="145"/>
        <v>0</v>
      </c>
      <c r="H172" s="1">
        <f t="shared" si="145"/>
        <v>0</v>
      </c>
      <c r="I172" s="1">
        <f t="shared" ref="I172:J172" si="146">I173+I174+I175+I176</f>
        <v>0</v>
      </c>
      <c r="J172" s="1">
        <f t="shared" si="146"/>
        <v>0</v>
      </c>
      <c r="K172" s="1">
        <f t="shared" ref="K172:M172" si="147">K173+K174+K175+K176</f>
        <v>0</v>
      </c>
      <c r="L172" s="1">
        <f t="shared" si="147"/>
        <v>0</v>
      </c>
      <c r="M172" s="1">
        <f t="shared" si="147"/>
        <v>0</v>
      </c>
      <c r="N172" s="4"/>
    </row>
    <row r="173" spans="1:14" x14ac:dyDescent="0.25">
      <c r="A173" s="20" t="s">
        <v>6</v>
      </c>
      <c r="B173" s="2">
        <f>SUM(C173:H173)</f>
        <v>0</v>
      </c>
      <c r="C173" s="2">
        <v>0</v>
      </c>
      <c r="D173" s="2">
        <v>0</v>
      </c>
      <c r="E173" s="2">
        <v>0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6"/>
    </row>
    <row r="174" spans="1:14" x14ac:dyDescent="0.25">
      <c r="A174" s="20" t="s">
        <v>7</v>
      </c>
      <c r="B174" s="2">
        <f t="shared" ref="B174:B176" si="148">SUM(C174:H174)</f>
        <v>0</v>
      </c>
      <c r="C174" s="2">
        <v>0</v>
      </c>
      <c r="D174" s="2">
        <v>0</v>
      </c>
      <c r="E174" s="2">
        <v>0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6"/>
    </row>
    <row r="175" spans="1:14" x14ac:dyDescent="0.25">
      <c r="A175" s="20" t="s">
        <v>8</v>
      </c>
      <c r="B175" s="2">
        <f t="shared" si="148"/>
        <v>0</v>
      </c>
      <c r="C175" s="2">
        <v>0</v>
      </c>
      <c r="D175" s="2">
        <v>0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6"/>
    </row>
    <row r="176" spans="1:14" ht="15.75" thickBot="1" x14ac:dyDescent="0.3">
      <c r="A176" s="20" t="s">
        <v>9</v>
      </c>
      <c r="B176" s="2">
        <f t="shared" si="148"/>
        <v>0</v>
      </c>
      <c r="C176" s="2">
        <v>0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6"/>
    </row>
    <row r="177" spans="1:17" s="33" customFormat="1" x14ac:dyDescent="0.25">
      <c r="A177" s="19" t="s">
        <v>23</v>
      </c>
      <c r="B177" s="1">
        <f>B178+B179+B180+B181</f>
        <v>21696.2</v>
      </c>
      <c r="C177" s="1">
        <f t="shared" ref="C177:H177" si="149">C178+C179+C180+C181</f>
        <v>21696.2</v>
      </c>
      <c r="D177" s="1">
        <f t="shared" si="149"/>
        <v>0</v>
      </c>
      <c r="E177" s="1">
        <f t="shared" si="149"/>
        <v>0</v>
      </c>
      <c r="F177" s="1">
        <f t="shared" si="149"/>
        <v>0</v>
      </c>
      <c r="G177" s="1">
        <f t="shared" si="149"/>
        <v>0</v>
      </c>
      <c r="H177" s="1">
        <f t="shared" si="149"/>
        <v>0</v>
      </c>
      <c r="I177" s="1">
        <f t="shared" ref="I177:J177" si="150">I178+I179+I180+I181</f>
        <v>0</v>
      </c>
      <c r="J177" s="1">
        <f t="shared" si="150"/>
        <v>0</v>
      </c>
      <c r="K177" s="1">
        <f t="shared" ref="K177:M177" si="151">K178+K179+K180+K181</f>
        <v>0</v>
      </c>
      <c r="L177" s="1">
        <f t="shared" si="151"/>
        <v>0</v>
      </c>
      <c r="M177" s="1">
        <f t="shared" si="151"/>
        <v>0</v>
      </c>
      <c r="N177" s="4"/>
    </row>
    <row r="178" spans="1:17" s="33" customFormat="1" x14ac:dyDescent="0.25">
      <c r="A178" s="20" t="s">
        <v>6</v>
      </c>
      <c r="B178" s="2">
        <f>SUM(C178:M178)</f>
        <v>0</v>
      </c>
      <c r="C178" s="2">
        <v>0</v>
      </c>
      <c r="D178" s="2">
        <v>0</v>
      </c>
      <c r="E178" s="2">
        <v>0</v>
      </c>
      <c r="F178" s="2">
        <v>0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>
        <v>0</v>
      </c>
      <c r="N178" s="6"/>
    </row>
    <row r="179" spans="1:17" x14ac:dyDescent="0.25">
      <c r="A179" s="20" t="s">
        <v>7</v>
      </c>
      <c r="B179" s="2">
        <f>SUM(C179:M179)</f>
        <v>14857</v>
      </c>
      <c r="C179" s="2">
        <v>14857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6"/>
    </row>
    <row r="180" spans="1:17" x14ac:dyDescent="0.25">
      <c r="A180" s="20" t="s">
        <v>8</v>
      </c>
      <c r="B180" s="2">
        <f t="shared" ref="B180" si="152">SUM(C180:M180)</f>
        <v>6839.2</v>
      </c>
      <c r="C180" s="2">
        <v>6839.2</v>
      </c>
      <c r="D180" s="2">
        <v>0</v>
      </c>
      <c r="E180" s="2">
        <v>0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 s="6"/>
    </row>
    <row r="181" spans="1:17" ht="15.75" thickBot="1" x14ac:dyDescent="0.3">
      <c r="A181" s="21" t="s">
        <v>9</v>
      </c>
      <c r="B181" s="26">
        <f>SUM(C181:M181)</f>
        <v>0</v>
      </c>
      <c r="C181" s="26">
        <v>0</v>
      </c>
      <c r="D181" s="26">
        <v>0</v>
      </c>
      <c r="E181" s="26">
        <v>0</v>
      </c>
      <c r="F181" s="26">
        <v>0</v>
      </c>
      <c r="G181" s="26">
        <v>0</v>
      </c>
      <c r="H181" s="26">
        <v>0</v>
      </c>
      <c r="I181" s="26">
        <v>0</v>
      </c>
      <c r="J181" s="26">
        <v>0</v>
      </c>
      <c r="K181" s="26">
        <v>0</v>
      </c>
      <c r="L181" s="26">
        <v>0</v>
      </c>
      <c r="M181" s="26">
        <v>0</v>
      </c>
      <c r="N181" s="28"/>
    </row>
    <row r="182" spans="1:17" ht="15.75" thickBot="1" x14ac:dyDescent="0.3">
      <c r="A182" s="29" t="s">
        <v>36</v>
      </c>
      <c r="B182" s="23">
        <f>C182+D182+E182+F182+G182+H182+I182+J182+K182+L182+M182</f>
        <v>0</v>
      </c>
      <c r="C182" s="23">
        <v>0</v>
      </c>
      <c r="D182" s="23">
        <v>0</v>
      </c>
      <c r="E182" s="23">
        <v>0</v>
      </c>
      <c r="F182" s="23">
        <v>0</v>
      </c>
      <c r="G182" s="23">
        <v>0</v>
      </c>
      <c r="H182" s="23">
        <v>0</v>
      </c>
      <c r="I182" s="23">
        <v>0</v>
      </c>
      <c r="J182" s="23">
        <v>0</v>
      </c>
      <c r="K182" s="23">
        <v>0</v>
      </c>
      <c r="L182" s="23">
        <v>0</v>
      </c>
      <c r="M182" s="23">
        <v>0</v>
      </c>
      <c r="N182" s="30"/>
    </row>
    <row r="183" spans="1:17" s="33" customFormat="1" ht="15.75" thickBot="1" x14ac:dyDescent="0.3">
      <c r="A183" s="46" t="s">
        <v>10</v>
      </c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8"/>
    </row>
    <row r="184" spans="1:17" s="33" customFormat="1" x14ac:dyDescent="0.25">
      <c r="A184" s="19" t="s">
        <v>20</v>
      </c>
      <c r="B184" s="1">
        <f>B185+B186+B187+B188+B204</f>
        <v>375789065.70100003</v>
      </c>
      <c r="C184" s="1">
        <f t="shared" ref="C184:M184" si="153">C185+C186+C187+C188+C204</f>
        <v>25194441.399999999</v>
      </c>
      <c r="D184" s="1">
        <f t="shared" si="153"/>
        <v>26044443.900000002</v>
      </c>
      <c r="E184" s="1">
        <f t="shared" si="153"/>
        <v>25245572.400000002</v>
      </c>
      <c r="F184" s="1">
        <f t="shared" si="153"/>
        <v>30910305.599999998</v>
      </c>
      <c r="G184" s="1">
        <f t="shared" si="153"/>
        <v>39360274.199999996</v>
      </c>
      <c r="H184" s="1">
        <f t="shared" si="153"/>
        <v>40892081.601000004</v>
      </c>
      <c r="I184" s="1">
        <f t="shared" si="153"/>
        <v>42267118.600000001</v>
      </c>
      <c r="J184" s="1">
        <f t="shared" si="153"/>
        <v>40051767.899999999</v>
      </c>
      <c r="K184" s="1">
        <f t="shared" si="153"/>
        <v>38105883</v>
      </c>
      <c r="L184" s="1">
        <f t="shared" si="153"/>
        <v>34883960.299999997</v>
      </c>
      <c r="M184" s="1">
        <f t="shared" si="153"/>
        <v>32833216.800000001</v>
      </c>
      <c r="N184" s="4"/>
      <c r="O184" s="38"/>
      <c r="Q184" s="38"/>
    </row>
    <row r="185" spans="1:17" x14ac:dyDescent="0.25">
      <c r="A185" s="20" t="s">
        <v>6</v>
      </c>
      <c r="B185" s="2">
        <f>SUM(C185:M185)</f>
        <v>27622685.504999999</v>
      </c>
      <c r="C185" s="2">
        <f t="shared" ref="C185:M185" si="154">C190+C200</f>
        <v>921108.5</v>
      </c>
      <c r="D185" s="2">
        <f t="shared" si="154"/>
        <v>707235.6</v>
      </c>
      <c r="E185" s="2">
        <f t="shared" si="154"/>
        <v>910792.70000000007</v>
      </c>
      <c r="F185" s="2">
        <f t="shared" si="154"/>
        <v>1894654.9</v>
      </c>
      <c r="G185" s="2">
        <f t="shared" si="154"/>
        <v>3659923.9</v>
      </c>
      <c r="H185" s="2">
        <f t="shared" si="154"/>
        <v>4704177.3049999997</v>
      </c>
      <c r="I185" s="2">
        <f t="shared" si="154"/>
        <v>5931362.7000000002</v>
      </c>
      <c r="J185" s="2">
        <f t="shared" si="154"/>
        <v>4360734.7</v>
      </c>
      <c r="K185" s="2">
        <f t="shared" si="154"/>
        <v>3602161.4</v>
      </c>
      <c r="L185" s="2">
        <f t="shared" si="154"/>
        <v>930533.8</v>
      </c>
      <c r="M185" s="2">
        <f t="shared" si="154"/>
        <v>0</v>
      </c>
      <c r="N185" s="6"/>
      <c r="Q185" s="38"/>
    </row>
    <row r="186" spans="1:17" x14ac:dyDescent="0.25">
      <c r="A186" s="20" t="s">
        <v>7</v>
      </c>
      <c r="B186" s="2">
        <f t="shared" ref="B186" si="155">SUM(C186:M186)</f>
        <v>346431896.99600005</v>
      </c>
      <c r="C186" s="2">
        <f t="shared" ref="C186:M186" si="156">C191+C201</f>
        <v>23855173.5</v>
      </c>
      <c r="D186" s="2">
        <f t="shared" si="156"/>
        <v>25192535</v>
      </c>
      <c r="E186" s="2">
        <f t="shared" si="156"/>
        <v>24017840.400000002</v>
      </c>
      <c r="F186" s="2">
        <f t="shared" si="156"/>
        <v>28836653.899999999</v>
      </c>
      <c r="G186" s="2">
        <f t="shared" si="156"/>
        <v>35456947.299999997</v>
      </c>
      <c r="H186" s="2">
        <f t="shared" si="156"/>
        <v>36070918.396000005</v>
      </c>
      <c r="I186" s="2">
        <f t="shared" si="156"/>
        <v>36207941.5</v>
      </c>
      <c r="J186" s="2">
        <f t="shared" si="156"/>
        <v>35641295.899999999</v>
      </c>
      <c r="K186" s="2">
        <f t="shared" si="156"/>
        <v>34489806.700000003</v>
      </c>
      <c r="L186" s="2">
        <f t="shared" si="156"/>
        <v>33886589.600000001</v>
      </c>
      <c r="M186" s="2">
        <f t="shared" si="156"/>
        <v>32776194.800000001</v>
      </c>
      <c r="N186" s="6"/>
      <c r="Q186" s="38"/>
    </row>
    <row r="187" spans="1:17" x14ac:dyDescent="0.25">
      <c r="A187" s="20" t="s">
        <v>8</v>
      </c>
      <c r="B187" s="2">
        <f>SUM(C187:M187)</f>
        <v>1721560.1999999997</v>
      </c>
      <c r="C187" s="2">
        <f t="shared" ref="C187:M187" si="157">C192+C202</f>
        <v>418159.4</v>
      </c>
      <c r="D187" s="2">
        <f t="shared" si="157"/>
        <v>144673.30000000002</v>
      </c>
      <c r="E187" s="2">
        <f t="shared" si="157"/>
        <v>316939.3</v>
      </c>
      <c r="F187" s="2">
        <f t="shared" si="157"/>
        <v>178996.8</v>
      </c>
      <c r="G187" s="2">
        <f t="shared" si="157"/>
        <v>235599</v>
      </c>
      <c r="H187" s="2">
        <f t="shared" si="157"/>
        <v>112866.9</v>
      </c>
      <c r="I187" s="2">
        <f t="shared" si="157"/>
        <v>127614.39999999999</v>
      </c>
      <c r="J187" s="2">
        <f t="shared" si="157"/>
        <v>49537.3</v>
      </c>
      <c r="K187" s="2">
        <f t="shared" si="157"/>
        <v>13714.900000000001</v>
      </c>
      <c r="L187" s="2">
        <f t="shared" si="157"/>
        <v>66636.899999999994</v>
      </c>
      <c r="M187" s="2">
        <f t="shared" si="157"/>
        <v>56822</v>
      </c>
      <c r="N187" s="6"/>
      <c r="Q187" s="38"/>
    </row>
    <row r="188" spans="1:17" ht="15.75" thickBot="1" x14ac:dyDescent="0.3">
      <c r="A188" s="20" t="s">
        <v>9</v>
      </c>
      <c r="B188" s="2">
        <f>SUM(C188:M188)</f>
        <v>11723</v>
      </c>
      <c r="C188" s="2">
        <f t="shared" ref="C188:M188" si="158">C193+C203</f>
        <v>0</v>
      </c>
      <c r="D188" s="2">
        <f t="shared" si="158"/>
        <v>0</v>
      </c>
      <c r="E188" s="2">
        <f t="shared" si="158"/>
        <v>0</v>
      </c>
      <c r="F188" s="2">
        <f t="shared" si="158"/>
        <v>0</v>
      </c>
      <c r="G188" s="2">
        <f t="shared" si="158"/>
        <v>7804</v>
      </c>
      <c r="H188" s="2">
        <f t="shared" si="158"/>
        <v>3919</v>
      </c>
      <c r="I188" s="2">
        <f t="shared" si="158"/>
        <v>0</v>
      </c>
      <c r="J188" s="2">
        <f t="shared" si="158"/>
        <v>0</v>
      </c>
      <c r="K188" s="2">
        <f t="shared" si="158"/>
        <v>0</v>
      </c>
      <c r="L188" s="2">
        <f t="shared" si="158"/>
        <v>0</v>
      </c>
      <c r="M188" s="2">
        <f t="shared" si="158"/>
        <v>0</v>
      </c>
      <c r="N188" s="6"/>
      <c r="Q188" s="38"/>
    </row>
    <row r="189" spans="1:17" s="33" customFormat="1" x14ac:dyDescent="0.25">
      <c r="A189" s="19" t="s">
        <v>21</v>
      </c>
      <c r="B189" s="1">
        <f>B190+B191+B192+B193</f>
        <v>45630140.822939999</v>
      </c>
      <c r="C189" s="1">
        <f t="shared" ref="C189:H189" si="159">C190+C191+C192+C193</f>
        <v>4047917.6</v>
      </c>
      <c r="D189" s="1">
        <f t="shared" si="159"/>
        <v>1745709.5</v>
      </c>
      <c r="E189" s="1">
        <f t="shared" si="159"/>
        <v>2517884.5229400001</v>
      </c>
      <c r="F189" s="1">
        <f t="shared" si="159"/>
        <v>3846337.2</v>
      </c>
      <c r="G189" s="1">
        <f t="shared" si="159"/>
        <v>7979573.7000000002</v>
      </c>
      <c r="H189" s="1">
        <f t="shared" si="159"/>
        <v>6578239.9000000004</v>
      </c>
      <c r="I189" s="1">
        <f t="shared" ref="I189:J189" si="160">I190+I191+I192+I193</f>
        <v>4847864.4000000004</v>
      </c>
      <c r="J189" s="1">
        <f t="shared" si="160"/>
        <v>1535713.1</v>
      </c>
      <c r="K189" s="1">
        <f t="shared" ref="K189:M189" si="161">K190+K191+K192+K193</f>
        <v>349789.8</v>
      </c>
      <c r="L189" s="1">
        <f t="shared" si="161"/>
        <v>6934110.1000000006</v>
      </c>
      <c r="M189" s="1">
        <f t="shared" si="161"/>
        <v>5247001</v>
      </c>
      <c r="N189" s="4"/>
    </row>
    <row r="190" spans="1:17" x14ac:dyDescent="0.25">
      <c r="A190" s="20" t="s">
        <v>6</v>
      </c>
      <c r="B190" s="2">
        <f>SUM(C190:M190)</f>
        <v>13534973.567900002</v>
      </c>
      <c r="C190" s="2">
        <f t="shared" ref="C190:M190" si="162">C16+C37+C58+C80+C102+C146+C124+C168</f>
        <v>921108.5</v>
      </c>
      <c r="D190" s="2">
        <f t="shared" si="162"/>
        <v>683196</v>
      </c>
      <c r="E190" s="2">
        <f t="shared" si="162"/>
        <v>818360.56790000002</v>
      </c>
      <c r="F190" s="2">
        <f t="shared" si="162"/>
        <v>1822319.2</v>
      </c>
      <c r="G190" s="2">
        <f t="shared" si="162"/>
        <v>3469170.5</v>
      </c>
      <c r="H190" s="2">
        <f t="shared" si="162"/>
        <v>2648753</v>
      </c>
      <c r="I190" s="2">
        <f t="shared" si="162"/>
        <v>1602422.3</v>
      </c>
      <c r="J190" s="2">
        <f t="shared" si="162"/>
        <v>456590.1</v>
      </c>
      <c r="K190" s="2">
        <f t="shared" si="162"/>
        <v>232453.4</v>
      </c>
      <c r="L190" s="2">
        <f t="shared" si="162"/>
        <v>880600</v>
      </c>
      <c r="M190" s="2">
        <f t="shared" si="162"/>
        <v>0</v>
      </c>
      <c r="N190" s="6"/>
    </row>
    <row r="191" spans="1:17" x14ac:dyDescent="0.25">
      <c r="A191" s="20" t="s">
        <v>7</v>
      </c>
      <c r="B191" s="2">
        <f t="shared" ref="B191:B192" si="163">SUM(C191:M191)</f>
        <v>31268638.95504</v>
      </c>
      <c r="C191" s="2">
        <f t="shared" ref="C191:M191" si="164">C17+C38+C59+C81+C103+C147+C125+C169</f>
        <v>2719116.1</v>
      </c>
      <c r="D191" s="2">
        <f t="shared" si="164"/>
        <v>1051671.8999999999</v>
      </c>
      <c r="E191" s="2">
        <f t="shared" si="164"/>
        <v>1598161.6550400001</v>
      </c>
      <c r="F191" s="2">
        <f t="shared" si="164"/>
        <v>1922655</v>
      </c>
      <c r="G191" s="2">
        <f t="shared" si="164"/>
        <v>4411948</v>
      </c>
      <c r="H191" s="2">
        <f t="shared" si="164"/>
        <v>3864690.7</v>
      </c>
      <c r="I191" s="2">
        <f t="shared" si="164"/>
        <v>3229807.2</v>
      </c>
      <c r="J191" s="2">
        <f t="shared" si="164"/>
        <v>1069479.6000000001</v>
      </c>
      <c r="K191" s="2">
        <f t="shared" si="164"/>
        <v>109685.6</v>
      </c>
      <c r="L191" s="2">
        <f t="shared" si="164"/>
        <v>6044422.2000000002</v>
      </c>
      <c r="M191" s="2">
        <f t="shared" si="164"/>
        <v>5247001</v>
      </c>
      <c r="N191" s="6"/>
    </row>
    <row r="192" spans="1:17" x14ac:dyDescent="0.25">
      <c r="A192" s="20" t="s">
        <v>8</v>
      </c>
      <c r="B192" s="2">
        <f t="shared" si="163"/>
        <v>826528.29999999993</v>
      </c>
      <c r="C192" s="2">
        <f t="shared" ref="C192:M192" si="165">C18+C39+C60+C82+C104+C148+C126+C170</f>
        <v>407693</v>
      </c>
      <c r="D192" s="2">
        <f t="shared" si="165"/>
        <v>10841.6</v>
      </c>
      <c r="E192" s="2">
        <f t="shared" si="165"/>
        <v>101362.3</v>
      </c>
      <c r="F192" s="2">
        <f t="shared" si="165"/>
        <v>101363</v>
      </c>
      <c r="G192" s="2">
        <f t="shared" si="165"/>
        <v>98455.2</v>
      </c>
      <c r="H192" s="2">
        <f t="shared" si="165"/>
        <v>64796.2</v>
      </c>
      <c r="I192" s="2">
        <f t="shared" si="165"/>
        <v>15634.9</v>
      </c>
      <c r="J192" s="2">
        <f t="shared" si="165"/>
        <v>9643.4</v>
      </c>
      <c r="K192" s="2">
        <f t="shared" si="165"/>
        <v>7650.8</v>
      </c>
      <c r="L192" s="2">
        <f t="shared" si="165"/>
        <v>9087.9</v>
      </c>
      <c r="M192" s="2">
        <f t="shared" si="165"/>
        <v>0</v>
      </c>
      <c r="N192" s="6"/>
    </row>
    <row r="193" spans="1:14" ht="15.75" thickBot="1" x14ac:dyDescent="0.3">
      <c r="A193" s="20" t="s">
        <v>9</v>
      </c>
      <c r="B193" s="2">
        <f>SUM(C193:M193)</f>
        <v>0</v>
      </c>
      <c r="C193" s="2">
        <f t="shared" ref="C193:M193" si="166">C19+C40+C61+C83+C105+C149+C127+C171</f>
        <v>0</v>
      </c>
      <c r="D193" s="2">
        <f t="shared" si="166"/>
        <v>0</v>
      </c>
      <c r="E193" s="2">
        <f t="shared" si="166"/>
        <v>0</v>
      </c>
      <c r="F193" s="2">
        <f t="shared" si="166"/>
        <v>0</v>
      </c>
      <c r="G193" s="2">
        <f t="shared" si="166"/>
        <v>0</v>
      </c>
      <c r="H193" s="2">
        <f t="shared" si="166"/>
        <v>0</v>
      </c>
      <c r="I193" s="2">
        <f t="shared" si="166"/>
        <v>0</v>
      </c>
      <c r="J193" s="2">
        <f t="shared" si="166"/>
        <v>0</v>
      </c>
      <c r="K193" s="2">
        <f t="shared" si="166"/>
        <v>0</v>
      </c>
      <c r="L193" s="2">
        <f t="shared" si="166"/>
        <v>0</v>
      </c>
      <c r="M193" s="2">
        <f t="shared" si="166"/>
        <v>0</v>
      </c>
      <c r="N193" s="6"/>
    </row>
    <row r="194" spans="1:14" s="33" customFormat="1" x14ac:dyDescent="0.25">
      <c r="A194" s="19" t="s">
        <v>22</v>
      </c>
      <c r="B194" s="1">
        <f>B195+B196+B197+B198</f>
        <v>0</v>
      </c>
      <c r="C194" s="1">
        <f t="shared" ref="C194:H194" si="167">C195+C196+C197+C198</f>
        <v>0</v>
      </c>
      <c r="D194" s="1">
        <f t="shared" si="167"/>
        <v>0</v>
      </c>
      <c r="E194" s="1">
        <f t="shared" si="167"/>
        <v>0</v>
      </c>
      <c r="F194" s="1">
        <f t="shared" si="167"/>
        <v>0</v>
      </c>
      <c r="G194" s="1">
        <f t="shared" si="167"/>
        <v>0</v>
      </c>
      <c r="H194" s="1">
        <f t="shared" si="167"/>
        <v>0</v>
      </c>
      <c r="I194" s="1">
        <f t="shared" ref="I194:J194" si="168">I195+I196+I197+I198</f>
        <v>0</v>
      </c>
      <c r="J194" s="1">
        <f t="shared" si="168"/>
        <v>0</v>
      </c>
      <c r="K194" s="1">
        <f t="shared" ref="K194:M194" si="169">K195+K196+K197+K198</f>
        <v>0</v>
      </c>
      <c r="L194" s="1">
        <f t="shared" si="169"/>
        <v>0</v>
      </c>
      <c r="M194" s="1">
        <f t="shared" si="169"/>
        <v>0</v>
      </c>
      <c r="N194" s="4"/>
    </row>
    <row r="195" spans="1:14" x14ac:dyDescent="0.25">
      <c r="A195" s="20" t="s">
        <v>6</v>
      </c>
      <c r="B195" s="2">
        <f>SUM(C195:H195)</f>
        <v>0</v>
      </c>
      <c r="C195" s="2">
        <f t="shared" ref="C195:M195" si="170">C21+C42+C63+C85+C107+C151</f>
        <v>0</v>
      </c>
      <c r="D195" s="2">
        <f t="shared" si="170"/>
        <v>0</v>
      </c>
      <c r="E195" s="2">
        <f t="shared" si="170"/>
        <v>0</v>
      </c>
      <c r="F195" s="2">
        <f t="shared" si="170"/>
        <v>0</v>
      </c>
      <c r="G195" s="2">
        <f t="shared" si="170"/>
        <v>0</v>
      </c>
      <c r="H195" s="2">
        <f t="shared" si="170"/>
        <v>0</v>
      </c>
      <c r="I195" s="2">
        <f t="shared" si="170"/>
        <v>0</v>
      </c>
      <c r="J195" s="2">
        <f t="shared" si="170"/>
        <v>0</v>
      </c>
      <c r="K195" s="2">
        <f t="shared" si="170"/>
        <v>0</v>
      </c>
      <c r="L195" s="2">
        <f t="shared" si="170"/>
        <v>0</v>
      </c>
      <c r="M195" s="2">
        <f t="shared" si="170"/>
        <v>0</v>
      </c>
      <c r="N195" s="6"/>
    </row>
    <row r="196" spans="1:14" x14ac:dyDescent="0.25">
      <c r="A196" s="20" t="s">
        <v>7</v>
      </c>
      <c r="B196" s="2">
        <f t="shared" ref="B196:B198" si="171">SUM(C196:H196)</f>
        <v>0</v>
      </c>
      <c r="C196" s="2">
        <f t="shared" ref="C196:M196" si="172">C22+C43+C64+C86+C108+C152</f>
        <v>0</v>
      </c>
      <c r="D196" s="2">
        <f t="shared" si="172"/>
        <v>0</v>
      </c>
      <c r="E196" s="2">
        <f t="shared" si="172"/>
        <v>0</v>
      </c>
      <c r="F196" s="2">
        <f t="shared" si="172"/>
        <v>0</v>
      </c>
      <c r="G196" s="2">
        <f t="shared" si="172"/>
        <v>0</v>
      </c>
      <c r="H196" s="2">
        <f t="shared" si="172"/>
        <v>0</v>
      </c>
      <c r="I196" s="2">
        <f t="shared" si="172"/>
        <v>0</v>
      </c>
      <c r="J196" s="2">
        <f t="shared" si="172"/>
        <v>0</v>
      </c>
      <c r="K196" s="2">
        <f t="shared" si="172"/>
        <v>0</v>
      </c>
      <c r="L196" s="2">
        <f t="shared" si="172"/>
        <v>0</v>
      </c>
      <c r="M196" s="2">
        <f t="shared" si="172"/>
        <v>0</v>
      </c>
      <c r="N196" s="6"/>
    </row>
    <row r="197" spans="1:14" x14ac:dyDescent="0.25">
      <c r="A197" s="20" t="s">
        <v>8</v>
      </c>
      <c r="B197" s="2">
        <f t="shared" si="171"/>
        <v>0</v>
      </c>
      <c r="C197" s="2">
        <f t="shared" ref="C197:M197" si="173">C23+C44+C65+C87+C109+C153</f>
        <v>0</v>
      </c>
      <c r="D197" s="2">
        <f t="shared" si="173"/>
        <v>0</v>
      </c>
      <c r="E197" s="2">
        <f t="shared" si="173"/>
        <v>0</v>
      </c>
      <c r="F197" s="2">
        <f t="shared" si="173"/>
        <v>0</v>
      </c>
      <c r="G197" s="2">
        <f t="shared" si="173"/>
        <v>0</v>
      </c>
      <c r="H197" s="2">
        <f t="shared" si="173"/>
        <v>0</v>
      </c>
      <c r="I197" s="2">
        <f t="shared" si="173"/>
        <v>0</v>
      </c>
      <c r="J197" s="2">
        <f t="shared" si="173"/>
        <v>0</v>
      </c>
      <c r="K197" s="2">
        <f t="shared" si="173"/>
        <v>0</v>
      </c>
      <c r="L197" s="2">
        <f t="shared" si="173"/>
        <v>0</v>
      </c>
      <c r="M197" s="2">
        <f t="shared" si="173"/>
        <v>0</v>
      </c>
      <c r="N197" s="6"/>
    </row>
    <row r="198" spans="1:14" ht="15.75" thickBot="1" x14ac:dyDescent="0.3">
      <c r="A198" s="20" t="s">
        <v>9</v>
      </c>
      <c r="B198" s="2">
        <f t="shared" si="171"/>
        <v>0</v>
      </c>
      <c r="C198" s="2">
        <f t="shared" ref="C198:M198" si="174">C24+C45+C66+C88+C110+C154</f>
        <v>0</v>
      </c>
      <c r="D198" s="2">
        <f t="shared" si="174"/>
        <v>0</v>
      </c>
      <c r="E198" s="2">
        <f t="shared" si="174"/>
        <v>0</v>
      </c>
      <c r="F198" s="2">
        <f t="shared" si="174"/>
        <v>0</v>
      </c>
      <c r="G198" s="2">
        <f t="shared" si="174"/>
        <v>0</v>
      </c>
      <c r="H198" s="2">
        <f t="shared" si="174"/>
        <v>0</v>
      </c>
      <c r="I198" s="2">
        <f t="shared" si="174"/>
        <v>0</v>
      </c>
      <c r="J198" s="2">
        <f t="shared" si="174"/>
        <v>0</v>
      </c>
      <c r="K198" s="2">
        <f t="shared" si="174"/>
        <v>0</v>
      </c>
      <c r="L198" s="2">
        <f t="shared" si="174"/>
        <v>0</v>
      </c>
      <c r="M198" s="2">
        <f t="shared" si="174"/>
        <v>0</v>
      </c>
      <c r="N198" s="6"/>
    </row>
    <row r="199" spans="1:14" s="33" customFormat="1" x14ac:dyDescent="0.25">
      <c r="A199" s="19" t="s">
        <v>23</v>
      </c>
      <c r="B199" s="1">
        <f>B200+B201+B202+B203</f>
        <v>330157724.87805998</v>
      </c>
      <c r="C199" s="1">
        <f t="shared" ref="C199:H199" si="175">C200+C201+C202+C203</f>
        <v>21146523.799999997</v>
      </c>
      <c r="D199" s="1">
        <f t="shared" si="175"/>
        <v>24298734.400000002</v>
      </c>
      <c r="E199" s="1">
        <f t="shared" si="175"/>
        <v>22727687.877060004</v>
      </c>
      <c r="F199" s="1">
        <f t="shared" si="175"/>
        <v>27063968.399999999</v>
      </c>
      <c r="G199" s="1">
        <f t="shared" si="175"/>
        <v>31380700.5</v>
      </c>
      <c r="H199" s="1">
        <f t="shared" si="175"/>
        <v>34313641.701000005</v>
      </c>
      <c r="I199" s="1">
        <f t="shared" ref="I199:J199" si="176">I200+I201+I202+I203</f>
        <v>37419054.200000003</v>
      </c>
      <c r="J199" s="1">
        <f t="shared" si="176"/>
        <v>38515854.799999997</v>
      </c>
      <c r="K199" s="1">
        <f t="shared" ref="K199:M199" si="177">K200+K201+K202+K203</f>
        <v>37755893.200000003</v>
      </c>
      <c r="L199" s="1">
        <f t="shared" si="177"/>
        <v>27949650.199999999</v>
      </c>
      <c r="M199" s="1">
        <f t="shared" si="177"/>
        <v>27586015.800000001</v>
      </c>
      <c r="N199" s="4"/>
    </row>
    <row r="200" spans="1:14" x14ac:dyDescent="0.25">
      <c r="A200" s="20" t="s">
        <v>6</v>
      </c>
      <c r="B200" s="2">
        <f>SUM(C200:M200)</f>
        <v>14087711.937100001</v>
      </c>
      <c r="C200" s="2">
        <f t="shared" ref="C200:M200" si="178">C26+C47+C68+C90+C112+C156+C134+C178</f>
        <v>0</v>
      </c>
      <c r="D200" s="2">
        <f t="shared" si="178"/>
        <v>24039.599999999999</v>
      </c>
      <c r="E200" s="2">
        <f t="shared" si="178"/>
        <v>92432.132100000003</v>
      </c>
      <c r="F200" s="2">
        <f t="shared" si="178"/>
        <v>72335.7</v>
      </c>
      <c r="G200" s="2">
        <f t="shared" si="178"/>
        <v>190753.4</v>
      </c>
      <c r="H200" s="2">
        <f t="shared" si="178"/>
        <v>2055424.3050000002</v>
      </c>
      <c r="I200" s="2">
        <f t="shared" si="178"/>
        <v>4328940.4000000004</v>
      </c>
      <c r="J200" s="2">
        <f t="shared" si="178"/>
        <v>3904144.6</v>
      </c>
      <c r="K200" s="2">
        <f t="shared" si="178"/>
        <v>3369708</v>
      </c>
      <c r="L200" s="2">
        <f t="shared" si="178"/>
        <v>49933.8</v>
      </c>
      <c r="M200" s="2">
        <f t="shared" si="178"/>
        <v>0</v>
      </c>
      <c r="N200" s="6"/>
    </row>
    <row r="201" spans="1:14" x14ac:dyDescent="0.25">
      <c r="A201" s="20" t="s">
        <v>7</v>
      </c>
      <c r="B201" s="2">
        <f>SUM(C201:M201)</f>
        <v>315163258.04096001</v>
      </c>
      <c r="C201" s="2">
        <f t="shared" ref="C201:M201" si="179">C27+C48+C69+C91+C113+C157+C135+C179</f>
        <v>21136057.399999999</v>
      </c>
      <c r="D201" s="2">
        <f t="shared" si="179"/>
        <v>24140863.100000001</v>
      </c>
      <c r="E201" s="2">
        <f t="shared" si="179"/>
        <v>22419678.744960003</v>
      </c>
      <c r="F201" s="2">
        <f t="shared" si="179"/>
        <v>26913998.899999999</v>
      </c>
      <c r="G201" s="2">
        <f t="shared" si="179"/>
        <v>31044999.300000001</v>
      </c>
      <c r="H201" s="2">
        <f t="shared" si="179"/>
        <v>32206227.696000002</v>
      </c>
      <c r="I201" s="2">
        <f t="shared" si="179"/>
        <v>32978134.300000001</v>
      </c>
      <c r="J201" s="2">
        <f t="shared" si="179"/>
        <v>34571816.299999997</v>
      </c>
      <c r="K201" s="2">
        <f t="shared" si="179"/>
        <v>34380121.100000001</v>
      </c>
      <c r="L201" s="2">
        <f t="shared" si="179"/>
        <v>27842167.399999999</v>
      </c>
      <c r="M201" s="2">
        <f t="shared" si="179"/>
        <v>27529193.800000001</v>
      </c>
      <c r="N201" s="6"/>
    </row>
    <row r="202" spans="1:14" x14ac:dyDescent="0.25">
      <c r="A202" s="20" t="s">
        <v>8</v>
      </c>
      <c r="B202" s="2">
        <f t="shared" ref="B202" si="180">SUM(C202:M202)</f>
        <v>895031.89999999991</v>
      </c>
      <c r="C202" s="2">
        <f t="shared" ref="C202:M202" si="181">C28+C49+C70+C92+C114+C158+C136+C180</f>
        <v>10466.4</v>
      </c>
      <c r="D202" s="2">
        <f t="shared" si="181"/>
        <v>133831.70000000001</v>
      </c>
      <c r="E202" s="2">
        <f t="shared" si="181"/>
        <v>215577</v>
      </c>
      <c r="F202" s="2">
        <f t="shared" si="181"/>
        <v>77633.8</v>
      </c>
      <c r="G202" s="2">
        <f t="shared" si="181"/>
        <v>137143.79999999999</v>
      </c>
      <c r="H202" s="2">
        <f t="shared" si="181"/>
        <v>48070.700000000004</v>
      </c>
      <c r="I202" s="2">
        <f t="shared" si="181"/>
        <v>111979.5</v>
      </c>
      <c r="J202" s="2">
        <f t="shared" si="181"/>
        <v>39893.9</v>
      </c>
      <c r="K202" s="2">
        <f t="shared" si="181"/>
        <v>6064.1</v>
      </c>
      <c r="L202" s="2">
        <f t="shared" si="181"/>
        <v>57549</v>
      </c>
      <c r="M202" s="2">
        <f t="shared" si="181"/>
        <v>56822</v>
      </c>
      <c r="N202" s="6"/>
    </row>
    <row r="203" spans="1:14" ht="15.75" thickBot="1" x14ac:dyDescent="0.3">
      <c r="A203" s="21" t="s">
        <v>9</v>
      </c>
      <c r="B203" s="26">
        <f>SUM(C203:M203)</f>
        <v>11723</v>
      </c>
      <c r="C203" s="26">
        <f t="shared" ref="C203:M203" si="182">C29+C50+C71+C93+C115+C159+C137+C181</f>
        <v>0</v>
      </c>
      <c r="D203" s="26">
        <f t="shared" si="182"/>
        <v>0</v>
      </c>
      <c r="E203" s="26">
        <f t="shared" si="182"/>
        <v>0</v>
      </c>
      <c r="F203" s="26">
        <f t="shared" si="182"/>
        <v>0</v>
      </c>
      <c r="G203" s="26">
        <f t="shared" si="182"/>
        <v>7804</v>
      </c>
      <c r="H203" s="26">
        <f t="shared" si="182"/>
        <v>3919</v>
      </c>
      <c r="I203" s="26">
        <f t="shared" si="182"/>
        <v>0</v>
      </c>
      <c r="J203" s="26">
        <f t="shared" si="182"/>
        <v>0</v>
      </c>
      <c r="K203" s="26">
        <f t="shared" si="182"/>
        <v>0</v>
      </c>
      <c r="L203" s="26">
        <f t="shared" si="182"/>
        <v>0</v>
      </c>
      <c r="M203" s="26">
        <f t="shared" si="182"/>
        <v>0</v>
      </c>
      <c r="N203" s="28"/>
    </row>
    <row r="204" spans="1:14" ht="15.75" thickBot="1" x14ac:dyDescent="0.3">
      <c r="A204" s="29" t="s">
        <v>36</v>
      </c>
      <c r="B204" s="23">
        <f>C204+D204+E204+F204+G204+H204+I204+J204+K204+L204+M204</f>
        <v>1200</v>
      </c>
      <c r="C204" s="23">
        <f>C72+C94+C116+C138+C160+C182</f>
        <v>0</v>
      </c>
      <c r="D204" s="23">
        <f t="shared" ref="D204:M204" si="183">D72+D94+D116+D138+D160+D182</f>
        <v>0</v>
      </c>
      <c r="E204" s="23">
        <f t="shared" si="183"/>
        <v>0</v>
      </c>
      <c r="F204" s="23">
        <f t="shared" si="183"/>
        <v>0</v>
      </c>
      <c r="G204" s="23">
        <f t="shared" si="183"/>
        <v>0</v>
      </c>
      <c r="H204" s="23">
        <f t="shared" si="183"/>
        <v>200</v>
      </c>
      <c r="I204" s="23">
        <f t="shared" si="183"/>
        <v>200</v>
      </c>
      <c r="J204" s="23">
        <f t="shared" si="183"/>
        <v>200</v>
      </c>
      <c r="K204" s="23">
        <f t="shared" si="183"/>
        <v>200</v>
      </c>
      <c r="L204" s="23">
        <f t="shared" si="183"/>
        <v>200</v>
      </c>
      <c r="M204" s="23">
        <f t="shared" si="183"/>
        <v>200</v>
      </c>
      <c r="N204" s="30"/>
    </row>
    <row r="205" spans="1:14" ht="120" customHeight="1" x14ac:dyDescent="0.25">
      <c r="A205" s="60" t="s">
        <v>30</v>
      </c>
      <c r="B205" s="60"/>
      <c r="C205" s="60"/>
      <c r="D205" s="60"/>
      <c r="E205" s="60"/>
      <c r="F205" s="60"/>
      <c r="G205" s="60"/>
      <c r="H205" s="60"/>
      <c r="I205" s="60"/>
      <c r="J205" s="60"/>
      <c r="K205" s="60"/>
      <c r="L205" s="60"/>
      <c r="M205" s="60"/>
      <c r="N205" s="60"/>
    </row>
    <row r="206" spans="1:14" x14ac:dyDescent="0.25">
      <c r="A206" s="39"/>
    </row>
    <row r="207" spans="1:14" ht="15.75" x14ac:dyDescent="0.25">
      <c r="A207" s="40"/>
    </row>
    <row r="208" spans="1:14" x14ac:dyDescent="0.25">
      <c r="A208" s="59"/>
      <c r="B208" s="59"/>
      <c r="C208" s="59"/>
      <c r="D208" s="59"/>
      <c r="E208" s="59"/>
      <c r="F208" s="59"/>
      <c r="G208" s="59"/>
      <c r="H208" s="59"/>
      <c r="I208" s="59"/>
      <c r="J208" s="59"/>
      <c r="K208" s="59"/>
      <c r="L208" s="59"/>
      <c r="M208" s="59"/>
      <c r="N208" s="59"/>
    </row>
    <row r="209" spans="1:14" x14ac:dyDescent="0.25">
      <c r="A209" s="59"/>
      <c r="B209" s="59"/>
      <c r="C209" s="59"/>
      <c r="D209" s="59"/>
      <c r="E209" s="59"/>
      <c r="F209" s="59"/>
      <c r="G209" s="59"/>
      <c r="H209" s="59"/>
      <c r="I209" s="59"/>
      <c r="J209" s="59"/>
      <c r="K209" s="59"/>
      <c r="L209" s="59"/>
      <c r="M209" s="59"/>
      <c r="N209" s="59"/>
    </row>
  </sheetData>
  <mergeCells count="19">
    <mergeCell ref="A208:N209"/>
    <mergeCell ref="A205:N205"/>
    <mergeCell ref="A183:N183"/>
    <mergeCell ref="A9:N9"/>
    <mergeCell ref="A30:N30"/>
    <mergeCell ref="A51:N51"/>
    <mergeCell ref="A73:N73"/>
    <mergeCell ref="A95:N95"/>
    <mergeCell ref="A117:N117"/>
    <mergeCell ref="B5:M5"/>
    <mergeCell ref="C6:M6"/>
    <mergeCell ref="K1:N1"/>
    <mergeCell ref="A139:N139"/>
    <mergeCell ref="A161:N161"/>
    <mergeCell ref="K2:N2"/>
    <mergeCell ref="A3:N3"/>
    <mergeCell ref="A5:A7"/>
    <mergeCell ref="N5:N7"/>
    <mergeCell ref="B6:B7"/>
  </mergeCells>
  <pageMargins left="0.31496062992125984" right="0" top="0.39370078740157483" bottom="0.39370078740157483" header="0.31496062992125984" footer="0.31496062992125984"/>
  <pageSetup paperSize="9" scale="53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Сводные фин затраты</vt:lpstr>
      <vt:lpstr>'Сводные фин затраты'!Заголовки_для_печати</vt:lpstr>
      <vt:lpstr>'Сводные фин затраты'!Область_печати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Анохина Н.В.</dc:creator>
  <cp:lastModifiedBy>Гавриленко Ольга Михайловна</cp:lastModifiedBy>
  <cp:lastPrinted>2020-10-06T04:55:45Z</cp:lastPrinted>
  <dcterms:created xsi:type="dcterms:W3CDTF">2014-08-15T08:20:36Z</dcterms:created>
  <dcterms:modified xsi:type="dcterms:W3CDTF">2021-02-18T10:17:14Z</dcterms:modified>
</cp:coreProperties>
</file>