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krsa\Рабочий стол\Концепция ИТОГ на сессию ЗС НСО 28.03.2019 г. ОДОБРЕНОООООООООООООО!!!!!!!!! ЗС НСО\Итоговая версия Концепции для утверждения Правительством НСО от 10.06.2019 года\"/>
    </mc:Choice>
  </mc:AlternateContent>
  <workbookProtection lockRevision="1"/>
  <bookViews>
    <workbookView xWindow="-120" yWindow="-120" windowWidth="29040" windowHeight="15840"/>
  </bookViews>
  <sheets>
    <sheet name="раздел 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'раздел 1'!$A$13:$T$80</definedName>
    <definedName name="Z_0431DF7A_99DA_4EB9_B358_E547C88B8550_.wvu.Cols" localSheetId="0" hidden="1">'раздел 1'!$P:$Q</definedName>
    <definedName name="Z_052B4A7D_A149_4357_82E3_48591C948D09_.wvu.FilterData" localSheetId="0" hidden="1">'раздел 1'!$A$13:$N$20</definedName>
    <definedName name="Z_0CD56D48_FD21_430D_9FB3_33CF3851E93C_.wvu.FilterData" localSheetId="0" hidden="1">'раздел 1'!$A$13:$N$20</definedName>
    <definedName name="Z_0DCC546B_500D_481F_8E9C_59A1934C059F_.wvu.Cols" localSheetId="0" hidden="1">'раздел 1'!$P:$Q</definedName>
    <definedName name="Z_0DCC546B_500D_481F_8E9C_59A1934C059F_.wvu.FilterData" localSheetId="0" hidden="1">'раздел 1'!$A$13:$T$80</definedName>
    <definedName name="Z_12FA0CB9_E4B6_4665_88D2_E50C7C652AAB_.wvu.Cols" localSheetId="0" hidden="1">'раздел 1'!$P:$T</definedName>
    <definedName name="Z_12FA0CB9_E4B6_4665_88D2_E50C7C652AAB_.wvu.FilterData" localSheetId="0" hidden="1">'раздел 1'!$A$13:$T$80</definedName>
    <definedName name="Z_12FA0CB9_E4B6_4665_88D2_E50C7C652AAB_.wvu.PrintArea" localSheetId="0" hidden="1">'раздел 1'!$A$1:$N$20</definedName>
    <definedName name="Z_12FA0CB9_E4B6_4665_88D2_E50C7C652AAB_.wvu.Rows" localSheetId="0" hidden="1">'раздел 1'!$6:$6,'раздел 1'!$8:$12,'раздел 1'!$81:$81</definedName>
    <definedName name="Z_17136DD0_4923_4F18_9DD1_C6F4DB100BE6_.wvu.Cols" localSheetId="0" hidden="1">'раздел 1'!$P:$Q</definedName>
    <definedName name="Z_17136DD0_4923_4F18_9DD1_C6F4DB100BE6_.wvu.FilterData" localSheetId="0" hidden="1">'раздел 1'!$A$13:$N$20</definedName>
    <definedName name="Z_17136DD0_4923_4F18_9DD1_C6F4DB100BE6_.wvu.PrintArea" localSheetId="0" hidden="1">'раздел 1'!$A$1:$N$80</definedName>
    <definedName name="Z_1909A9B7_3751_48F6_B80A_CAD76C6AA98E_.wvu.Cols" localSheetId="0" hidden="1">'раздел 1'!$P:$Q</definedName>
    <definedName name="Z_225AFABD_A78D_4131_966E_200F7A1250D2_.wvu.Cols" localSheetId="0" hidden="1">'раздел 1'!$P:$T</definedName>
    <definedName name="Z_225AFABD_A78D_4131_966E_200F7A1250D2_.wvu.FilterData" localSheetId="0" hidden="1">'раздел 1'!$A$13:$T$80</definedName>
    <definedName name="Z_225AFABD_A78D_4131_966E_200F7A1250D2_.wvu.Rows" localSheetId="0" hidden="1">'раздел 1'!$6:$6,'раздел 1'!$8:$12,'раздел 1'!$81:$81</definedName>
    <definedName name="Z_2F25477A_9B3E_4AD8_868A_A8E7FCF72EFF_.wvu.FilterData" localSheetId="0" hidden="1">'раздел 1'!$A$13:$N$20</definedName>
    <definedName name="Z_32FC9A99_9368_463C_BA65_E15BE2E513CD_.wvu.Cols" localSheetId="0" hidden="1">'раздел 1'!$P:$T</definedName>
    <definedName name="Z_32FC9A99_9368_463C_BA65_E15BE2E513CD_.wvu.FilterData" localSheetId="0" hidden="1">'раздел 1'!$A$13:$T$80</definedName>
    <definedName name="Z_32FC9A99_9368_463C_BA65_E15BE2E513CD_.wvu.Rows" localSheetId="0" hidden="1">'раздел 1'!$6:$9</definedName>
    <definedName name="Z_3D0A5FB9_EE15_4BCD_9766_909A82130005_.wvu.Cols" localSheetId="0" hidden="1">'раздел 1'!$P:$T</definedName>
    <definedName name="Z_3D0A5FB9_EE15_4BCD_9766_909A82130005_.wvu.FilterData" localSheetId="0" hidden="1">'раздел 1'!$A$13:$T$80</definedName>
    <definedName name="Z_3D0A5FB9_EE15_4BCD_9766_909A82130005_.wvu.PrintArea" localSheetId="0" hidden="1">'раздел 1'!$A$1:$N$20</definedName>
    <definedName name="Z_3D0A5FB9_EE15_4BCD_9766_909A82130005_.wvu.Rows" localSheetId="0" hidden="1">'раздел 1'!$6:$9</definedName>
    <definedName name="Z_45D3B37C_3C80_42DC_B781_48253A556DCC_.wvu.FilterData" localSheetId="0" hidden="1">'раздел 1'!$A$13:$T$80</definedName>
    <definedName name="Z_48510BCF_853C_41CA_B34A_27CB252EC5D0_.wvu.FilterData" localSheetId="0" hidden="1">'раздел 1'!$A$13:$N$20</definedName>
    <definedName name="Z_530DD97E_6E1B_4343_A34A_A81C4FD10102_.wvu.Cols" localSheetId="0" hidden="1">'раздел 1'!$P:$Q</definedName>
    <definedName name="Z_5CFABD18_02CA_4AD7_B944_E762FBF5D49B_.wvu.Cols" localSheetId="0" hidden="1">'раздел 1'!$P:$Q</definedName>
    <definedName name="Z_5CFABD18_02CA_4AD7_B944_E762FBF5D49B_.wvu.FilterData" localSheetId="0" hidden="1">'раздел 1'!$A$13:$T$80</definedName>
    <definedName name="Z_828C8FE9_CE7A_4046_9475_0BD2D68A2607_.wvu.FilterData" localSheetId="0" hidden="1">'раздел 1'!$A$13:$T$80</definedName>
    <definedName name="Z_93A7D9B6_EFC6_47A7_A2DB_2D791489D569_.wvu.Cols" localSheetId="0" hidden="1">'раздел 1'!$P:$Q</definedName>
    <definedName name="Z_93A7D9B6_EFC6_47A7_A2DB_2D791489D569_.wvu.FilterData" localSheetId="0" hidden="1">'раздел 1'!$A$13:$N$20</definedName>
    <definedName name="Z_93A7D9B6_EFC6_47A7_A2DB_2D791489D569_.wvu.PrintArea" localSheetId="0" hidden="1">'раздел 1'!$A$1:$N$80</definedName>
    <definedName name="Z_9C493699_077B_4735_B865_B0E950CC07A9_.wvu.Cols" localSheetId="0" hidden="1">'раздел 1'!$P:$Q</definedName>
    <definedName name="Z_9C493699_077B_4735_B865_B0E950CC07A9_.wvu.FilterData" localSheetId="0" hidden="1">'раздел 1'!$A$13:$T$80</definedName>
    <definedName name="Z_9E1B9E51_16C4_4FC5_A17C_2AA18BAD7CF3_.wvu.FilterData" localSheetId="0" hidden="1">'раздел 1'!$A$13:$N$20</definedName>
    <definedName name="Z_BCA3E4B0_80D6_4A38_9AD5_4BDDEB6C898F_.wvu.Cols" localSheetId="0" hidden="1">'раздел 1'!$P:$Q</definedName>
    <definedName name="Z_BCA3E4B0_80D6_4A38_9AD5_4BDDEB6C898F_.wvu.FilterData" localSheetId="0" hidden="1">'раздел 1'!$A$13:$N$20</definedName>
    <definedName name="Z_BCA3E4B0_80D6_4A38_9AD5_4BDDEB6C898F_.wvu.PrintArea" localSheetId="0" hidden="1">'раздел 1'!$A$1:$N$80</definedName>
    <definedName name="Z_C5AAB0AA_189A_4FE6_8EDD_ABB33BB11FE3_.wvu.Cols" localSheetId="0" hidden="1">'раздел 1'!$P:$Q</definedName>
    <definedName name="Z_C79E3E0C_8C17_4644_B494_28D7DA9E7330_.wvu.Cols" localSheetId="0" hidden="1">'раздел 1'!$P:$T</definedName>
    <definedName name="Z_C79E3E0C_8C17_4644_B494_28D7DA9E7330_.wvu.FilterData" localSheetId="0" hidden="1">'раздел 1'!$A$13:$T$80</definedName>
    <definedName name="Z_C79E3E0C_8C17_4644_B494_28D7DA9E7330_.wvu.PrintArea" localSheetId="0" hidden="1">'раздел 1'!$A$1:$N$20</definedName>
    <definedName name="Z_C79E3E0C_8C17_4644_B494_28D7DA9E7330_.wvu.Rows" localSheetId="0" hidden="1">'раздел 1'!$6:$6,'раздел 1'!$9:$10</definedName>
    <definedName name="Z_C98DAC5F_F562_4305_96C6_AA864FED6554_.wvu.Cols" localSheetId="0" hidden="1">'раздел 1'!$P:$T</definedName>
    <definedName name="Z_C98DAC5F_F562_4305_96C6_AA864FED6554_.wvu.FilterData" localSheetId="0" hidden="1">'раздел 1'!$A$13:$T$80</definedName>
    <definedName name="Z_C98DAC5F_F562_4305_96C6_AA864FED6554_.wvu.PrintArea" localSheetId="0" hidden="1">'раздел 1'!$A$1:$N$20</definedName>
    <definedName name="Z_C98DAC5F_F562_4305_96C6_AA864FED6554_.wvu.Rows" localSheetId="0" hidden="1">'раздел 1'!$6:$9</definedName>
    <definedName name="Z_C9DDCA4E_D5D7_466E_9DE9_7951F001FCD2_.wvu.Cols" localSheetId="0" hidden="1">'раздел 1'!$P:$Q</definedName>
    <definedName name="Z_C9DDCA4E_D5D7_466E_9DE9_7951F001FCD2_.wvu.FilterData" localSheetId="0" hidden="1">'раздел 1'!$A$13:$N$20</definedName>
    <definedName name="Z_CA3D3ECB_6424_4E6C_B460_FA8CBB3E3BD0_.wvu.Cols" localSheetId="0" hidden="1">'раздел 1'!$P:$T</definedName>
    <definedName name="Z_CA3D3ECB_6424_4E6C_B460_FA8CBB3E3BD0_.wvu.FilterData" localSheetId="0" hidden="1">'раздел 1'!$A$13:$T$80</definedName>
    <definedName name="Z_CA3D3ECB_6424_4E6C_B460_FA8CBB3E3BD0_.wvu.PrintArea" localSheetId="0" hidden="1">'раздел 1'!$A$1:$N$20</definedName>
    <definedName name="Z_CA3D3ECB_6424_4E6C_B460_FA8CBB3E3BD0_.wvu.Rows" localSheetId="0" hidden="1">'раздел 1'!$6:$6,'раздел 1'!$9:$10</definedName>
    <definedName name="Z_D1C43B6B_E638_4A2E_BF25_0C0735057F78_.wvu.FilterData" localSheetId="0" hidden="1">'раздел 1'!$A$13:$T$80</definedName>
    <definedName name="Z_D1E9328E_D714_4C95_89ED_83D36E2F412B_.wvu.FilterData" localSheetId="0" hidden="1">'раздел 1'!$A$13:$N$20</definedName>
    <definedName name="Z_DB08870B_7BA0_4E43_B459_BC737F099461_.wvu.Cols" localSheetId="0" hidden="1">'раздел 1'!$P:$T</definedName>
    <definedName name="Z_DB08870B_7BA0_4E43_B459_BC737F099461_.wvu.FilterData" localSheetId="0" hidden="1">'раздел 1'!$A$13:$T$80</definedName>
    <definedName name="Z_DB08870B_7BA0_4E43_B459_BC737F099461_.wvu.PrintArea" localSheetId="0" hidden="1">'раздел 1'!$A$1:$N$20</definedName>
    <definedName name="Z_DB08870B_7BA0_4E43_B459_BC737F099461_.wvu.Rows" localSheetId="0" hidden="1">'раздел 1'!$6:$9</definedName>
    <definedName name="Z_DCB20B50_72B0_4335_B1E9_DE1F05C08368_.wvu.Cols" localSheetId="0" hidden="1">'раздел 1'!$P:$T</definedName>
    <definedName name="Z_DCB20B50_72B0_4335_B1E9_DE1F05C08368_.wvu.FilterData" localSheetId="0" hidden="1">'раздел 1'!$A$13:$T$80</definedName>
    <definedName name="Z_DCB20B50_72B0_4335_B1E9_DE1F05C08368_.wvu.Rows" localSheetId="0" hidden="1">'раздел 1'!$6:$6,'раздел 1'!$8:$12,'раздел 1'!$81:$81</definedName>
    <definedName name="Z_E85ACE99_BC90_4179_8BEF_7DD14F5D6916_.wvu.Cols" localSheetId="0" hidden="1">'раздел 1'!$P:$T</definedName>
    <definedName name="Z_E85ACE99_BC90_4179_8BEF_7DD14F5D6916_.wvu.FilterData" localSheetId="0" hidden="1">'раздел 1'!$A$13:$T$80</definedName>
    <definedName name="Z_E85ACE99_BC90_4179_8BEF_7DD14F5D6916_.wvu.PrintArea" localSheetId="0" hidden="1">'раздел 1'!$A$1:$N$20</definedName>
    <definedName name="Z_E85ACE99_BC90_4179_8BEF_7DD14F5D6916_.wvu.Rows" localSheetId="0" hidden="1">'раздел 1'!$6:$9</definedName>
    <definedName name="Z_E9F913EB_F322_433F_8B75_69E88A5CAE9D_.wvu.Cols" localSheetId="0" hidden="1">'раздел 1'!$P:$Q</definedName>
    <definedName name="Z_F70A4DCC_A92B_4016_B04C_3C332406834F_.wvu.Cols" localSheetId="0" hidden="1">'раздел 1'!$P:$T</definedName>
    <definedName name="Z_F70A4DCC_A92B_4016_B04C_3C332406834F_.wvu.FilterData" localSheetId="0" hidden="1">'раздел 1'!$A$13:$T$80</definedName>
    <definedName name="Z_F70A4DCC_A92B_4016_B04C_3C332406834F_.wvu.PrintArea" localSheetId="0" hidden="1">'раздел 1'!$A$1:$N$20</definedName>
    <definedName name="Z_F70A4DCC_A92B_4016_B04C_3C332406834F_.wvu.Rows" localSheetId="0" hidden="1">'раздел 1'!$6:$9</definedName>
    <definedName name="Z_FA86A8F7_4BF0_406E_8728_0EAD5C171000_.wvu.Cols" localSheetId="0" hidden="1">'раздел 1'!$P:$T</definedName>
    <definedName name="Z_FA86A8F7_4BF0_406E_8728_0EAD5C171000_.wvu.FilterData" localSheetId="0" hidden="1">'раздел 1'!$A$13:$T$80</definedName>
    <definedName name="Z_FA86A8F7_4BF0_406E_8728_0EAD5C171000_.wvu.PrintArea" localSheetId="0" hidden="1">'раздел 1'!$A$1:$N$20</definedName>
    <definedName name="Z_FA86A8F7_4BF0_406E_8728_0EAD5C171000_.wvu.Rows" localSheetId="0" hidden="1">'раздел 1'!$6:$6,'раздел 1'!$8:$12,'раздел 1'!$81:$81</definedName>
    <definedName name="_xlnm.Print_Area" localSheetId="0">'раздел 1'!$A$1:$N$20</definedName>
  </definedNames>
  <calcPr calcId="162913"/>
  <customWorkbookViews>
    <customWorkbookView name="Кривицкий Сергей Александрович - Личное представление" guid="{12FA0CB9-E4B6-4665-88D2-E50C7C652AAB}" mergeInterval="0" personalView="1" maximized="1" xWindow="-8" yWindow="-8" windowWidth="1936" windowHeight="1056" activeSheetId="1"/>
    <customWorkbookView name="Русакова Наталья Владимировна - Личное представление" guid="{FA86A8F7-4BF0-406E-8728-0EAD5C171000}" mergeInterval="0" personalView="1" maximized="1" windowWidth="1916" windowHeight="869" activeSheetId="1"/>
    <customWorkbookView name="svrus - Личное представление" guid="{C79E3E0C-8C17-4644-B494-28D7DA9E7330}" mergeInterval="0" personalView="1" maximized="1" xWindow="-8" yWindow="-8" windowWidth="1936" windowHeight="1056" activeSheetId="1"/>
    <customWorkbookView name="Лютова Галина Владимировна - Личное представление" guid="{CA3D3ECB-6424-4E6C-B460-FA8CBB3E3BD0}" mergeInterval="0" personalView="1" maximized="1" xWindow="-9" yWindow="-9" windowWidth="1938" windowHeight="1050" activeSheetId="1"/>
    <customWorkbookView name="Acer - Личное представление" guid="{E85ACE99-BC90-4179-8BEF-7DD14F5D6916}" mergeInterval="0" personalView="1" maximized="1" windowWidth="1916" windowHeight="846" activeSheetId="1"/>
    <customWorkbookView name="Швец Михаил Юрьевич - Личное представление" guid="{DB08870B-7BA0-4E43-B459-BC737F099461}" mergeInterval="0" personalView="1" maximized="1" windowWidth="1916" windowHeight="815" activeSheetId="1"/>
    <customWorkbookView name="Admin - Личное представление" guid="{F70A4DCC-A92B-4016-B04C-3C332406834F}" mergeInterval="0" personalView="1" maximized="1" windowWidth="1916" windowHeight="695" activeSheetId="1"/>
    <customWorkbookView name="Войтенко Николай Иванович - Личное представление" guid="{93A7D9B6-EFC6-47A7-A2DB-2D791489D569}" mergeInterval="0" personalView="1" maximized="1" windowWidth="1916" windowHeight="821" activeSheetId="1"/>
    <customWorkbookView name="Коцаренко Александр Владимирович - Личное представление" guid="{0431DF7A-99DA-4EB9-B358-E547C88B8550}" mergeInterval="0" personalView="1" maximized="1" windowWidth="1276" windowHeight="799" activeSheetId="3"/>
    <customWorkbookView name="Громенко Елена Николаевна - Личное представление" guid="{C5AAB0AA-189A-4FE6-8EDD-ABB33BB11FE3}" mergeInterval="0" personalView="1" maximized="1" windowWidth="1916" windowHeight="807" activeSheetId="1"/>
    <customWorkbookView name="Гоголев Дмитрий Вадимович - Личное представление" guid="{530DD97E-6E1B-4343-A34A-A81C4FD10102}" mergeInterval="0" personalView="1" maximized="1" windowWidth="1858" windowHeight="854" activeSheetId="1" showComments="commIndAndComment"/>
    <customWorkbookView name="Соломонова Галина Ивановна - Личное представление" guid="{E9F913EB-F322-433F-8B75-69E88A5CAE9D}" mergeInterval="0" personalView="1" maximized="1" windowWidth="1436" windowHeight="635" activeSheetId="3"/>
    <customWorkbookView name="Дорошенко - Личное представление" guid="{1909A9B7-3751-48F6-B80A-CAD76C6AA98E}" mergeInterval="0" personalView="1" maximized="1" windowWidth="1720" windowHeight="833" activeSheetId="3"/>
    <customWorkbookView name="Буравлева Ирина Валерьевна - Личное представление" guid="{C9DDCA4E-D5D7-466E-9DE9-7951F001FCD2}" mergeInterval="0" personalView="1" maximized="1" windowWidth="1916" windowHeight="855" activeSheetId="1"/>
    <customWorkbookView name="Матвеев Сергей Геннадьевич - Личное представление" guid="{17136DD0-4923-4F18-9DD1-C6F4DB100BE6}" mergeInterval="0" personalView="1" maximized="1" windowWidth="1916" windowHeight="858" activeSheetId="1"/>
    <customWorkbookView name="Глушков Дмитрий Владимирович - Личное представление" guid="{BCA3E4B0-80D6-4A38-9AD5-4BDDEB6C898F}" mergeInterval="0" personalView="1" maximized="1" windowWidth="1916" windowHeight="855" activeSheetId="1"/>
    <customWorkbookView name="Харланова Галина Николаевна - Личное представление" guid="{9C493699-077B-4735-B865-B0E950CC07A9}" mergeInterval="0" personalView="1" maximized="1" windowWidth="1436" windowHeight="673" activeSheetId="1" showComments="commIndAndComment"/>
    <customWorkbookView name="Горбунова Галина Селиверстовна - Личное представление" guid="{C98DAC5F-F562-4305-96C6-AA864FED6554}" mergeInterval="0" personalView="1" maximized="1" windowWidth="1916" windowHeight="815" activeSheetId="1"/>
    <customWorkbookView name="Горкунов Дмитрий Андреевич - Личное представление" guid="{0DCC546B-500D-481F-8E9C-59A1934C059F}" mergeInterval="0" personalView="1" maximized="1" windowWidth="1916" windowHeight="855" activeSheetId="1"/>
    <customWorkbookView name="Астапов Максим Васильевич - Личное представление" guid="{5CFABD18-02CA-4AD7-B944-E762FBF5D49B}" mergeInterval="0" personalView="1" maximized="1" windowWidth="1596" windowHeight="955" activeSheetId="1"/>
    <customWorkbookView name="Вяжевич - Личное представление" guid="{3D0A5FB9-EE15-4BCD-9766-909A82130005}" mergeInterval="0" personalView="1" maximized="1" windowWidth="1916" windowHeight="855" activeSheetId="1"/>
    <customWorkbookView name="Швец Елена Анатольевна - Личное представление" guid="{32FC9A99-9368-463C-BA65-E15BE2E513CD}" mergeInterval="0" personalView="1" maximized="1" windowWidth="1901" windowHeight="843" activeSheetId="1"/>
    <customWorkbookView name="Бородина Ася Александровна - Личное представление" guid="{DCB20B50-72B0-4335-B1E9-DE1F05C08368}" mergeInterval="0" personalView="1" maximized="1" windowWidth="1916" windowHeight="775" activeSheetId="1"/>
    <customWorkbookView name="Тарасенко Лидия Викторовна - Личное представление" guid="{225AFABD-A78D-4131-966E-200F7A1250D2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L238" i="1" l="1"/>
  <c r="L237" i="1"/>
  <c r="L217" i="1"/>
  <c r="L216" i="1"/>
  <c r="L215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H36" i="1" l="1"/>
  <c r="H62" i="1"/>
  <c r="H61" i="1"/>
  <c r="I31" i="1"/>
  <c r="I80" i="1" l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0" i="1"/>
  <c r="I29" i="1"/>
  <c r="I28" i="1"/>
  <c r="I27" i="1"/>
  <c r="I26" i="1"/>
  <c r="L26" i="1" s="1"/>
  <c r="I25" i="1"/>
  <c r="L25" i="1" s="1"/>
  <c r="I23" i="1"/>
  <c r="I22" i="1"/>
  <c r="L22" i="1" s="1"/>
  <c r="I24" i="1"/>
  <c r="L24" i="1" s="1"/>
  <c r="I21" i="1"/>
  <c r="L21" i="1" s="1"/>
  <c r="I20" i="1"/>
  <c r="L20" i="1" s="1"/>
  <c r="I19" i="1"/>
  <c r="L19" i="1" s="1"/>
  <c r="I18" i="1"/>
  <c r="L18" i="1" s="1"/>
  <c r="I17" i="1"/>
  <c r="L17" i="1" s="1"/>
  <c r="I16" i="1"/>
  <c r="L16" i="1" s="1"/>
  <c r="I15" i="1"/>
  <c r="L15" i="1" s="1"/>
  <c r="S15" i="1" l="1"/>
  <c r="S16" i="1" l="1"/>
  <c r="S17" i="1"/>
  <c r="S18" i="1"/>
  <c r="S19" i="1"/>
  <c r="S20" i="1"/>
</calcChain>
</file>

<file path=xl/sharedStrings.xml><?xml version="1.0" encoding="utf-8"?>
<sst xmlns="http://schemas.openxmlformats.org/spreadsheetml/2006/main" count="1761" uniqueCount="730">
  <si>
    <t>№ п/п</t>
  </si>
  <si>
    <r>
      <t xml:space="preserve">по </t>
    </r>
    <r>
      <rPr>
        <u/>
        <sz val="14"/>
        <rFont val="Times New Roman"/>
        <family val="1"/>
        <charset val="204"/>
      </rPr>
      <t>министерству транспорта и дорожного хозяйства Новосибирской области</t>
    </r>
  </si>
  <si>
    <t>ПЕРЕЧЕНЬ</t>
  </si>
  <si>
    <t>Местонахождение объекта</t>
  </si>
  <si>
    <t>Фактически произведенные затраты (тыс. руб.)</t>
  </si>
  <si>
    <t>Сметная стоимость (тыс. руб.)</t>
  </si>
  <si>
    <t xml:space="preserve">Год начала строительства </t>
  </si>
  <si>
    <t>Примечание</t>
  </si>
  <si>
    <t xml:space="preserve">Наименование учреждения (предприятия) -правообладателя объекта незавершеного строительства /     балансодержателя </t>
  </si>
  <si>
    <t>Планируемая ведомственная принадлежнсть объекта незавершеного строительства</t>
  </si>
  <si>
    <t>Реестровый номер объекта незавершенного строительства</t>
  </si>
  <si>
    <t>Степень завершенности строительства   (%)</t>
  </si>
  <si>
    <t>Наименование, назначение объекта незавершенного строительства</t>
  </si>
  <si>
    <t>Кадастровый номер объекта незавершенного строительства / Сведения о государственной регистраци прав на объект (дата, номер регистрации, вид права)</t>
  </si>
  <si>
    <t>Реконструкция автомобильной дороги Новосибирск-Ленинск-Кузнецкий на участке 12-24 км в Новосибирском районе Новосибирской области.  (1 и 3 очередь)</t>
  </si>
  <si>
    <t xml:space="preserve">Реконструкция автомобильной дороги "Новосибирск - Садовый" в Новосибирском районе Новосибирской области. </t>
  </si>
  <si>
    <t>Реконструкция автомобильной дороги "Новосибирск-Кочки-Павлодар (в пред РФ) на участке "Новосибирск-Ярково" в Новосибирском районе Новосибирской области.</t>
  </si>
  <si>
    <t>Реконструкция автомобильной дороги "52 км а/д "К-02" - Филошенка" на участке км 18+109 - км 25+057 в Венгеровском районе Новосибирской области</t>
  </si>
  <si>
    <t>Реконструкция автомобильной дороги "26 км а/д "Н-0502" - Ночка" на участке км 0+000 - км 2+674 в Венгеровском районе Новосибирской области</t>
  </si>
  <si>
    <t>Реконструкция автомобильной дороги "Барабинск-Зюзя-Квашнино" в Барабинском районе Новосибирской области</t>
  </si>
  <si>
    <t xml:space="preserve">Строительство путепровода через железную дорогу "Омск-Новосибирск" на 6 км а/д "Коченево-совхоз Коченевский" в Коченевском районе Новосибирской области. </t>
  </si>
  <si>
    <t xml:space="preserve">Строительство моста через реку Петушиха на 4 км а/д "Искитим-Лебедевка" в Искитимском районе Новосибирской области. </t>
  </si>
  <si>
    <t>Строительство мостового перехода ч/р Ик на а/д "Легостаево - Новососедово -Верх-Ики (в гр. района)" в Искитимском районе Новосибирской области.</t>
  </si>
  <si>
    <t>Строительство остановочного павильона на а/д "Новосибирск-Ленинск-Кузнецкий (в границах НСО" (с. Налетиха) в Тогучинском районе Новосибирской области.</t>
  </si>
  <si>
    <t>Строительство переходно-скоростной полосы разгона и торможения на а/д "Новосибирск - Кочки - Павлодар (в пред РФ)" в Ордынском районе Новосибирской области</t>
  </si>
  <si>
    <t>Установка видеосистем и пунктов автоматизированного учета интенсивности дорожного движения на автоомбильных дорогах Новосибирской области (Ф.2017.523570 от 05.12.2017)</t>
  </si>
  <si>
    <t>Установка постов дорожного контроля метеосистемы (2015.452614 от 08.12.2015)</t>
  </si>
  <si>
    <t>Установка постов дорожного контроля метеосистемы (Ф.2016.275393 от 27.09.2016г.)</t>
  </si>
  <si>
    <t>Установка на пешеходных переходах недостающих автономных дорожных знаков и светофорных объектов (Ф.2016.359612)</t>
  </si>
  <si>
    <t xml:space="preserve">Строительство автомобильной дороги "от с.Криводановка - до Северного обхода г. Новосибирска" в Новосибирском районе Новосибирской области. </t>
  </si>
  <si>
    <t>Реконструкция автомобильной дороги "29 км а/д "К-29" - Заковряжино - Шипуново" на участке км 19+927 - км 20+027 (ликвидация оврагообразования) в Сузунском районе Новосибирской области</t>
  </si>
  <si>
    <t>Реконструкция автомобильной дороги "992 км а/д "М-51" - Купино - Карасук" на участке км 25+500 - км 29+880 в Татарском районе Новосибирской области</t>
  </si>
  <si>
    <t>Реконструкция автомобильной дороги "Венгерово-Минино-Верх-Красноярка-Северное (в гр. района)" в Венгеровском районе Новосибирской области</t>
  </si>
  <si>
    <t>Строительство автомобильной дороги "Обход с. Сарапулка" с мостом ч/р Иня в Мошковском и Тогучинском районах Новосибирской области</t>
  </si>
  <si>
    <t>Реконструкция автомобильной дороги "Мироновка - Петрушино" в Чановском районе Новосибирской области</t>
  </si>
  <si>
    <t xml:space="preserve">Реконструкция автомобильной дороги "Новосибирск - аэропорт Толмачево" в г. Обь Новосибирского района Новосибирской области. </t>
  </si>
  <si>
    <t xml:space="preserve">Реконструкция автомобильной дороги "Инская - Барышево - 39 км а/д "К-19р (в гр.района) на участке км 26+000 - км 30+739 в Новосибирском и Тгучинском районах Новосибирской области. </t>
  </si>
  <si>
    <t>А/д "1432 км а/д "М-51" - Промышленно-логистический парк" в Новосибирском районе Новосибирской области</t>
  </si>
  <si>
    <t>Административное здание с подземной автостоянкой  и зданием лабораторного корпуса по ул. Планетной в Дзержинском районе г. Новосибирска (административное здание, площадью 5145,5 кв.м.)</t>
  </si>
  <si>
    <t>Административное здание с подземной автостоянкой  и зданием лабораторного корпуса по ул. Планетной в Дзержинском районе г. Новосибирска (лабораторный корпус, площадью 518,4 кв.м.)</t>
  </si>
  <si>
    <t>Строительство мостового перехода ч/р Каракан на 55 км а/д "54 км а/д "М-52" - Завьялово - Факел Революции"</t>
  </si>
  <si>
    <t xml:space="preserve">Реконструкция автомобильной дороги "Подъезд к г. Куйбышев" в Куйбышском районе Новосибирской области. </t>
  </si>
  <si>
    <t>Строительство автомобильной дороги "Барышево - Орловка - Кольцово" с автодорожным тоннелем под железной дорогой Эстакада (II пусковой комплекс)" в Новосибирском районе Новосибирской области.</t>
  </si>
  <si>
    <t xml:space="preserve">Реконструкция автомобильной дороги Новосибирск-Ленинск-Кузнецкий на участке 12-24 км. Транспортная развязка в с. Раздольное в Новосибирском районе Новосибирской области. </t>
  </si>
  <si>
    <t xml:space="preserve">Строительство линии наружного освещения с автономным источником электроснабжения на а/д Новосибирск-Колывань-Томск (в границах НСО)" в Новосибирском районе Новосибирской области. </t>
  </si>
  <si>
    <t xml:space="preserve">Строительство парковки (элемента обустрйства автомобильной дороги) на 58 км а/д "Новосибирск-Колывань- Томск в границах НСО)" в Колыванском районе Новосибирской области. </t>
  </si>
  <si>
    <t>Строительство парковки (элемента обустройства автомобильной дороги) на 204 км а/д "Новосибирск-Кочки-Павлодар (в пред. РФ) в Кочковском районе Новосибирской области.</t>
  </si>
  <si>
    <t xml:space="preserve">Строительство парковки (элемента обустройства автомобильной дороги) на 291 км а/д "Новосибирск-Кочки-Павлодар (в пред. РФ) в Краснозерском районе Новосибирской области. </t>
  </si>
  <si>
    <t xml:space="preserve">Строительство парковки (элемента обустройства автомобильной дороги) на 108 км а/д "Новосибирск-Ленинск-Кузнецкий (в границах НСО)" в Тогучинском районе Новосибирской области. </t>
  </si>
  <si>
    <t xml:space="preserve">Строительство парковки (элемента обустройства автомобильной дороги) на 77 км а/д "Новосибирск-Ленинск-Кузнецкий (в границах НСО)" в Тогучинском районе Новосибирской области. </t>
  </si>
  <si>
    <t xml:space="preserve">Строительство парковки (элемента обустройства автомобильной дороги) на 54 км а/д "Новосибирск-Ленинск-Кузнецкий (в границах НСО)" в Тогучинском районе Новосибирской области. </t>
  </si>
  <si>
    <t>Строительство парковки (элемента обустройства автомобильной дороги) на 43 км а/д "Новосибирск-Ленинск-Кузнецкий (в границах НСО)" в Тогучинском районе Новосибирской области.</t>
  </si>
  <si>
    <t xml:space="preserve">Строительство моста через реку Кама на 2 км а/д "Подъезд к с. Чистое Озеро /8 км/" в Венгеровском районе Новосибирской области. </t>
  </si>
  <si>
    <t xml:space="preserve"> Строительство моста через ручей на 2 км а/д "2 км а/д "Н-1514" - Октябрьский - Хабаровский" в Краснозерском районе Новосибирской области. </t>
  </si>
  <si>
    <t>Реконструкция автомобильной дороги "332 км а/д "К-17р" -ст.Зубково" на участке 10+900 - 12+235 в Краснозерском районе Новосибирской области.</t>
  </si>
  <si>
    <t xml:space="preserve">Строительство моста через реку Карасук на 5 км а/д "Майское-Чернаки" в Краснозерском районе Новосибирской области. </t>
  </si>
  <si>
    <t>Реконструкция автомобильной дороги "79 км а/д "К-04" - Федоровка" на участке км 17+900 - км 21+900 в Северном районе Новосибирской области.</t>
  </si>
  <si>
    <t>Реконструкция а/д "14 км а/д "Н-3203" - Сарыкамышка" на участке км 0+000 - км 3+000 в Чулымском районе Новосибирской области.</t>
  </si>
  <si>
    <t>Реконструкция пешеходного моста на 8,61 км а/д "Советское шоссе" в Новосибирском районе Новосибирской области</t>
  </si>
  <si>
    <t>Реконструкция мостового перехода ч/р Шеничный лог на 134 км а/д "Новосибирск-Кочки-Павлодар (в пред РФ)" в Ордынском районе Новосибирской области</t>
  </si>
  <si>
    <t>Реконструкция автомобильной дороги "Каргат - Маршанское" на участке км 14+008 - км 34+106 в Каргатском районе Новосибирской области</t>
  </si>
  <si>
    <t>Реконструкция автомобильной дороги "Чаны - Погорелка" на участке км 11+468 - км 13+200 в Чановском районе Новосибирской области</t>
  </si>
  <si>
    <t>Реконструкция автомобильной дороги "Новосибирск-Колывань-Томск" на участке 12-29 км в Новосибирском районе Новосибирской области</t>
  </si>
  <si>
    <t xml:space="preserve">Мостовой переход через реку Издревая на 24 км а/д "Новосибирск-Ленинск-Кузнецкий"  в Новосибирском районе Новосибирской области. </t>
  </si>
  <si>
    <t xml:space="preserve">Строительство автомобильной дороги Новоозерный - Красномайский - Чик в Новосибирском и Коченевском районах Новосибирской области. </t>
  </si>
  <si>
    <t xml:space="preserve">Строительство автомобильной дороги "Новозерный -Красномайский-Чик". Подъезд к п. Красномайский с переустройством газопровода в Новосибирском районе Новосибирской области. </t>
  </si>
  <si>
    <t xml:space="preserve">Реконструкция автомобильной дороги "19 км а/д "К-01" - Николаевка" в Татарском районе Новосибирской области. </t>
  </si>
  <si>
    <t xml:space="preserve">Строительство путепровода через железнодорожные пути "Карасук-3 - Чебачий" на 380 км а/д "Новосибирск-Кочки-Павлодар" (в пред. РФ)" в Карасукском районе Новосибирской области (предпроектное обследование) </t>
  </si>
  <si>
    <t>Строительство путепровода тоннельного типа на а/д "52 км а/д "К-19р" - Лекарственное" в Тогучинском районе Новосибирской области (предпроектное обследование).</t>
  </si>
  <si>
    <t>Строительство автомобильной дороги "Новосибирск-Кочки-Павлодар (в пределах РФ)" обход пгт. Ордынское в Ордынском районе</t>
  </si>
  <si>
    <t xml:space="preserve">Строительство автомобильной дороги "Советское шоссе", транспортная развязка в двух уровнях на пересечении с ул. Петухова. </t>
  </si>
  <si>
    <t>Строительство а/д "Витаминка - Ленинский" в Новосибирском районе.</t>
  </si>
  <si>
    <t>Обоснование инвестиций в строительство магистральной дороги непрерывного движения на продолжении магистрали М-51 "Байкал" от городской черты Новосибирска до примыкания к магистрали М-52 "Чуйский тракт" с мостовым переходом через реку Обь в г. Новосибирске (Юго-западный транзит с мостовым переходом через р. Обь в городе Новосибирске)</t>
  </si>
  <si>
    <t xml:space="preserve">Обоснование инвестиций в реконструкцию автомобильной дороги "Новосибирск - Красный Яр" в Новосибирском районе Новосибирской области. </t>
  </si>
  <si>
    <t xml:space="preserve">Реконструкция стационарного пункта весового контроля СПВК "Ордынский" в Ордынском районе Новосибирской области. </t>
  </si>
  <si>
    <t>Демонтаж путепровода через железную дорогу "Новосибирск-Барнаул" на 1 км а/д "71 км а/д "М-52" - Легостаево - Чемское - 76 км а/д "К-16" (в гр. района)" в Искитимском районе Новосибирской области.</t>
  </si>
  <si>
    <t xml:space="preserve"> Разработка Транспортной схемы международного выставочного комплекса ООО "Сибирь Экспоцентр" в Новосибирском районе Новосибирской области.</t>
  </si>
  <si>
    <t xml:space="preserve">Строительство транспортной развязки и подъездных путей к международному выставочному комплексу ООО "Сибирь Экспоцентр" в Новосибирском районе Новосибирской области. </t>
  </si>
  <si>
    <t>Строительство а/д "Н-0809" - Харино" в Искитимском районе Новосибирской области.</t>
  </si>
  <si>
    <t>Новосибирский</t>
  </si>
  <si>
    <t>Венгеровский</t>
  </si>
  <si>
    <t>Барабинский</t>
  </si>
  <si>
    <t>Колыванский</t>
  </si>
  <si>
    <t>Коченевский</t>
  </si>
  <si>
    <t>Искитимский</t>
  </si>
  <si>
    <t>Тогучинский</t>
  </si>
  <si>
    <t xml:space="preserve">Ордынский </t>
  </si>
  <si>
    <t>Краснозерский</t>
  </si>
  <si>
    <t>Новосибирская область</t>
  </si>
  <si>
    <t>Ордынский</t>
  </si>
  <si>
    <t xml:space="preserve">Сузунский </t>
  </si>
  <si>
    <t>Татарский</t>
  </si>
  <si>
    <t>Мошковский, Тогучинский</t>
  </si>
  <si>
    <t>Баганский</t>
  </si>
  <si>
    <t>Новосибирский, Тогучинский</t>
  </si>
  <si>
    <t>г. Новосибирск</t>
  </si>
  <si>
    <t>Куйбышевский</t>
  </si>
  <si>
    <t>Северный</t>
  </si>
  <si>
    <t>Чулымский</t>
  </si>
  <si>
    <t>Каргатский</t>
  </si>
  <si>
    <t>Чановский</t>
  </si>
  <si>
    <t>Новосибирский и Коченевский</t>
  </si>
  <si>
    <t>Карасукский</t>
  </si>
  <si>
    <t>ГКУ НСО ТУАД</t>
  </si>
  <si>
    <t>54:19:000000:1749</t>
  </si>
  <si>
    <t>54:04:000000:276</t>
  </si>
  <si>
    <t>54:04:022202:171</t>
  </si>
  <si>
    <t>х</t>
  </si>
  <si>
    <t>54:22:000000:948</t>
  </si>
  <si>
    <t>54:23:000000:693</t>
  </si>
  <si>
    <t>54:04:000000:128</t>
  </si>
  <si>
    <t>54:35:014085:278</t>
  </si>
  <si>
    <t>54:35:014085:279</t>
  </si>
  <si>
    <t>54:14:000000:2429</t>
  </si>
  <si>
    <t>54:13:000000:1496</t>
  </si>
  <si>
    <t>54:21:000000:302</t>
  </si>
  <si>
    <t>54:30:000000:584</t>
  </si>
  <si>
    <t>54:09:000000:361</t>
  </si>
  <si>
    <t>54:27:000000:1168</t>
  </si>
  <si>
    <t>54:23:000000:978</t>
  </si>
  <si>
    <t>собственность Новосибирской области</t>
  </si>
  <si>
    <t>2023</t>
  </si>
  <si>
    <t>54:02:000000:871</t>
  </si>
  <si>
    <t>54:01:000000:31</t>
  </si>
  <si>
    <t>54:19:000000:5377</t>
  </si>
  <si>
    <t>54:19:000000:42</t>
  </si>
  <si>
    <t>Целевая функция в отношении объекта ( строительство, реконструкция объекта продолжается, консервация, приватизация (продажа), передача  другим субъектам хозяйственной деятельности, передача в федеральную или муниципальную собственность,  передача в казну Новосибирской области, передача по концессионному соглашению, списание (снос))</t>
  </si>
  <si>
    <t>строительство, реконструкция объекта продолжается</t>
  </si>
  <si>
    <t>завершение строительства (реконструкции)</t>
  </si>
  <si>
    <t xml:space="preserve">Реконструкция моста через ручей на завершение строительства (реконструкции)9 км а/д "Мальчиха - Лаптевка" в Колыванском районе Новосибирской области. </t>
  </si>
  <si>
    <t xml:space="preserve"> строительство завершено</t>
  </si>
  <si>
    <t>списание объекта</t>
  </si>
  <si>
    <t>нет порядка списания</t>
  </si>
  <si>
    <t>целевая функция не определена</t>
  </si>
  <si>
    <t>монтаж завершен</t>
  </si>
  <si>
    <t>оборудование</t>
  </si>
  <si>
    <t>4 мес</t>
  </si>
  <si>
    <t>18 мес</t>
  </si>
  <si>
    <t>3,5 мес</t>
  </si>
  <si>
    <t>6 мес</t>
  </si>
  <si>
    <t>5,7 мес</t>
  </si>
  <si>
    <t>8 мес</t>
  </si>
  <si>
    <t>10 мес</t>
  </si>
  <si>
    <t>7 мес</t>
  </si>
  <si>
    <t>48 мес</t>
  </si>
  <si>
    <t>53 мес</t>
  </si>
  <si>
    <t>2 мес</t>
  </si>
  <si>
    <t>15 мес</t>
  </si>
  <si>
    <t>3 мес</t>
  </si>
  <si>
    <t>5 мес</t>
  </si>
  <si>
    <t>12 мес</t>
  </si>
  <si>
    <t>16 мес</t>
  </si>
  <si>
    <t>40 мес</t>
  </si>
  <si>
    <t>24 мес</t>
  </si>
  <si>
    <t>-</t>
  </si>
  <si>
    <t>проекта нет</t>
  </si>
  <si>
    <t>ГКУ НСО "ХОЗУ"</t>
  </si>
  <si>
    <t>Надземный двухэтажный гараж-стоянка (инженер. изыск)</t>
  </si>
  <si>
    <t>Объект строительства</t>
  </si>
  <si>
    <t xml:space="preserve">Проектная документация домов для  проживания и зоны отдыха </t>
  </si>
  <si>
    <t>Реконструкция главного корпуса</t>
  </si>
  <si>
    <t>Реконструкция гостевого корпуса</t>
  </si>
  <si>
    <t>г. Новосибирск ул. Кирова,3</t>
  </si>
  <si>
    <t>г.Новосибирск ул. Б Богаткова, 23</t>
  </si>
  <si>
    <t>г.Новосибирск ул. Дачное шоссе,16</t>
  </si>
  <si>
    <t xml:space="preserve">54:35:031931:467 оперативное управление от 17.02.2017г </t>
  </si>
  <si>
    <t xml:space="preserve">54:35:031931:477 оперативное управление от 17.02.2017г </t>
  </si>
  <si>
    <t>2014год</t>
  </si>
  <si>
    <t>2008год</t>
  </si>
  <si>
    <t>2015год</t>
  </si>
  <si>
    <t>2013год</t>
  </si>
  <si>
    <t>2012год</t>
  </si>
  <si>
    <t>Завершение строительства</t>
  </si>
  <si>
    <t xml:space="preserve">Завершение строительства  </t>
  </si>
  <si>
    <t>реконструкция</t>
  </si>
  <si>
    <t>ГАУ ДОД НСО "ООЦ "Солнечный мыс-2"</t>
  </si>
  <si>
    <t>Объект незавершенного строительства</t>
  </si>
  <si>
    <t>630534, Новосибирская область, д.п. Мочище,                   ул. Снежная, д. 1/1</t>
  </si>
  <si>
    <t>54-54-01/213/2008-124</t>
  </si>
  <si>
    <t>Министерство труда и социального развития Новосибирской области</t>
  </si>
  <si>
    <t>Списание</t>
  </si>
  <si>
    <t>общая площадь 168,6 кв.м.</t>
  </si>
  <si>
    <t>ГАУ НСО «Областной центр социальной помощи семье и детям «Морской залив»</t>
  </si>
  <si>
    <t>Незавершенный строительством объект, назначение: не определено</t>
  </si>
  <si>
    <t>630555, Новосибирская область, Новосибирский район, п. Голубой Залив, ул. Морская, 1А</t>
  </si>
  <si>
    <t>54:19:072601:464/ 30.12.2014,                 54 AE 687479,           оперативное управление</t>
  </si>
  <si>
    <t>ГАУ СО НСО "Ояшинский детский дом-интренат для умственно отсталых детей"</t>
  </si>
  <si>
    <t>Здание бассейна модульного типа</t>
  </si>
  <si>
    <t>633150, Новосибирская область, Мошковский район, п. Станционно-Ояшинский, ул.Западная, д. 40</t>
  </si>
  <si>
    <t>54:18:10111:124/02.08.2017,     оперативное управление</t>
  </si>
  <si>
    <t>54000078000881</t>
  </si>
  <si>
    <t>2017</t>
  </si>
  <si>
    <t>58,8</t>
  </si>
  <si>
    <t xml:space="preserve">ГАУК НСО "Новосибирская филармония" </t>
  </si>
  <si>
    <t>Квартира однокомнатная</t>
  </si>
  <si>
    <t>630112,г.Новосибирск,ул.Кошурникова,д.22/1,кв.10</t>
  </si>
  <si>
    <t>2 года</t>
  </si>
  <si>
    <t>завершение строительства</t>
  </si>
  <si>
    <t>не оформлена в собственность в связи с банкротством застройщика</t>
  </si>
  <si>
    <t>Министерство культуры Новосибирской области</t>
  </si>
  <si>
    <t>Государственное автономное учреждение Новосибирской области «Спортивная школа по хоккею с мячом «Сибсельмаш»</t>
  </si>
  <si>
    <t>Незавершённый строительством объект (здание восточной трибуны)</t>
  </si>
  <si>
    <t>630078, г.Новосибирск, ул.Пархоменко 2а</t>
  </si>
  <si>
    <t>собственность</t>
  </si>
  <si>
    <t>1989/1990</t>
  </si>
  <si>
    <t xml:space="preserve">Объект построен хоз.способом, на текущий момент эксплуатируется. Оформление  завершения строительства затруднительно в связи с невозможностью обеспечения полного соответствия  объекта действующим строительным нормам. </t>
  </si>
  <si>
    <t>ГКУ НСО "Центр по делам ГО, ЧС и ПБ Новосибирской области"</t>
  </si>
  <si>
    <t>Крытая стоянка спецмашин</t>
  </si>
  <si>
    <t>Новосибирск, ул.Сибиряков-Гвардейцев,78</t>
  </si>
  <si>
    <t>978,3</t>
  </si>
  <si>
    <t>ГКУ НСО "УКС"</t>
  </si>
  <si>
    <t>Учебно-тренировочный каток с искусственным льдом по ул. Б.Хмельницкого в г. Новосибирске</t>
  </si>
  <si>
    <t>Министерство образования НСО</t>
  </si>
  <si>
    <t>2015</t>
  </si>
  <si>
    <t>13 мес.</t>
  </si>
  <si>
    <t>Передача ГАОУ  НСО "Школа интернат с углубленным изучением предметов спортивного профиля"</t>
  </si>
  <si>
    <t>Ввод в эксплуатацию 2015г. Капитальные вложения по зданию  переданы в сумме 123 598,1 тыс.руб. Капиальные вложения по движимому имуществу переданы в августе 2018 года.</t>
  </si>
  <si>
    <t>Спортивный комплекс в г. Болотное (спортзал и стадион)</t>
  </si>
  <si>
    <t>НСО,г. Болотное</t>
  </si>
  <si>
    <t>Муниципальная собственность</t>
  </si>
  <si>
    <t>2012</t>
  </si>
  <si>
    <t>10,5 мес.</t>
  </si>
  <si>
    <t>Передача объекта в муниципальную собственность</t>
  </si>
  <si>
    <t>В августе 2018г. получено разрешение на ввод 3 этапа, после регистрации объекта в органах юстиции будут проведены все необходимые мероприятия по передаче капитальных вложений балансодержателю.Переданы капитальные вложения в сумме 128 520,8 тыс.руб.</t>
  </si>
  <si>
    <t>Федеральный центр высоких медицинских технологий по ул. Н-Данченко Новосибирск (ФЦНХ)</t>
  </si>
  <si>
    <t>Федеральная собственность</t>
  </si>
  <si>
    <t>2008</t>
  </si>
  <si>
    <t>14,5 мес.</t>
  </si>
  <si>
    <t>Передача в Федеральную собственность</t>
  </si>
  <si>
    <t>Переданы капитальные вложения в сумме 965 208,6 тыс.руб.Ведутся работы по передаче остатков капитальных вложений (электрокотельная в федеральную собмтвенность)</t>
  </si>
  <si>
    <t>Психиатрическая больница №3 на 450 к/мест, Новосибирск</t>
  </si>
  <si>
    <t>Министерство здравоохранения НСО</t>
  </si>
  <si>
    <t>2010</t>
  </si>
  <si>
    <t>6 мес.</t>
  </si>
  <si>
    <t xml:space="preserve">Передача ГБУЗ НСО "ГНКПБ №3" </t>
  </si>
  <si>
    <t xml:space="preserve"> Построена КНС.  Ведется работа по передаче капитальных вложений балансодержателю</t>
  </si>
  <si>
    <t>Унифицированный медицинский корпус Искитимской ЦРБ</t>
  </si>
  <si>
    <t>НСО, г. Искитим</t>
  </si>
  <si>
    <t>2005</t>
  </si>
  <si>
    <t xml:space="preserve">Передача ГБУЗ НСО Искитимская ЦГБ" </t>
  </si>
  <si>
    <t>Переданы капитальные вложения в сумме 327 578,9 тыс.руб. Ведется работа по передаче остатка капитальных вложений балансодержателю.</t>
  </si>
  <si>
    <t>Реконструкция и реставрация Новосибирского краеведческого музея</t>
  </si>
  <si>
    <t>Министерство культуры НСО</t>
  </si>
  <si>
    <t>2014</t>
  </si>
  <si>
    <t>30 мес.</t>
  </si>
  <si>
    <t>Передача ГАУК НСО "НГКМ"</t>
  </si>
  <si>
    <t>Переданы капитальные вложения в сумме 173 460,2 тыс.руб. Ведется работа по  предоставлению земельного участка Застройщику. После этого будут переданы капитальные вложения по благоустройству объекта.</t>
  </si>
  <si>
    <t>Школа с.Владимировка Тогучинский р-он</t>
  </si>
  <si>
    <t>НСО, Тогучинский р-н, с. Владимировка</t>
  </si>
  <si>
    <t>2002</t>
  </si>
  <si>
    <t>18 мес.</t>
  </si>
  <si>
    <t>Передача МКОУ Тогучинского района "Владимировская средняя школа"</t>
  </si>
  <si>
    <t xml:space="preserve">Переданы капитальные вложения в сумме 71 918,2 тыс.руб. Ведется работа по передаче остатка капитальных вложений балансодержателю. </t>
  </si>
  <si>
    <t>Пристройка к школе №21 в г.Болотное</t>
  </si>
  <si>
    <t>НСО, г. Болотное</t>
  </si>
  <si>
    <t>15 мес.</t>
  </si>
  <si>
    <t xml:space="preserve">Требуется принятие решения о  списании капитальных вложений (по методике списания затрат). </t>
  </si>
  <si>
    <t xml:space="preserve">Прочие 296,98  тыс. руб.                                                                      В соответствии с приказом  Департамента строительства и ЖКХ НСО от 2007 года "О передаче функций заказчика  администрации Болотнинского района" в 2009 году ГБУ НСО "УКС" направило акт приема передачи капитальных вложений, получен отказ.  В 2018 г. повторно направлен запрос, получен отказ. </t>
  </si>
  <si>
    <t>Архив реконструкция здания государственного архива</t>
  </si>
  <si>
    <t>Управление государственной архивной службы НСО</t>
  </si>
  <si>
    <t>12 мес.</t>
  </si>
  <si>
    <t>Передача ГКУ НСО "Государственный архив Новосибирской области"</t>
  </si>
  <si>
    <t>Переданы капитальные вложения в сумме 5 521,1 тыс.руб.Ведется работа по передаче капитальных вложений балансодержателю.</t>
  </si>
  <si>
    <t>2016</t>
  </si>
  <si>
    <t>МЖК г.Обь инженерные коммуникации</t>
  </si>
  <si>
    <t>НСО, г. Обь</t>
  </si>
  <si>
    <t>8 мес.</t>
  </si>
  <si>
    <t xml:space="preserve">Требуется принятие решения о передаче или списании капитальных вложений (по методике списания затрат). </t>
  </si>
  <si>
    <t xml:space="preserve"> Работы завершены. Передача объекта ведется с июля 2012 года.  Объект Администрацией г.Обь не принимается.  </t>
  </si>
  <si>
    <t>Строительство водовода участок от м-на "д" до "ВНС"-2 подъема</t>
  </si>
  <si>
    <t>7,2 мес.</t>
  </si>
  <si>
    <t>ПИР 60 328,9 тыс. руб.
 Передача объекта возможна после проведения кадастрового учета и гос регистрации права оперативного управления</t>
  </si>
  <si>
    <t>Водовод 820мм</t>
  </si>
  <si>
    <t>г.Новосибирск</t>
  </si>
  <si>
    <t>7 мес.</t>
  </si>
  <si>
    <t xml:space="preserve"> Передача объекта возможна после проведения кадастрового учета и государственной регистрации права оперативного управления.</t>
  </si>
  <si>
    <t>Здание РОВД с ИВС и гаражом с.Усть-Тарка НСО (2 оч.)</t>
  </si>
  <si>
    <t>НСО, Усть-Таркский р-н</t>
  </si>
  <si>
    <t>17,5 мес.</t>
  </si>
  <si>
    <t>Передача ГУ МВД Росси по Новосибирской области</t>
  </si>
  <si>
    <t xml:space="preserve"> Ведется работа по передаче объекта балансодержателю.</t>
  </si>
  <si>
    <t>Реконструкция НФС г.Куйбышев</t>
  </si>
  <si>
    <t>НСО, г. Куйбышев</t>
  </si>
  <si>
    <t>1 этап - 11 мес.                 2 этап - 16 мес.</t>
  </si>
  <si>
    <t>Подано заявление в Арбитражный суд НСО о признании незаконным отказа в выдаче разрешения на ввод объекта в эксплуатацию.</t>
  </si>
  <si>
    <t>Школа р.п Маслянино</t>
  </si>
  <si>
    <t>НСО, Маслянинский р-н, п. Маслянино</t>
  </si>
  <si>
    <t>24,5 мес.</t>
  </si>
  <si>
    <t>Ведется строительство объекта</t>
  </si>
  <si>
    <t>Школа г.Обь</t>
  </si>
  <si>
    <t>24 мес.</t>
  </si>
  <si>
    <t>Завершение строительства, объект будет передан в казну НО</t>
  </si>
  <si>
    <t xml:space="preserve">Школа по ул.Первомайской в Первомайском районе </t>
  </si>
  <si>
    <t>16,5 мес.</t>
  </si>
  <si>
    <t>Школа в микрорайоне Южный г.Бердск</t>
  </si>
  <si>
    <t>НСО, г. Бердск</t>
  </si>
  <si>
    <t>33,5 мес.</t>
  </si>
  <si>
    <t xml:space="preserve"> Школа  по ул. Виталия  Потылицына в Октябрьском районе</t>
  </si>
  <si>
    <t>28 мес.</t>
  </si>
  <si>
    <t>Школа в III микрорайоне р.п.Кольцово</t>
  </si>
  <si>
    <t>НСО, р-п. Кольцово</t>
  </si>
  <si>
    <t>36,5 мес.</t>
  </si>
  <si>
    <t>Детский сад  в  жилом районе "Южно-Чемской" Кировского района</t>
  </si>
  <si>
    <t xml:space="preserve">Пристройка модуля к общеобразовательной школе-интернату с углубленным изучением предметов спортивного профиля №149 г. Новосибирск </t>
  </si>
  <si>
    <t>Передача затрат возможна после завершения строительства и ввода объекта в эксплуатацию  для передачи капитальных вложений балансодержателю.</t>
  </si>
  <si>
    <t>Школа в с. Верх-Тула</t>
  </si>
  <si>
    <t>НСО, Новосибирский р-н., с. Верх-Тула</t>
  </si>
  <si>
    <t>30,5 мес.</t>
  </si>
  <si>
    <t>Ведется проектирование объекта</t>
  </si>
  <si>
    <t>Школа в п. Восход</t>
  </si>
  <si>
    <t>НСО, Новосибирский р-н., п. Восход</t>
  </si>
  <si>
    <t>Школа в р.п. Краснообск</t>
  </si>
  <si>
    <t>НСО, Новосибирский р-н., п. Краснообск</t>
  </si>
  <si>
    <t>Детский сад в р.п. Краснообск Новосибирского района</t>
  </si>
  <si>
    <t>2018</t>
  </si>
  <si>
    <t>13,5 мес.</t>
  </si>
  <si>
    <t>Детский сад в мкр. Южный г. Бердска</t>
  </si>
  <si>
    <t>10,6 мес.</t>
  </si>
  <si>
    <t>Детский сад по ул. Геодезическая г. Обь</t>
  </si>
  <si>
    <t>Детский сад в р.п. Кольцово</t>
  </si>
  <si>
    <t>Детский сад по ул. 2-я Марата в Первомайском района г.Новосибирска</t>
  </si>
  <si>
    <t>Пристройка к средней школе в д. Бурмистрово Искитимского района Новосибирской области</t>
  </si>
  <si>
    <t>НСО, Искитимский р-н, д. Бурмистрово</t>
  </si>
  <si>
    <t>9 мес.</t>
  </si>
  <si>
    <t>Строительство физкультурно-оздоровительного комплекса по ул. Лебедевского в Заельцовском районе г. Новосибирска</t>
  </si>
  <si>
    <t>Департамент физической культуры и спорта Новосибирской области</t>
  </si>
  <si>
    <t>Завершение строительства, капитальные вложения будут переданы ГАУ НСО "ЦСП"</t>
  </si>
  <si>
    <t xml:space="preserve">Строительство физкультурно-оздоровительного комплекса с искусственным льдом в г. Куйбышеве </t>
  </si>
  <si>
    <t>Региональный центр волейбола в г. Новосибирске</t>
  </si>
  <si>
    <t>32 мес.</t>
  </si>
  <si>
    <t>Физкультурно-оздоровительный комплекс с искусственным льдом по ул. Восточной в р.п. Краснообске</t>
  </si>
  <si>
    <t>19,9 мес.</t>
  </si>
  <si>
    <t>Спортивный комплекс в с. Убинское</t>
  </si>
  <si>
    <t>НСО, Убинский р-н, с. Убинское</t>
  </si>
  <si>
    <t>Земельный налог 4 005,7 тыс. руб.
ПИР 913,1 тыс. руб.
Прочие 3 449,7 тыс. руб.
СМР 8 749,0 тыс. руб.
После ввода объекта в эксплуатацию будут проведены все необходимые мероприятия для передачи капитальных вложений балансодержателю.</t>
  </si>
  <si>
    <t>Плавательный бассейн в с. Северном</t>
  </si>
  <si>
    <t>НСО, Северный р-н, с. Северное</t>
  </si>
  <si>
    <t>10 мес.</t>
  </si>
  <si>
    <t>Земельный налог 194,2 тыс. руб.
ПИР 77,5 тыс. руб.
Прочие 1 714,7 тыс. руб. 
СМР 29 761,9 тыс. руб.
После ввода объекта в эксплуатацию будут проведены все необходимые мероприятия для передачи капитальных вложений балансодержателю.</t>
  </si>
  <si>
    <t>Строительство спортивного комплекса в Тогучинском районе (спортзал 36х18 м)</t>
  </si>
  <si>
    <t>НСО, Тогучинский р-н ,г. Тогучин</t>
  </si>
  <si>
    <t>Земельный налог  1 497,3 тыс. руб.
ПИР  2 142,5 тыс. руб.
Прочие  584,4 тыс. руб.
После ввода объекта в эксплуатацию будут проведены все необходимые мероприятия для передачи капитальных вложений балансодержателю.</t>
  </si>
  <si>
    <t>Многофункциональная ледовая арена по ул. Немировича-Данченко в городе Новосибирске</t>
  </si>
  <si>
    <t>проектная документация на разработке</t>
  </si>
  <si>
    <t>Спортивный комплекс с универсальным игровым залом в р.п. Сузун Сузунского района  Новосибирской области</t>
  </si>
  <si>
    <t>НСО, Сузунский р-н, р-п. Сузун</t>
  </si>
  <si>
    <t>Реконструкция и техническое перевооружение комплекса ГБУЗ Барабинской ЦРБ (реконструкция лечебного корпуса)</t>
  </si>
  <si>
    <t>НСО, г. Барабинск</t>
  </si>
  <si>
    <t>27 мес.</t>
  </si>
  <si>
    <t>Завершение строительства, капитальные вложения будут переданы ГБУЗ НСО "Барабинская ЦРБ"</t>
  </si>
  <si>
    <t>Ведется строительство объекта.Переданы капитальные вложения   158 293,7 тыс. руб.</t>
  </si>
  <si>
    <t>Реконструкция больничного комплекса ГБУЗ "ОЦГБ" (г. Обь)</t>
  </si>
  <si>
    <t>22 мес.</t>
  </si>
  <si>
    <t>Прочие 1 622 ,7 тыс. руб.
СМР 14 493,1 тыс. руб.
Переданы капитальные вложения   221 285,6 тыс. руб. После ввода очередного этапа в эксплуатацию будут проведены все необходимые мероприятия для передачи капитальных вложений балансодержателю.</t>
  </si>
  <si>
    <t>Детская туберкулезная больница в п. Мочище - филиал  ГБУЗ НСО "Государственной областной новосибирской туберкулезной больницы". Реконструкция</t>
  </si>
  <si>
    <t>НСО, Новосибирский р-н, п. Мочище</t>
  </si>
  <si>
    <t>39 мес.</t>
  </si>
  <si>
    <t>Передача ГБУЗ НСО "ГОНТБ". Завершение строительства.</t>
  </si>
  <si>
    <t>Оборудование 19 462,6 тыс. руб.
ПИР 5 566,4 тыс. руб.
Прочие 14 448 ,6 тыс. руб.
СМР 271 368,1 тыс. руб.
Получено разрешение на ввод лечебного корпуса № 1, ведется работа по передаче капитальных вложений. После ввода очередного этапа в эксплуатацию будут проведены все необходимые мероприятия для передачи капитальных вложений балансодержателю.</t>
  </si>
  <si>
    <t>Реконструкция ЦРБ Маслянинского района</t>
  </si>
  <si>
    <t>23 мес.</t>
  </si>
  <si>
    <t>ПИР 2 641,5 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Переданы капитальные вложения на сумму 382 368,0 тыс.руб.  После ввода очередного этапа в эксплуатацию будут проведены все необходимые мероприятия для передачи капитальных вложений балансодержателю.</t>
  </si>
  <si>
    <t>Строительство фельдшерско-акушерского пункта в с. Нововоскресенка Государственного бюджетного учреждения здравоохранения Новосибирской области "Черепановская центральная районная больница"</t>
  </si>
  <si>
    <t xml:space="preserve">НСО,  Черепановский р-н, с. Нововоскресенка </t>
  </si>
  <si>
    <t>3 мес.</t>
  </si>
  <si>
    <t xml:space="preserve">Передача ГБУЗ НСО"Черепановская ЦРБ" </t>
  </si>
  <si>
    <t>Переданы капитальные вложения на сумму 7 900,0 тыс.руб. Ведется работа по передаче остатка капитальных вложений балансодержателю.</t>
  </si>
  <si>
    <t>Фельдшерско-акушерский пункт в д. Алексеевка Государственного бюджетного учреждения здравоохранения Новосибирской области Здвинская центральная районная больница"</t>
  </si>
  <si>
    <t>НСО, Здвинский р-н, д. Алексеевка</t>
  </si>
  <si>
    <t xml:space="preserve">Передача  ГБУЗ НСО"Здвинская ЦРБ" </t>
  </si>
  <si>
    <t xml:space="preserve">В августе переданы капитальные вложения на сумму 7 870,34 тыс.руб. </t>
  </si>
  <si>
    <t>Фельдшерско-акушерский пункт в с. Козловка Государственного бюджетного учреждения здравоохранения Новосибирской области "Татарская центральная районная больница"</t>
  </si>
  <si>
    <t>НСО, Татарский р-н, с. Козловка</t>
  </si>
  <si>
    <t xml:space="preserve">Передача ГБУЗ НСО"Татарская ЦРБ" </t>
  </si>
  <si>
    <t>Ведется работа по передаче капитальных вложений балансодержателю.</t>
  </si>
  <si>
    <t>Строительство фельдшерско-акушерского пункта в с. Яркуль Государственного бюджетного учреждения здравоохранения Новосибирской области "Усть - Таркская центральная районная больница"</t>
  </si>
  <si>
    <t>НСО, Усть-таркский -н, с. Яркуль</t>
  </si>
  <si>
    <t xml:space="preserve">Передача ГБУЗ НСО"Усть- Таркская ЦРБ" </t>
  </si>
  <si>
    <t>Переданы капитальные вложения на сумму 8 329,3тыс.руб.Ведется работа по передаче остатка капитальных вложений балансодержателю.</t>
  </si>
  <si>
    <t>Строительство фельдшерско-акушерского пункта в с. Яркуль-Матюшкино Государственного бюджетного учреждения здравоохранения Новосибирской области "Усть - Таркская центральная районная больница"</t>
  </si>
  <si>
    <t>НСО, Усть-таркский -н, с. Яркуль-Матюшкино</t>
  </si>
  <si>
    <t>Переданы капитальные вложения на сумму 8 509,3 тыс.руб.Ведется работа по передаче остатка капитальных вложений балансодержателю.</t>
  </si>
  <si>
    <t>Фельдшерско-акушерский пункт в д. Лукошино Государственного бюджетного учреждения здравоохранения Новосибирской области "Купинская центральная районная больница"</t>
  </si>
  <si>
    <t>НСО, Купинский р-н, д. Лукошино</t>
  </si>
  <si>
    <t xml:space="preserve">Передача ГБУЗ НСО"Купинская ЦРБ" </t>
  </si>
  <si>
    <t>Переданы капитальные вложения на сумму 7 849,6 тыс.руб. Ведется работа по передаче остатка капитальных вложений балансодержателю.</t>
  </si>
  <si>
    <t>Фельдшерско-акушерский пункт в д. Усманка Государственного бюджетного учреждения здравоохранения Новосибирской области "Кыштовская центральная районная больница"</t>
  </si>
  <si>
    <t>НСО, Кыштовский р-н, д. Усманка</t>
  </si>
  <si>
    <t>Передача ГБУЗ НСО"Кыштовская ЦРБ"</t>
  </si>
  <si>
    <t>Фельдшерско-акушерский пункт в п. Приобский Государственного бюджетного учреждения здравоохранения Новосибирской области "Новосибирская клиническая центральная районная больница"</t>
  </si>
  <si>
    <t>НСО, Новосибирский р-н, п. Приобский</t>
  </si>
  <si>
    <t>Передача ГБУЗ НСО"Новосибирская КЦРБ"</t>
  </si>
  <si>
    <t>Ведется работа по передаче \капитальных вложений балансодержателю.</t>
  </si>
  <si>
    <t>Фельдшерско-акушерский пункт в п. Раисино Государственного бюджетного учреждения здравоохранения Новосибирской области "Убинская центральная районная больница"</t>
  </si>
  <si>
    <t>НСО, Убинский р-н, п. Раисино</t>
  </si>
  <si>
    <t>Передача ГБУЗ НСО "Убинская ЦРБ"</t>
  </si>
  <si>
    <t>Строительство фельдшерско-акушерского пункта в с. Мосты Государственного бюджетного учреждения здравоохранения Новосибирской области "Искитимская центральная городская больница"</t>
  </si>
  <si>
    <t>НСО, Искитимский р-н, с. Мосты</t>
  </si>
  <si>
    <t>Передача ГБУЗ НСО "Искитимская ЦГБ"</t>
  </si>
  <si>
    <t>Фельдшерско-акушерский пункт в п. Моховое Государственного бюджетного учреждения здравоохранения Новосибирской области "Чановская центральная районная больница"</t>
  </si>
  <si>
    <t>НСО, Чановский р-н, п. Моховое</t>
  </si>
  <si>
    <t>Передача ГБУЗ НСО "Чановская ЦРБ"</t>
  </si>
  <si>
    <t>Фельдшерско-акушерский пункт в с. Аксениха Государственного бюджетного учреждения здравоохранения Новосибирской области "Краснозерская центральная районная больница"</t>
  </si>
  <si>
    <t>НСО, Краснозерский р-н, с. Аксениха</t>
  </si>
  <si>
    <t>Передача Передача ГБУЗ НСО "Краснозерская ЦРБ"</t>
  </si>
  <si>
    <t>Фельдшерско-акушерский пункт в с. Белоярка Государственного бюджетного учреждения здравоохранения Новосибирской области "Мошковская центральная районная больница"</t>
  </si>
  <si>
    <t>НСО, Мошковский р-н, с. Белоярка</t>
  </si>
  <si>
    <t>Передача ГБУЗ НСО "Мошковская ЦРБ"</t>
  </si>
  <si>
    <t>Строительство фельдшерско-акушерского пункта в п. Майский Государственного бюджетного учреждения здравоохранения Новосибирской области "Черепановская центральная районная больница"</t>
  </si>
  <si>
    <t>НСО, Черепановский р-н, п. Майский</t>
  </si>
  <si>
    <t>Передача ГБУЗ НСО "Черепановская ЦРБ"</t>
  </si>
  <si>
    <t>Переданы капитальные вложения на сумму 8 988,3 тыс.руб. Ведется работа по передаче остатка капитальных вложений балансодержателю.</t>
  </si>
  <si>
    <t>Фельдшерско-акушерский пункт в с. Вьюны Государственного бюджетного учреждения здравоохранения Новосибирской области "Колыванская центральная районная больница"</t>
  </si>
  <si>
    <t>НСО, Колыванский р-н, с. Вьюны</t>
  </si>
  <si>
    <t>Передача ГБУЗ НСО "Колыванская ЦРБ"</t>
  </si>
  <si>
    <t>Фельдшерско-акушерский пункт в с. Мироновка Государственного бюджетного учреждения здравоохранения Новосибирской области "Баганская центральная районная больница"</t>
  </si>
  <si>
    <t>НСО, Баганский р-н, с. Мироновка</t>
  </si>
  <si>
    <t>Передача ГБУЗ НСО" Баганская ЦРБ"</t>
  </si>
  <si>
    <t>Фельдшерско-акушерский пункт в с. Мышланка Государственного бюджетного учреждения здравоохранения Новосибирской области "Сузунская центральная районная больница"</t>
  </si>
  <si>
    <t>НСО, Сузунский р-н, с. Мышланка</t>
  </si>
  <si>
    <t>Передача ГБУЗ НСО "Сузунская ЦРБ"</t>
  </si>
  <si>
    <t>Переданы капитальные вложения на сумму 8 890,2 тыс.руб.Ведется работа по передаче остатка капитальных вложений балансодержателю.</t>
  </si>
  <si>
    <t>Фельдшерско-акушерский пункт в с. Новочановское Государственного бюджетного учреждения здравоохранения Новосибирской области "Барабинская центральная районная больница"</t>
  </si>
  <si>
    <t>НСО, Баганский р-н, с. Новочановское</t>
  </si>
  <si>
    <t>Передача ГБУЗ НСО "Барабинская ЦРБ"</t>
  </si>
  <si>
    <t>Фельдшерско-акушерский пункт в с. Ояш Государственного бюджетного учреждения здравоохранения Новосибирской области "Болотнинская центральная районная больница"</t>
  </si>
  <si>
    <t>НСО, Болотнинский р-н, с. Ояш</t>
  </si>
  <si>
    <t>Передача ГБУЗ НСО " Болотнинская ЦРБ"</t>
  </si>
  <si>
    <t>В августе переданы капитальные вложения на сумму 9 748,2 тыс.руб.</t>
  </si>
  <si>
    <t>Фельдшерско-акушерский пункт в с. Решеты Государственного бюджетного учреждения здравоохранения Новосибирской области "Кочковская центральная районная больница"</t>
  </si>
  <si>
    <t>НСО, Кочковский р-н, с. Решеты</t>
  </si>
  <si>
    <t>Передача ГБУЗ НСО "Кочковская ЦРБ"</t>
  </si>
  <si>
    <t>Фельдшерско-акушерский пункт в ауле Нижнебаяновский Государственного бюджетного учреждения здравоохранения Новосибирской области "Карасукская центральная районная больница"</t>
  </si>
  <si>
    <t>НСО, Карасукский р-н, аул Нижнебаяновский</t>
  </si>
  <si>
    <t>Завершение строительства, объект будет передан ГБУЗ НСО "Карасукская ЦРБ"</t>
  </si>
  <si>
    <t>Фельдшерско-акушерский пункт в с. Савкино Государственного бюджетного учреждения здравоохранения Новосибирской области "Баганская центральная районная больница"</t>
  </si>
  <si>
    <t>НСО, Баганский р-н, с. Савкино</t>
  </si>
  <si>
    <t>Завершение строительства, капитальные вложения будут переданы ГБУЗ НСО "Баганская ЦРБ"</t>
  </si>
  <si>
    <t>Фельдшерско-акушерский пункт в д. Александровка Государственного бюджетного учреждения здравоохранения Новосибирской области "Маслянинская центральная районная больница"</t>
  </si>
  <si>
    <t>НСО, Маслянинский р-н, д. Александровка</t>
  </si>
  <si>
    <t>Завершение строительства, капитальные вложения будут переданы ГБУЗ НСО "Маслянинская ЦРБ"</t>
  </si>
  <si>
    <t>Фельдшерско-акушерский пункт в п. Коб-Кордон Государственного бюджетного учреждения здравоохранения Новосибирской области "Северная центральная районная больница"</t>
  </si>
  <si>
    <t>НСО, Северный р-н, п. Коб-Кордон</t>
  </si>
  <si>
    <t>Завершение строительства, капитальные вложения будут переданы ГБУЗ НСО "Северная ЦРБ"</t>
  </si>
  <si>
    <t>Фельдшерско-акушерский пункт в п. Красномайский Государственного бюджетного учреждения здравоохранения Новосибирской области "Обская центральная городская больница"</t>
  </si>
  <si>
    <t>НСО, Новосибирский р-н, п. Красномайский</t>
  </si>
  <si>
    <t>Завершение строительства, капитальные вложения будут переданы ГБУЗ НСО "Обская ЦГБ"</t>
  </si>
  <si>
    <t>Фельдшерско-акушерский пункт в с. Большеникольское Государственного бюджетного учреждения здравоохранения Новосибирской области "Чулымская центральная районная больница"</t>
  </si>
  <si>
    <t>НСО, Чулымский р-н, с. Большеникольское</t>
  </si>
  <si>
    <t>Завершение строительства, капитальные вложения будут переданы ГБУЗ НСО "Чулымская ЦРБ"</t>
  </si>
  <si>
    <t>Фельдшерско-акушерский пункт в с. Елбаши Государственного бюджетного учреждения здравоохранения Новосибирской области "Линевская районная больница"</t>
  </si>
  <si>
    <t>НСО, Линевский р-н, с. Елбаши</t>
  </si>
  <si>
    <t>Завершение строительства, капитальные вложения будут переданы ГБУЗ НСО "Линевская ЦРБ"</t>
  </si>
  <si>
    <t>Фельдшерско-акушерский пункт в с. Жеребцово Государственного бюджетного учреждения здравоохранения Новосибирской области "Новосибирская районная больница N 1"</t>
  </si>
  <si>
    <t>НСО, Новосибирский р-н, с. Жеребцово</t>
  </si>
  <si>
    <t>Завершение строительства, капитальные вложения будут переданы ГБУЗ НСО "Новосибирская  РБ №1"</t>
  </si>
  <si>
    <t>Фельдшерско-акушерский пункт в с. Набережное Государственного бюджетного учреждения здравоохранения Новосибирской области "Каргатская центральная районная больница"</t>
  </si>
  <si>
    <t>НСО, Каргатский р-н, с. Набережное</t>
  </si>
  <si>
    <t>Завершение строительства, капитальные вложения будут переданы ГБУЗ НСО "Каргатская ЦРБ"</t>
  </si>
  <si>
    <t>Фельдшерско-акушерский пункт в с. Улыбино Государственного бюджетного учреждения здравоохранения Новосибирской области "Искитимская центральная городская больница"</t>
  </si>
  <si>
    <t>НСО, Искитимский р-н, с. Улыбино</t>
  </si>
  <si>
    <t>Завершение строительства, капитальные вложения будут переданы ГБУЗ НСО "Искитимская ЦГБ"</t>
  </si>
  <si>
    <t>Фельдшерско-акушерский пункт в с. Чаинка Государственного бюджетного учреждения здравоохранения Новосибирской области "Купинская центральная районная больница"</t>
  </si>
  <si>
    <t>НСО, Купинский р-н, с. Чаинка</t>
  </si>
  <si>
    <t>Завершение строительства, капитальные вложения будут переданы ГБУЗ НСО "Купинская ЦРБ"</t>
  </si>
  <si>
    <t>Фельдшерско-акушерский пункт в с. Новая Кулында Государственного бюджетного учреждения здравоохранения Новосибирской области "Чистоозерная центральная районная больница"</t>
  </si>
  <si>
    <t>НСО, Чистоозерный р-н, с. Новая Кулында</t>
  </si>
  <si>
    <t>Завершение строительства, капитальные вложения будут переданы ГБУЗ НСО "Чистоозерная ЦРБ"</t>
  </si>
  <si>
    <t>Реконстукция акуш.корпуса ГНОКБ для размещения перинатального центра НСО</t>
  </si>
  <si>
    <r>
      <t xml:space="preserve">ПИР 17 001,7 тыс. руб.
Прочие 1 013,5тыс.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После ввода объекта в эксплуатацию будут проведены все необходимые мероприятия для передачи капитальных вложений балансодержателю. </t>
    </r>
    <r>
      <rPr>
        <sz val="10"/>
        <color rgb="FFFF0000"/>
        <rFont val="Times New Roman"/>
        <family val="1"/>
        <charset val="204"/>
      </rPr>
      <t/>
    </r>
  </si>
  <si>
    <t xml:space="preserve">Реконструкция больничного комплекса Кочковской ЦРБ </t>
  </si>
  <si>
    <t>НСО, Кочковский р-н, с. Кочки</t>
  </si>
  <si>
    <t>ПИР 479,5 тыс. руб.
Прочие 768,3 тыс. руб.
СМР 33 441,0 тыс. руб.
Переданы капитальные вложения в сумме 178 019,0 тыс. руб.В августе переданы остатки капитальных вложений на баланс Кочковской ЦРБ.</t>
  </si>
  <si>
    <t>Больница в р.п.Дорогино</t>
  </si>
  <si>
    <t>НСО, Черепановский р-н, п. Дорогино</t>
  </si>
  <si>
    <t>ПИР  3 049,8 тыс. руб.
Прочие  343,9 тыс. руб.
 После ввода объекта в эксплуатацию будут проведены все необходимые мероприятия для передачи капитальных вложений балансодержателю.</t>
  </si>
  <si>
    <t>Завершение строительства операционно-реанимационного корпуса ГБУЗ НСО «ГКБ № 34"</t>
  </si>
  <si>
    <t>ПИР 621,7 тыс.руб                                                                                                             Ведется проектирование объекта</t>
  </si>
  <si>
    <t>Недостроенное здание поликлиники по ул. Гусинобродское шоссе в Дзержинском районе г. Новосибирска</t>
  </si>
  <si>
    <t>2,5 мес.</t>
  </si>
  <si>
    <t>Консервация</t>
  </si>
  <si>
    <t>СМР 146,4 тыс.руб.                                                                                                                                                 Расходы по консервации объекта.</t>
  </si>
  <si>
    <t>Дом культуры в с. Украинка Верх-Мильтюшинского сельсовета Черепановского района</t>
  </si>
  <si>
    <t>НСО, Черепановский р-н, с. Украинка</t>
  </si>
  <si>
    <t>4 мес.</t>
  </si>
  <si>
    <t>Реконструкция административного здания по ул.Пушкина,17а в с. Довольное Доволенского района под студенческое общежитие аграрного колледжа</t>
  </si>
  <si>
    <t>НСО, Довольненский р-н, с. Довольное</t>
  </si>
  <si>
    <t>Реконструкция газовоздушного тракта  и  дымовой трубы котельной на объекте  ГБУЗ НСО "ГНКПБ № 3"</t>
  </si>
  <si>
    <t>2 мес.</t>
  </si>
  <si>
    <t xml:space="preserve">Завершение строительства, капитальные вложения будут переданы ГБУЗ НСО "ГНКПБ № 3" </t>
  </si>
  <si>
    <t>Специальная (коррекционная)  общеобразовательная школа-интернат для обучающихся  воспитанников с ограниченными возможностями здоровья  г.Куйбышев</t>
  </si>
  <si>
    <t>Передача ГБОУ НСО "КШИ".  Завершение строительства</t>
  </si>
  <si>
    <t>Переданы капитальные вложения на сумму  424 603,6 тыс.руб.  Ведется работа по передаче капитальных вложений  на сумму 45 419,6 тыс. руб. Незавершенное строительство  на сумму 28 996,6 тыс.руб.  возможно к передаче после завершения строительства.  Требуется принятие решения о строительстве объекта или списании капитальных вложений (по методике списания затрат).</t>
  </si>
  <si>
    <t>Строительство поликлиники  по ул.Кубовой в Заельцовском районе</t>
  </si>
  <si>
    <t>8,3 мес.</t>
  </si>
  <si>
    <t>Принято решение о завершении строительства (протокол Правительства  НСО №376/18-Вн от 29.08.2018г., Заключение Межведомственной комиссии по формированию целевойц функции в отношении объектов незавершенного строительства, находящихся в государственной собственностиНовосибирской области от 17.08.2018 №5)</t>
  </si>
  <si>
    <t xml:space="preserve">Земельный налог 1 104,3  тыс.руб.  Требуется принятие решения о строительстве объекта или списании капитальных вложений (по методике списания затрат). </t>
  </si>
  <si>
    <t>Противотуберкулезный дисп-р №6 ф-л НОПТД</t>
  </si>
  <si>
    <t>ПИР 2 957,8 тыс. руб.
Прочие 385,24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строительстве объекта или списании капитальных вложений (по методике списания затрат).</t>
  </si>
  <si>
    <t>Строительство туберкулезного диспансера ГБУЗ НСО "Тогучинская ЦРБ"</t>
  </si>
  <si>
    <t>НСО, Тогучинский р-н, г. Тогучин</t>
  </si>
  <si>
    <t>ПИР 5 923,44 тыс. руб.
Прочие 641,15 тыс. руб.
Требуется принятие решения о строительстве объекта или списании капитальных вложений (по методике списания затрат).</t>
  </si>
  <si>
    <t>Реконструкция ЦРБ в р.п.Краснозёрское</t>
  </si>
  <si>
    <t>НСО, Краснозерский р-н, р.п. Краснозерское</t>
  </si>
  <si>
    <t>20 мес.</t>
  </si>
  <si>
    <t>ПИР 604, 20 тыс. руб.
Приняты и оплачены работы за разработку проектной документации на основании судебного Решения по исполнительному листу.  Требуется принятие решения о списании капитальных вложений (по методике списания затрат)</t>
  </si>
  <si>
    <t>Реконструкция лечебного корпуса ГБУЗ НСО "Венгеровская ЦРБ" (2 оч)</t>
  </si>
  <si>
    <t>НСО, Венгеровский р-н, с. Венгерово</t>
  </si>
  <si>
    <t>ПИР 4 879,5 тыс. руб.
Прочие 528,5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строительстве объекта или списании капитальных вложений (по методике списания затрат).</t>
  </si>
  <si>
    <t>ГБУЗ НСО "Новосибирская ЦРБ"  Строительство Верх-Тулинской участковой больницы</t>
  </si>
  <si>
    <t>НСО, Новосибирский р-н, с. Верх-Тула</t>
  </si>
  <si>
    <t>ПИР 76,1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списании капитальных вложений (по методике списания затрат).</t>
  </si>
  <si>
    <t>Строительство врачебной амбулатории ГБУЗ НСО "Колыванская ЦРБ" с.Вьюны ул Советская, 22</t>
  </si>
  <si>
    <t>5,6 мес.</t>
  </si>
  <si>
    <t>Принято решение о списании затрат (протокол Правительства  НСО №376/18-Вн от 29.08.2018г., Заключение Межведомственной комиссии по формированию целевойц функции в отношении объектов незавершенного строительства, находящихся в государственной собственностиНовосибирской области от 17.08.2018 №5)</t>
  </si>
  <si>
    <t>ПИР 1 455,67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402,92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строительстве объекта или списании капитальных вложений (по методике списания затрат).</t>
  </si>
  <si>
    <t xml:space="preserve">Строительство пристройки к туберкулезному отделению ГБУЗ НСО "Маслянинская ЦРБ" </t>
  </si>
  <si>
    <t>НСО, Маслянинский р-н, р.п. Маслянино</t>
  </si>
  <si>
    <t>ПИР 652,76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591,09 тыс. руб.
Переданы капитальные вложения 2 970 ,0 тыс. руб.  Требуется принятие решения о строительстве объекта или списании капитальных вложений (по методике списания затрат).</t>
  </si>
  <si>
    <t>ЦРБ Колыванская</t>
  </si>
  <si>
    <t>НСО, Колыванский р-н, р.п. Колывань</t>
  </si>
  <si>
    <t>Прочие 209, 27 тыс. руб.
Требуется принятие решения о списании капитальных вложений (по методике списания затрат).</t>
  </si>
  <si>
    <t>Лечебный корпус №1 и №2 в с. Баган</t>
  </si>
  <si>
    <t>НСО, Баганский р-н, с. Баган</t>
  </si>
  <si>
    <t>28,5 мес.</t>
  </si>
  <si>
    <t>ПИР 914 ,6 тыс. руб.
Прочие 80,8 тыс. руб.
ГК на ПИР рассторгнут.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списании капитальных вложений (по методике списания затрат).</t>
  </si>
  <si>
    <t>Онкологический центр г. Новосибирск</t>
  </si>
  <si>
    <t>32,5 мес.</t>
  </si>
  <si>
    <t>ПИР 99,0 тыс. руб.
Земельный налог 6 444,0 тыс. руб.
Отказ от земельного участка произведен в 2015 году.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списании капитальных вложений (по методике списания затрат).</t>
  </si>
  <si>
    <t>Туб.диспансер Искитимская  ЦРБ</t>
  </si>
  <si>
    <t>Земельный налог 2 361,5 тыс. руб.
 В состав капитальных вложений входит только земельный налог. Прекращено право постоянного бессрочного пользования земельным участком 27.10.2014 года.  Требуется принятие решения о списании капитальных вложений (по методике списания затрат).</t>
  </si>
  <si>
    <t>Туб.отделение Ордынской ЦРБ</t>
  </si>
  <si>
    <t>НСО, Ордынский р-н, с/с МО Вагайцевский</t>
  </si>
  <si>
    <t>22,5 мес.</t>
  </si>
  <si>
    <t>Земельный налог 18,5 тыс. руб.
Прочие 136,1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ГК по ПИР расторгнут. Право постоянного бесрочного пользования на земельный участок прекращено 23.10.2014 года. Требуется принятие решения о списании капитальных вложений (по методике списания затрат).</t>
  </si>
  <si>
    <t>Туберкулезная больница на 1000 коек</t>
  </si>
  <si>
    <t>НСО, Новосибирский р-н, д. Мочище</t>
  </si>
  <si>
    <t xml:space="preserve">ПИР 2 141,5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125,6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Получен отказ от учреждения в приеме капитальных вложений.  Требуется принятие решения о списании капитальных вложений (по методике списания затрат).
</t>
  </si>
  <si>
    <t xml:space="preserve">Туберкулезное отделение в Коченево </t>
  </si>
  <si>
    <t>НСО, Коченевский р-н, р.п. Коченево</t>
  </si>
  <si>
    <t>Земельный налог 932 ,9 тыс. руб.
Прочие 248,3 тыс. руб.
 ГК по ПИР рассторгнут. Право постоянного бесрочного пользования на земельный участок прекращено 23.10.2014 года. Требуется принятие решения о списании капитальных вложений (по методике списания затрат).</t>
  </si>
  <si>
    <t>Центр наркопомощи по ул. Жуковского, Новосибирск</t>
  </si>
  <si>
    <t>13,7 мес.</t>
  </si>
  <si>
    <t>Принято решение о разработке тех.задания для возобновления работ по строительству объекта (протокол Правительства  НСО №376/18-Вн от 29.08.2018г., Заключение Межведомственной комиссии по формированию целевойц функции в отношении объектов незавершенного строительства, находящихся в государственной собственностиНовосибирской области от 17.08.2018 №5)</t>
  </si>
  <si>
    <t>ПИР 1 436,524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133,237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Направлено письмо  в  министерство здраоохранения от 10.05.2017г., 10.07.2017 г. , получен отказ - в связи с утратой актуальности объекта. Требуется принятие решения о списании капитальных вложений (по методике списания затрат). Отказ принять капитальные вложения в связи с утратой актуальности объекта</t>
  </si>
  <si>
    <t>ЦРБ Карасук</t>
  </si>
  <si>
    <t>НСО, Карасукский р-н, г. Карасук</t>
  </si>
  <si>
    <t>Прочие 1 137 ,9 тыс. руб.
Требуется принятие решения о  строительстве объекта или списании капитальных вложений (по методике списания затрат).</t>
  </si>
  <si>
    <t xml:space="preserve">ЦРБ Линевская </t>
  </si>
  <si>
    <t>НСО, Искитимский р-н, р.п. Линево</t>
  </si>
  <si>
    <t>ПИР 6 399,73 тыс. руб.
Прочие 697,81 тыс. руб.
 В 2017 году было направлено письмо  в министерство  здраоохранения о согласии принять капитальные вложения, получен отказ - в связи с утратой актуальности строительства объекта. Требуется принятие решения о списании капитальных вложений (по методике списания затрат). Отказ принять капитальные вложения в связи с утратой актуальности объекта</t>
  </si>
  <si>
    <t>ЦРБ Чистоозерное</t>
  </si>
  <si>
    <t>НСО, Чистоозерный р-н, р.п. Чистоозерное</t>
  </si>
  <si>
    <t>ПИР 2 318,3 тыс. руб.
ГК по ПИР рассторгнут. Минздрав НСО не подтверждает потребности в данном объекте.  Требуется принятие решения о списании капитальных вложений (по методике списания затрат).</t>
  </si>
  <si>
    <t>Туберкулезное отделение на 18 коек в с.Усть-Тарка</t>
  </si>
  <si>
    <t>НСО, Усть-Таркский р-, с. Усть-Тарка</t>
  </si>
  <si>
    <t>В 2005 году от Администрации Усть-Таркского района принята незавершенка в сумме 1 184,66 тыс.руб. Требуется принятие решения о списании капитальных вложений (по методике списания затрат).</t>
  </si>
  <si>
    <t>Реконструкция прием.отд. блоков ОГУЗ "ГНОКБ"</t>
  </si>
  <si>
    <t>16 мес.</t>
  </si>
  <si>
    <t>СМР-12,677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ПИР-3 027,887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Прочие-1 730,531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списании капитальных вложений (по методике списания затрат).</t>
  </si>
  <si>
    <t>Реконструкция ЦРБ с.Кыштовка</t>
  </si>
  <si>
    <t>НСО, Кыштовский р-н, с. Кыштовка</t>
  </si>
  <si>
    <t>29 мес.</t>
  </si>
  <si>
    <t>Принято решение о проведении капитального ремонта объекта (протокол Правительства  НСО №376/18-Вн от 29.08.2018г., Заключение Межведомственной комиссии по формированию целевойц функции в отношении объектов незавершенного строительства, находящихся в государственной собственностиНовосибирской области от 17.08.2018 №5)</t>
  </si>
  <si>
    <t>ПИР-59,0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Прочие-536,943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списании капитальных вложений (по методике списания затрат).</t>
  </si>
  <si>
    <t>Строительство малобюджетного спортивного зала арочного типа в с.Палецкое Баганского района Новосибирской области</t>
  </si>
  <si>
    <t>НСО, Баганский р-н, с. Палецкое</t>
  </si>
  <si>
    <t>ПИР  695 ,0 тыс. руб.
Требуется принятие решения о строительстве объекта или списании капитальных вложений (по методике списания затрат).</t>
  </si>
  <si>
    <t>Строительство футбольного поля с искусственным покрытием и беговыми дорожками в с.Баган Новосибирской области</t>
  </si>
  <si>
    <t>5 мес.</t>
  </si>
  <si>
    <t>ПИР 710,0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23,6 тыс. руб.
Требуется принятие решения о строительстве объекта или списании капитальных вложений (по методике списания затрат).</t>
  </si>
  <si>
    <t>Строительство физкультурно-оздоровительного комплекса с искусственным льдом в г. Барабинске</t>
  </si>
  <si>
    <t>17,3 мес.</t>
  </si>
  <si>
    <t>Земельный налог  1 124,13 тыс. руб.
ПИР  2 239,65 тыс. руб.
Прочие  430,47 тыс. руб.
Право на земельный участок  прекращено в 2018 году. Требуется принятие решения о списании капитальных вложений (по методике списания затрат).</t>
  </si>
  <si>
    <t>Строительство физкультурно-оздоровительного комплекса с искусственным льдом в г. Карасуке Карасукского района</t>
  </si>
  <si>
    <t>14 мес.</t>
  </si>
  <si>
    <t>Земельный налог 5 472,83 тыс. руб.
Прочие  1 999,9 тыс. руб.
Право на земельный участок  прекращено в 2018 году. Требуется принятие решения о списании капитальных вложений (по методике списания затрат).</t>
  </si>
  <si>
    <t>Строительство физкультурно-оздоровительного комплекса с искусственным льдом в г. Искитиме</t>
  </si>
  <si>
    <t>11 мес.</t>
  </si>
  <si>
    <t>Земельный налог 2067,27 тыс. руб.
Право на земельный участок  прекращено в 2018 году. Требуется принятие решения о списании капитальных вложений (по методике списания затрат).</t>
  </si>
  <si>
    <t xml:space="preserve">Строительство спортивного комплекса с игровым залом в р. п. Колывань Колыванского района </t>
  </si>
  <si>
    <t>3,5 мес.</t>
  </si>
  <si>
    <t xml:space="preserve">Земельный налог  1 655,17 тыс. руб.
Требуется принятие решения о строительстве объекта или списании капитальных вложений (по методике списания затрат).
</t>
  </si>
  <si>
    <t>Строительство спортивного комплекса в р.п. Линево Искитимского района: 1-й этап - спортивный зал, 2-й этап - стадион</t>
  </si>
  <si>
    <t>Земельный налог 1 757,3 тыс. руб.
ПИР 450,0 тыс. руб.
Право на земельный участок  прекращено в 2017 году.  Требуется принятие решения о строительстве или списанию капитальных вложений (по методике списания затрат).</t>
  </si>
  <si>
    <t>Дворец игровых видов спорта по ул. Немировича-Данченко в Кировском районе</t>
  </si>
  <si>
    <t>Департамент физической культуры и спорта НСО</t>
  </si>
  <si>
    <t>ПИР 7 803,25 тыс. руб.
Прочие 2 653,76 тыс. руб.
Право на земельный участок  прекращено в 2015 году.Требуется принятие решения о строительстве или списании капитальных вложений (по методике списания затрат).</t>
  </si>
  <si>
    <t>Строительство ФОК со спортивными залами ГАОУ среднего профессионального образования Новосибирской области  Новосибирское училище (колледж) олимпийского резерва по ул. Немировича-Данченко в г. Новосибирске</t>
  </si>
  <si>
    <t>ПИР 696,8 тыс. руб.
Прочие 1 022,6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строительстве объекта или списании капитальных вложений (по методике списания затрат).</t>
  </si>
  <si>
    <t xml:space="preserve"> Строительство спортивно-оздоровительного комплекса по ул.Аникина в Кировском районе г.Новосибирска</t>
  </si>
  <si>
    <t>ПИР 10 000 ,0 тыс. руб.
Прочие 1 153,9 тыс. руб.
Требуется принятие решения о строительстве объекта или списании капитальных вложений (по методике списания затрат).</t>
  </si>
  <si>
    <t>РСЦ по ул. Заобская в г. Новосибирске</t>
  </si>
  <si>
    <t>16,1мес.</t>
  </si>
  <si>
    <t>Прочие 197, 75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строительстве объекта или списании капитальных вложений (по методике списания затрат).</t>
  </si>
  <si>
    <t>Реконструкция нежилых помещений, расположенных по Красному проспекту, 74 под общежитие</t>
  </si>
  <si>
    <t xml:space="preserve">Минстерство образования науки и инновационной политики НСО,
</t>
  </si>
  <si>
    <t xml:space="preserve">Требуется принятие решения о строительстве объекта или списании капитальных вложений (по методике списания затрат). </t>
  </si>
  <si>
    <t>ПИР 8 088,1 тыс. руб.
Прочие 583,9 тыс. руб.
Проектная документация находится на проверке в экспертизе. Требуется принятие решения о строительстве объекта.</t>
  </si>
  <si>
    <t xml:space="preserve">Реконструкция Новосибирского государственного театра музыкальной комедии </t>
  </si>
  <si>
    <t>Требуется принятие решения о строительстве объекта.</t>
  </si>
  <si>
    <t>ПИР 29 080,05 тыс. руб.
Прочие  1 836,49 тыс. руб.
Требуется принятие решения о строительстве объекта.</t>
  </si>
  <si>
    <t>Разработка проектной, сметной документации для объектов инжинерной инфраструктуры научно-технического парка Новосибирского Академгородка</t>
  </si>
  <si>
    <t>12,5 мес.</t>
  </si>
  <si>
    <t xml:space="preserve">ПИР 75 692 815,74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Пиняты капитальные вложения от ФГУП "УЭВ.    Требуется принятие решения о списании капитальных вложений (по методике списания затрат).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</si>
  <si>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Реконструкция административного здания по ул. Фрунзе, 21</t>
  </si>
  <si>
    <t>12,3 мес.</t>
  </si>
  <si>
    <t>Оборудование 133,9 тыс. руб.
ПИР 750,64 тыс. руб.
Прочие 12 563,5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СМР 293,82 тыс. руб.</t>
  </si>
  <si>
    <t>Разработка типовой проектной документации по объектам здравоохранения</t>
  </si>
  <si>
    <t xml:space="preserve"> 9 мес.;                    3 мес.</t>
  </si>
  <si>
    <t xml:space="preserve">ПИР 8 493,0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списании капитальных вложений (по методике списания затрат).
</t>
  </si>
  <si>
    <t>Разработка типовой проектной документации по объектам образования</t>
  </si>
  <si>
    <t xml:space="preserve">Требуется принятие решения о списании капитальных вложений (по методике списания затрат). </t>
  </si>
  <si>
    <t xml:space="preserve">ПИР 10 600,0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списании капитальных вложений (по методике списания затрат).   
</t>
  </si>
  <si>
    <t>Разработка типовой проектной документации по объектам культуры</t>
  </si>
  <si>
    <t>ПИР 3 012,7 тыс.руб. Ведется проектирование.</t>
  </si>
  <si>
    <t>Строительство дренажной системы в Каргатском районе</t>
  </si>
  <si>
    <t>НСО, Каргатский р-н</t>
  </si>
  <si>
    <t>1 мес.</t>
  </si>
  <si>
    <t xml:space="preserve">ПИР 99,0 тыс. руб.
Прочие 198,5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Актуальность строительства дренажной системы отсутствует. Работы проводились для детского сада в Каргатском районе. Детский сад введен в эксплуатацию.  Требуется принятие решения о списании капитальных вложений (по методике списания затрат).                                                                                                                           
</t>
  </si>
  <si>
    <t>Строительство здания Новосибирской государственной научной библиотеки</t>
  </si>
  <si>
    <t>Земельный налог 282,95 тыс. руб.
ПИР 928,8 тыс. руб.
Прочие 224,33 тыс. руб.
Право на земельный участок прекращено. Требуется принятие решения о списании капитальных вложений (по методике списания затрат).</t>
  </si>
  <si>
    <t>Молодежный комплекс в г.Обь южнее пос. Дорожников</t>
  </si>
  <si>
    <t>ПИР-900,0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ГК на ПИР расторгнут. Требуется принятие решения о списании капитальных вложений (по методике списания затрат).</t>
  </si>
  <si>
    <t>Сузун Монетный двор</t>
  </si>
  <si>
    <t>6,1 мес.</t>
  </si>
  <si>
    <t>Земельный налог 589,73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Прекращено право на земельный участок. Требуется принятие решения о списании капитальных вложений (по методике списания затрат).</t>
  </si>
  <si>
    <t>Водопровод р.Омь-п.Озеро-Карачи Чановского р-на</t>
  </si>
  <si>
    <t>НСО, Чановский р-н, п. Озеро-Карачи</t>
  </si>
  <si>
    <t>Принято решение о передаче капитальных затрат администрации Чановского района (протокол Правительства  НСО №376/18-Вн от 29.08.2018г., Заключение Межведомственной комиссии по формированию целевойц функции в отношении объектов незавершенного строительства, находящихся в государственной собственностиНовосибирской области от 17.08.2018 №5)</t>
  </si>
  <si>
    <t>ПИР 2 527,3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СМР 2 036,602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475,664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2017 году направлено письмо в Администрацию района о предоставлении информации об обьекте и собственнике, получен ответ, о том что сведений о собственнике нет. Требуется принятие решения о списании капитальных вложений (по методике списания затрат).</t>
  </si>
  <si>
    <t>Водоснабжение г.Бердска</t>
  </si>
  <si>
    <t>ГКУ НСО УКС приняты расходы по незавершенному строительству:                                                                                                                                                                                                                           ПИР  1791,257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 62,694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2016 году  направлено письмо Главе г. Бердска, получен ответ, что данный обьект не является муниципальной собственностью г. Бердска, в реестре муниципального имущества не числится, выполненные работы морально устарели. От приемки проектных работ отказались. Требуется принятие решения о списании капитальных вложений (по методике списания затрат).</t>
  </si>
  <si>
    <t>Восстановл. водозащитных дамб на р.Омь г.Куйбышев</t>
  </si>
  <si>
    <t>ПИР 968,204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СМР  32 535,822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 874,405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2017 году в Администрацию г.Куйбышев направлен запрос о согласии принять капитальные вложения, получен отрицательный ответ. Требуется принятие решения об определении балансодержателя и передачи капитальных вложений, либо списании капитальных вложений (по методике списания затрат).</t>
  </si>
  <si>
    <t>Котельная в р.п. Колывань</t>
  </si>
  <si>
    <t>4,5 мес.</t>
  </si>
  <si>
    <t>Прочие 32,59 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списании капитальных вложений (по методике списания затрат).</t>
  </si>
  <si>
    <t>Реконструкция водопроводной сети в с. Баган</t>
  </si>
  <si>
    <t>6,5 мес.</t>
  </si>
  <si>
    <t>ПИР  415,722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 10,393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списании капитальных вложений (по методике списания затрат).</t>
  </si>
  <si>
    <t>Строительство системы водосн.с.Каменка</t>
  </si>
  <si>
    <t>НСО, Новосибирский р-н, с. Каменка</t>
  </si>
  <si>
    <t>5,1 мес.</t>
  </si>
  <si>
    <t>Прочие  24,39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СМР  975,61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2017 году направлено письмо в Администрацию Новосибирского района о собственнике земельного участка, получен ответ, о том что в реестре муниципального имущества информация отсутствует. Требуется принятие решения о списании капитальных вложений (по методике списания затрат).</t>
  </si>
  <si>
    <t>Берег.р-ты на р.Каргат в с.Набережное Каргатского</t>
  </si>
  <si>
    <t>НСО, Каргатский р-н., с. Набережное</t>
  </si>
  <si>
    <t>6,3 мес.</t>
  </si>
  <si>
    <t>СМР 1 170,8  тыс. 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18,0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2017 году направлено письмо в Администрацию Каргатского райна о предоставлении информации о собственнике и земельном участке, получен ответ, что  Беркутовский сельсовет не является собственником земельного участка. Требуется принятие решения о списании капитальных вложений (по методике списания затрат).</t>
  </si>
  <si>
    <t>Берегозащита Новосибирского водохранил.(Пашин лог)</t>
  </si>
  <si>
    <t>НСО, Новосибирское водохранилище (участок 6,6-7,7 км выше Пашина лога)</t>
  </si>
  <si>
    <t>ПИР  1 799,7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СМР 44 419,6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 946,6 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2016 году направлено письмо в Администрацию Новосибирского района, Главе Морского сельсовета о предоставлении информации о наличии земельного участка выделенного под  данный обект, кому пренадлежит, состояние, сведения о собственнике. Получен ответ от администрации НСО, о том что в реестре муниципальной собственности информация отсутствует. Требуется принятие решения об определении балансодержателя и передачи капитальных вложений, либо списании капитальных вложений (по методике списания затрат).</t>
  </si>
  <si>
    <t>Берегоукр. работы на р.Иня у ст."Совхозная"</t>
  </si>
  <si>
    <t>НСО,в районе станции Савхозная</t>
  </si>
  <si>
    <t>7,5 мес.</t>
  </si>
  <si>
    <t>ПИР 251, 32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СМР 27 908, 07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Авторский надзор 52, 463 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711,11тыс.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Березовского сельсовета получен ответ, информация о земельном участке выделенном под данный объек отсутствует. По документам работы велись на территории БАСТ Южная, запрос вернулся, не находятся по юридическому адресуТребуется принятие решения об определении балансодержателя и передачи капитальных вложений, либо списании капитальных вложений (по методике списания затрат).</t>
  </si>
  <si>
    <t>Берегоукр.уч.р.Иня с.Киик Тогучинского р-на</t>
  </si>
  <si>
    <t>НСО, Тогучинский р-н, с. Киик</t>
  </si>
  <si>
    <t>ПИР 251, 32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СМР 27 908, 07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Авторский надзор 52, 463 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711,11тыс.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2016 направлено письмо в Администрацию Тогучинского района, Главе Киикского сельсовета о предоставлении информации о собственнике и земельном участке. Получен ответ, о том что информация о собственнике отсутствует. От Администрации Заречного сельсовета получен ответ, о том что не являются балансодержателем объекта. Собственник не определен.Требуется принятие решения об определении балансодержателя и передачи капитальных вложений, либо списании капитальных вложений (по методике списания затрат).</t>
  </si>
  <si>
    <t>Жилой дом в с.Криводановка</t>
  </si>
  <si>
    <t>НСО, Новосибирский р-н, с. Криводановка</t>
  </si>
  <si>
    <t>1245000000003200539707100950</t>
  </si>
  <si>
    <t>7,4 мес.</t>
  </si>
  <si>
    <t>СМР  5 197,21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2017 году направлено письмо в главе Криводановского сельсовета, ответ не получен. Требуется принятие решения о списании капитальных вложений (по методике списания затрат). Администрация Криводановского сельсовета ответ не предоставила.</t>
  </si>
  <si>
    <t>Жилой комплекс р.п.Горный</t>
  </si>
  <si>
    <t>НСО, Тогучинский р-н, Р.П. Горный</t>
  </si>
  <si>
    <t>18,3 мес.</t>
  </si>
  <si>
    <t>ПИР  1 033,728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 11,529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списании капитальных вложений (по методике списания затрат).</t>
  </si>
  <si>
    <t>Дом-интернат для престарелых с.Коурак</t>
  </si>
  <si>
    <t>НСО, Тогучинский р-н, с. Коурак</t>
  </si>
  <si>
    <t>ПИР  636,983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Прочие  4,894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Требуется принятие решения о списании капитальных вложений (по методике списания затрат).</t>
  </si>
  <si>
    <t>Здание Арбитражного суда г.Новосибирск</t>
  </si>
  <si>
    <t>Арбитражный суд НСО</t>
  </si>
  <si>
    <t>Прочие-177,796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Оборудование-91,454 тыс.руб.;                                                                                                                                                                                                                                                                                                                         СМР-6 038,296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2017 году направлено письмо о передаче капитальных вложений, получен ответ об отказе в приеме капитальных вложений  ввиду отсутствия основания. Требуется принятие решения о списании капитальных вложений (по методике списания затрат). Не готовы принять капитальные   вложения в виду отсутствия правовых оснований.</t>
  </si>
  <si>
    <t>Комплекс "Красные казармы"</t>
  </si>
  <si>
    <t>26,5 мес.</t>
  </si>
  <si>
    <t>Прочие 752,95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Выполнены инженерно-геологические, инженерно-геодезичесие изыскания, ГК на ПИР рассторгнут.  Требуется принятие решения о списании капитальных вложений (по методике списания затрат).</t>
  </si>
  <si>
    <t xml:space="preserve">Реконструкция здания по ул. Свердлова, 14 для размещения центра обработки вызовов 112                                                                  </t>
  </si>
  <si>
    <t>Департамент информатизации и развития информационных технологий</t>
  </si>
  <si>
    <t>ПИР 24 592,3 тыс. руб.
Прочие 4 987,4 тыс. руб.
Переданы капитальные вложения  в сумме 155 945,2 тыс. руб. (1 этап) Передача остатка капитальных вложений возможна при условии завершения 2 этапа строительства. Требуется принятие решения о строительстве 2 этапа или списании капитальных вложений (по методике списания затрат).</t>
  </si>
  <si>
    <t>Новая ПС "Академическая", I этап, г. Новосибирск</t>
  </si>
  <si>
    <t xml:space="preserve">Прочие 10 807,1  тыс. руб.
СМР  326 004,6 тыс. руб.
Прочие   365,9 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ПИР 5 000,0  тыс. руб.                                                                                                                                       
Земельный налог 20,0 тыс.руб.                                                                                                                                                                                                                                                                                                                                                                                                                                                                                                    Передача капитальных вложений возможна после завершения строительства. После ввода объекта в эксплуатацию будут проведены все необходимые мероприятия для передачи капитальных вложений балансодержателю. </t>
  </si>
  <si>
    <t>Принято решение о прекращении строительства (протокол Правительства  НСО №376/18-Вн от 29.08.2018г., Заключение Межведомственной комиссии по формированию целевойц функции в отношении объектов незавершенного строительства, находящихся в государственной собственностиНовосибирской области от 17.08.2018 №5)</t>
  </si>
  <si>
    <t>Принято решение о прекращнении строительства (протокол Правительства  НСО №376/18-Вн от 29.08.2018г., Заключение Межведомственной комиссии по формированию целевойц функции в отношении объектов незавершенного строительства, находящихся в государственной собственностиНовосибирской области от 17.08.2018 №5)</t>
  </si>
  <si>
    <t>Принято решение о прекращении  строительства (протокол Правительства  НСО №376/18-Вн от 29.08.2018г., Заключение Межведомственной комиссии по формированию целевойц функции в отношении объектов незавершенного строительства, находящихся в государственной собственностиНовосибирской области от 17.08.2018 №5)</t>
  </si>
  <si>
    <t>630015, г. Новосибирск, улица Планетная</t>
  </si>
  <si>
    <t>54:35:014085:279 54-54/001-54/001/598/2016-463/1 19.10.2016</t>
  </si>
  <si>
    <t>Министерство транспорта и дорожного хозяйства Новосибирской области</t>
  </si>
  <si>
    <t>Завершение строительства (реконструкции)</t>
  </si>
  <si>
    <t>54:35:014085:278 54-54/001-54/001/598/2016-464/1 20.10.2016</t>
  </si>
  <si>
    <t>ГБУЗ НСО «Городская клиническая больница № 25»</t>
  </si>
  <si>
    <t xml:space="preserve">Незавершенный строительством объект - Хирургический корпус ГБУЗ НСО «ГКБ № 25»    </t>
  </si>
  <si>
    <t>630075, город Новосибирск, улица А. Невского 1а</t>
  </si>
  <si>
    <t>54-54-01/343/2008-679, 54 АЕ 027039 от 14.05.2013, оперативное управление</t>
  </si>
  <si>
    <t>54001269002210</t>
  </si>
  <si>
    <t>Министерство здравоохранения Новосибирской области</t>
  </si>
  <si>
    <t>88 401,16400</t>
  </si>
  <si>
    <t>1986 год</t>
  </si>
  <si>
    <t>Вопрос об определении  целевой функции объектов незавершенного строительства рассматривался на заседаниях Межведомственной комиссии по формированию целевой функции в отношении объектов незавершенного строительства, находящихся в государственной собственности Новосибирской области. Минздрав НСО предлагает передачу объектов в казну Новосибирской области  в целях дальнейшего сноса объектов. Ориентировочная стоимость мероприятий по сносу составляет 25  миллионов рублей.</t>
  </si>
  <si>
    <t>Незавершенный строительством объект-здание теплового центрального пункта</t>
  </si>
  <si>
    <t>54:35:041805:11, 54 АЕ 026233 от 14.05.2013, оперативное управление</t>
  </si>
  <si>
    <t>54001269002208</t>
  </si>
  <si>
    <t>1 336,60000</t>
  </si>
  <si>
    <t>1987 год</t>
  </si>
  <si>
    <t>Рентгеновское отделение (объект незавершенного строительства)</t>
  </si>
  <si>
    <t>630075, г. Новосибирск, ул. Власова, 1/1</t>
  </si>
  <si>
    <t>54-54-01/226/2010-453, 54 АЕ 026213 от 14.05.2013, оперативное управление</t>
  </si>
  <si>
    <t>54001269002209</t>
  </si>
  <si>
    <t>1 471,28120</t>
  </si>
  <si>
    <t>ГБУЗ НСО «Государственная Новосибирская областная клиническая больница»</t>
  </si>
  <si>
    <t>Объект незавершенного строительства (Корпус перинатального центра)</t>
  </si>
  <si>
    <t>г. Новосибирск, ул. Немировича-Данченко, 130.</t>
  </si>
  <si>
    <t>54:35:052415:590</t>
  </si>
  <si>
    <t>2012 год</t>
  </si>
  <si>
    <t>2019-2021</t>
  </si>
  <si>
    <t>ГБУЗ НСО «Городская клиническая больница № 34»</t>
  </si>
  <si>
    <t>Лечебный корпус ГБУЗ НСО «ГКБ №34»</t>
  </si>
  <si>
    <t>г. Новосибирск, ул. Титова,18</t>
  </si>
  <si>
    <t>54-54-01/343/2008-517 от 21.02.2014</t>
  </si>
  <si>
    <t>ГБУ НСО «Специализированнное монтажно-эксплуатационное учреждение»</t>
  </si>
  <si>
    <t xml:space="preserve">Производственная база СМЭУ ГУВД НСО </t>
  </si>
  <si>
    <t>54:11:040148:394/54-54-12/001/2007-226 от 26.02.2007</t>
  </si>
  <si>
    <t>1989 год</t>
  </si>
  <si>
    <t xml:space="preserve">общая площадь 116,2 кв.м. </t>
  </si>
  <si>
    <t>54:35:064175:0010:0554-54-01/273/2007-312</t>
  </si>
  <si>
    <t>Приложение 6</t>
  </si>
  <si>
    <t xml:space="preserve">Новосибирская область, Коченевский район, р.п. Коченево, ул. Юбилекйная, д. 1 </t>
  </si>
  <si>
    <t>По состоянию на 31.12.2018 года</t>
  </si>
  <si>
    <t xml:space="preserve">объектов незавершенного строительства, находящихся в оперативном управлении (хозяйственном ведении) государственных учреждений и предприятий Новосибирской области                                                                                                                                           </t>
  </si>
  <si>
    <t xml:space="preserve">Нормативный срок  строительства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</si>
</sst>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₽_-;\-* #,##0.00\ _₽_-;_-* &quot;-&quot;??\ _₽_-;_-@_-"/>
    <numFmt numFmtId="165" formatCode="#,##0.0000"/>
    <numFmt numFmtId="166" formatCode="#,##0.00000"/>
    <numFmt numFmtId="167" formatCode="#,##0.0"/>
    <numFmt numFmtId="168" formatCode="#,##0.0_р_."/>
    <numFmt numFmtId="169" formatCode="0.0"/>
    <numFmt numFmtId="170" formatCode="0;[Red]0"/>
  </numFmts>
  <fonts count="1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Times New Roman CE"/>
      <family val="1"/>
      <charset val="238"/>
    </font>
    <font>
      <u/>
      <sz val="11"/>
      <name val="Times New Roman CE"/>
      <family val="1"/>
      <charset val="238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E"/>
      <family val="1"/>
      <charset val="238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02">
    <xf numFmtId="0" fontId="0" fillId="0" borderId="0" xfId="0"/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166" fontId="3" fillId="0" borderId="0" xfId="0" applyNumberFormat="1" applyFont="1"/>
    <xf numFmtId="0" fontId="0" fillId="0" borderId="0" xfId="0" applyProtection="1">
      <protection locked="0"/>
    </xf>
    <xf numFmtId="3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170" fontId="1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1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9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69" fontId="2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7" fontId="1" fillId="0" borderId="3" xfId="0" applyNumberFormat="1" applyFont="1" applyBorder="1" applyAlignment="1">
      <alignment horizontal="center" vertical="center" wrapText="1"/>
    </xf>
    <xf numFmtId="167" fontId="1" fillId="0" borderId="0" xfId="0" applyNumberFormat="1" applyFont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 wrapText="1"/>
    </xf>
    <xf numFmtId="167" fontId="2" fillId="0" borderId="1" xfId="1" applyNumberFormat="1" applyFont="1" applyBorder="1" applyAlignment="1">
      <alignment horizontal="center" vertical="center"/>
    </xf>
    <xf numFmtId="167" fontId="2" fillId="0" borderId="1" xfId="1" applyNumberFormat="1" applyFont="1" applyFill="1" applyBorder="1" applyAlignment="1">
      <alignment horizontal="center" vertical="center" wrapText="1"/>
    </xf>
    <xf numFmtId="167" fontId="2" fillId="0" borderId="1" xfId="1" applyNumberFormat="1" applyFont="1" applyBorder="1" applyAlignment="1">
      <alignment horizontal="center" vertical="center" wrapText="1"/>
    </xf>
    <xf numFmtId="167" fontId="2" fillId="0" borderId="1" xfId="1" applyNumberFormat="1" applyFont="1" applyFill="1" applyBorder="1" applyAlignment="1">
      <alignment horizontal="center" vertical="center"/>
    </xf>
    <xf numFmtId="167" fontId="1" fillId="0" borderId="1" xfId="1" applyNumberFormat="1" applyFont="1" applyBorder="1" applyAlignment="1">
      <alignment horizontal="center" vertical="center" wrapText="1"/>
    </xf>
    <xf numFmtId="167" fontId="1" fillId="0" borderId="1" xfId="1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usernames" Target="revisions/userNames.xml"/><Relationship Id="rId4" Type="http://schemas.openxmlformats.org/officeDocument/2006/relationships/externalLink" Target="externalLinks/externalLink1.xml"/><Relationship Id="rId9" Type="http://schemas.openxmlformats.org/officeDocument/2006/relationships/revisionHeaders" Target="revisions/revisionHeader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gw\AppData\Local\Microsoft\Windows\Temporary%20Internet%20Files\Content.Outlook\3FTRCRTJ\2018\&#1053;&#1077;&#1079;&#1072;&#1074;&#1077;&#1088;&#1096;%20&#1089;&#1090;&#1088;-&#1074;&#1086;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"/>
      <sheetName val="июль"/>
      <sheetName val="июнь"/>
      <sheetName val="май"/>
      <sheetName val="апр"/>
      <sheetName val="март"/>
      <sheetName val="февр"/>
      <sheetName val="янв"/>
      <sheetName val="Лист1"/>
    </sheetNames>
    <sheetDataSet>
      <sheetData sheetId="0">
        <row r="10">
          <cell r="BJ10">
            <v>231442785.44999999</v>
          </cell>
        </row>
        <row r="11">
          <cell r="BJ11">
            <v>187253506.67000002</v>
          </cell>
        </row>
        <row r="12">
          <cell r="BJ12">
            <v>206862191.84</v>
          </cell>
        </row>
        <row r="13">
          <cell r="BJ13">
            <v>593741953.19000006</v>
          </cell>
        </row>
        <row r="14">
          <cell r="BJ14">
            <v>212450000</v>
          </cell>
        </row>
        <row r="15">
          <cell r="BJ15">
            <v>27791591.450000003</v>
          </cell>
        </row>
        <row r="16">
          <cell r="BJ16">
            <v>25280229.149999999</v>
          </cell>
        </row>
        <row r="17">
          <cell r="BJ17">
            <v>10188637.949999999</v>
          </cell>
        </row>
        <row r="18">
          <cell r="BJ18">
            <v>8595861.3499999996</v>
          </cell>
        </row>
        <row r="19">
          <cell r="BJ19">
            <v>44044830</v>
          </cell>
        </row>
        <row r="22">
          <cell r="BJ22">
            <v>2499171.11</v>
          </cell>
        </row>
        <row r="23">
          <cell r="BJ23">
            <v>187608221.88999999</v>
          </cell>
        </row>
        <row r="24">
          <cell r="BJ24">
            <v>25738366.469999999</v>
          </cell>
        </row>
        <row r="25">
          <cell r="BJ25">
            <v>10548775.15</v>
          </cell>
        </row>
        <row r="26">
          <cell r="BJ26">
            <v>16098408.4</v>
          </cell>
        </row>
        <row r="27">
          <cell r="BJ27">
            <v>5638677.0999999996</v>
          </cell>
        </row>
        <row r="30">
          <cell r="BJ30">
            <v>2505986.52</v>
          </cell>
        </row>
        <row r="31">
          <cell r="BJ31">
            <v>23967000</v>
          </cell>
        </row>
        <row r="34">
          <cell r="BJ34">
            <v>33700000</v>
          </cell>
        </row>
        <row r="35">
          <cell r="BJ35">
            <v>32137897</v>
          </cell>
        </row>
        <row r="36">
          <cell r="BJ36">
            <v>24200000</v>
          </cell>
        </row>
        <row r="37">
          <cell r="BJ37">
            <v>4391418</v>
          </cell>
        </row>
        <row r="42">
          <cell r="BJ42">
            <v>53082720.700000003</v>
          </cell>
        </row>
        <row r="43">
          <cell r="BJ43">
            <v>14446341.77</v>
          </cell>
        </row>
        <row r="54">
          <cell r="BJ54">
            <v>1069254.2</v>
          </cell>
        </row>
        <row r="55">
          <cell r="BJ55">
            <v>2716007.2</v>
          </cell>
        </row>
        <row r="56">
          <cell r="BJ56">
            <v>3165400</v>
          </cell>
        </row>
        <row r="57">
          <cell r="BJ57">
            <v>16832464.09</v>
          </cell>
        </row>
        <row r="58">
          <cell r="BJ58">
            <v>2997826.93</v>
          </cell>
        </row>
        <row r="59">
          <cell r="BJ59">
            <v>768460.6</v>
          </cell>
        </row>
        <row r="60">
          <cell r="BJ60">
            <v>2996879.07</v>
          </cell>
        </row>
        <row r="63">
          <cell r="BJ63">
            <v>108910750.19999999</v>
          </cell>
        </row>
        <row r="64">
          <cell r="BJ64">
            <v>122137486.31999998</v>
          </cell>
        </row>
        <row r="65">
          <cell r="BJ65">
            <v>14766435.17</v>
          </cell>
        </row>
        <row r="66">
          <cell r="BJ66">
            <v>2383475.5499999998</v>
          </cell>
        </row>
        <row r="67">
          <cell r="BJ67">
            <v>1273428.42</v>
          </cell>
        </row>
        <row r="68">
          <cell r="BJ68">
            <v>7852652.1499999762</v>
          </cell>
        </row>
        <row r="69">
          <cell r="BJ69">
            <v>7754670</v>
          </cell>
        </row>
        <row r="70">
          <cell r="BJ70">
            <v>136290</v>
          </cell>
        </row>
        <row r="71">
          <cell r="BJ71">
            <v>2098872.09</v>
          </cell>
        </row>
        <row r="72">
          <cell r="BJ72">
            <v>1476730.19</v>
          </cell>
        </row>
        <row r="73">
          <cell r="BJ73">
            <v>2873871</v>
          </cell>
        </row>
        <row r="74">
          <cell r="BJ74">
            <v>1576773.65</v>
          </cell>
        </row>
        <row r="75">
          <cell r="BJ75">
            <v>2361091</v>
          </cell>
        </row>
        <row r="76">
          <cell r="BJ76">
            <v>2406351.06</v>
          </cell>
        </row>
        <row r="77">
          <cell r="BJ77">
            <v>2246846.08</v>
          </cell>
        </row>
        <row r="78">
          <cell r="BJ78">
            <v>774290.6</v>
          </cell>
        </row>
        <row r="79">
          <cell r="BJ79">
            <v>1898654.71</v>
          </cell>
        </row>
        <row r="80">
          <cell r="BJ80">
            <v>1663866.53</v>
          </cell>
        </row>
        <row r="81">
          <cell r="BJ81">
            <v>1891285.4</v>
          </cell>
        </row>
        <row r="82">
          <cell r="BJ82">
            <v>3379310</v>
          </cell>
        </row>
        <row r="83">
          <cell r="BJ83">
            <v>2981212.4</v>
          </cell>
        </row>
        <row r="84">
          <cell r="BJ84">
            <v>476289.61</v>
          </cell>
        </row>
        <row r="85">
          <cell r="BJ85">
            <v>1168000</v>
          </cell>
        </row>
        <row r="86">
          <cell r="BJ86">
            <v>14276551.1</v>
          </cell>
        </row>
        <row r="87">
          <cell r="BJ87">
            <v>3068591.8</v>
          </cell>
        </row>
        <row r="90">
          <cell r="BJ90">
            <v>24626386.849999998</v>
          </cell>
        </row>
        <row r="91">
          <cell r="BJ91">
            <v>10654261.440000001</v>
          </cell>
        </row>
        <row r="92">
          <cell r="BJ92">
            <v>6973650</v>
          </cell>
        </row>
        <row r="93">
          <cell r="BJ93">
            <v>2962980</v>
          </cell>
        </row>
        <row r="94">
          <cell r="BJ94">
            <v>2838820</v>
          </cell>
        </row>
        <row r="95">
          <cell r="BJ95">
            <v>379750</v>
          </cell>
        </row>
        <row r="96">
          <cell r="BJ96">
            <v>548734</v>
          </cell>
        </row>
        <row r="97">
          <cell r="BJ97">
            <v>6501712.2400000002</v>
          </cell>
        </row>
        <row r="98">
          <cell r="BJ98">
            <v>21952490</v>
          </cell>
        </row>
        <row r="99">
          <cell r="BJ99">
            <v>1423740.54</v>
          </cell>
        </row>
        <row r="100">
          <cell r="BJ100">
            <v>102973265</v>
          </cell>
        </row>
        <row r="101">
          <cell r="BJ101">
            <v>3826304.16</v>
          </cell>
        </row>
        <row r="102">
          <cell r="BJ102">
            <v>1792120.99</v>
          </cell>
        </row>
        <row r="103">
          <cell r="BJ103">
            <v>996603.56</v>
          </cell>
        </row>
        <row r="104">
          <cell r="BJ104">
            <v>2214548.7999999998</v>
          </cell>
        </row>
        <row r="105">
          <cell r="BJ105">
            <v>692245.37999999989</v>
          </cell>
        </row>
        <row r="106">
          <cell r="BJ106">
            <v>2360667.79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142" Type="http://schemas.openxmlformats.org/officeDocument/2006/relationships/revisionLog" Target="revisionLog8.xml"/><Relationship Id="rId138" Type="http://schemas.openxmlformats.org/officeDocument/2006/relationships/revisionLog" Target="revisionLog4.xml"/><Relationship Id="rId141" Type="http://schemas.openxmlformats.org/officeDocument/2006/relationships/revisionLog" Target="revisionLog7.xml"/><Relationship Id="rId146" Type="http://schemas.openxmlformats.org/officeDocument/2006/relationships/revisionLog" Target="revisionLog12.xml"/><Relationship Id="rId137" Type="http://schemas.openxmlformats.org/officeDocument/2006/relationships/revisionLog" Target="revisionLog3.xml"/><Relationship Id="rId140" Type="http://schemas.openxmlformats.org/officeDocument/2006/relationships/revisionLog" Target="revisionLog6.xml"/><Relationship Id="rId145" Type="http://schemas.openxmlformats.org/officeDocument/2006/relationships/revisionLog" Target="revisionLog11.xml"/><Relationship Id="rId136" Type="http://schemas.openxmlformats.org/officeDocument/2006/relationships/revisionLog" Target="revisionLog2.xml"/><Relationship Id="rId144" Type="http://schemas.openxmlformats.org/officeDocument/2006/relationships/revisionLog" Target="revisionLog10.xml"/><Relationship Id="rId135" Type="http://schemas.openxmlformats.org/officeDocument/2006/relationships/revisionLog" Target="revisionLog1.xml"/><Relationship Id="rId143" Type="http://schemas.openxmlformats.org/officeDocument/2006/relationships/revisionLog" Target="revisionLog9.xml"/><Relationship Id="rId134" Type="http://schemas.openxmlformats.org/officeDocument/2006/relationships/revisionLog" Target="revisionLog36.xml"/><Relationship Id="rId13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8978501-B296-4EEF-9A00-0CDD0BC9805F}" diskRevisions="1" revisionId="5546" version="14" protected="1">
  <header guid="{C1A7A556-42CC-4695-95D6-64D09BE32662}" dateTime="2019-06-04T14:59:02" maxSheetId="4" userName="Бородина Ася Александровна" r:id="rId134">
    <sheetIdMap count="3">
      <sheetId val="1"/>
      <sheetId val="2"/>
      <sheetId val="3"/>
    </sheetIdMap>
  </header>
  <header guid="{D9977E73-71F5-4EA9-A011-097C12608B27}" dateTime="2019-06-04T15:02:31" maxSheetId="4" userName="Бородина Ася Александровна" r:id="rId135">
    <sheetIdMap count="3">
      <sheetId val="1"/>
      <sheetId val="2"/>
      <sheetId val="3"/>
    </sheetIdMap>
  </header>
  <header guid="{2FFD9809-4816-4E14-8922-D6EC2C7EDDFD}" dateTime="2019-06-05T10:02:06" maxSheetId="4" userName="Бородина Ася Александровна" r:id="rId136">
    <sheetIdMap count="3">
      <sheetId val="1"/>
      <sheetId val="2"/>
      <sheetId val="3"/>
    </sheetIdMap>
  </header>
  <header guid="{6F955BB5-93A3-49F9-9C4D-D53A1FD42E8D}" dateTime="2019-06-05T12:17:51" maxSheetId="4" userName="Тарасенко Лидия Викторовна" r:id="rId137" minRId="5512">
    <sheetIdMap count="3">
      <sheetId val="1"/>
      <sheetId val="2"/>
      <sheetId val="3"/>
    </sheetIdMap>
  </header>
  <header guid="{1A0D2146-D8FB-4A0D-A9F0-20BC079E039F}" dateTime="2019-06-05T15:36:37" maxSheetId="4" userName="Тарасенко Лидия Викторовна" r:id="rId138">
    <sheetIdMap count="3">
      <sheetId val="1"/>
      <sheetId val="2"/>
      <sheetId val="3"/>
    </sheetIdMap>
  </header>
  <header guid="{5A37D0F2-1175-4182-849B-4D793BDB55A8}" dateTime="2019-06-06T08:38:43" maxSheetId="4" userName="Тарасенко Лидия Викторовна" r:id="rId139">
    <sheetIdMap count="3">
      <sheetId val="1"/>
      <sheetId val="2"/>
      <sheetId val="3"/>
    </sheetIdMap>
  </header>
  <header guid="{029DA779-580D-4812-B238-644F3B2C441E}" dateTime="2019-06-06T08:59:08" maxSheetId="4" userName="Тарасенко Лидия Викторовна" r:id="rId140" minRId="5522">
    <sheetIdMap count="3">
      <sheetId val="1"/>
      <sheetId val="2"/>
      <sheetId val="3"/>
    </sheetIdMap>
  </header>
  <header guid="{09A20F71-2A08-4283-B9B4-10FBCAC665A8}" dateTime="2019-06-06T09:00:00" maxSheetId="4" userName="Тарасенко Лидия Викторовна" r:id="rId141">
    <sheetIdMap count="3">
      <sheetId val="1"/>
      <sheetId val="2"/>
      <sheetId val="3"/>
    </sheetIdMap>
  </header>
  <header guid="{1346F3AA-6BF7-4624-9952-6A24F479BA33}" dateTime="2019-06-06T11:03:56" maxSheetId="4" userName="Кривицкий Сергей Александрович" r:id="rId142" minRId="5526">
    <sheetIdMap count="3">
      <sheetId val="1"/>
      <sheetId val="2"/>
      <sheetId val="3"/>
    </sheetIdMap>
  </header>
  <header guid="{55A72EC8-901B-476A-B0A2-1424E36AA9FE}" dateTime="2019-06-06T11:05:51" maxSheetId="4" userName="Кривицкий Сергей Александрович" r:id="rId143">
    <sheetIdMap count="3">
      <sheetId val="1"/>
      <sheetId val="2"/>
      <sheetId val="3"/>
    </sheetIdMap>
  </header>
  <header guid="{78A96F77-26B6-42DB-909B-05452C4C0F5C}" dateTime="2019-06-06T11:07:55" maxSheetId="4" userName="Кривицкий Сергей Александрович" r:id="rId144">
    <sheetIdMap count="3">
      <sheetId val="1"/>
      <sheetId val="2"/>
      <sheetId val="3"/>
    </sheetIdMap>
  </header>
  <header guid="{83653182-58D7-4473-A344-4EC5533592DD}" dateTime="2019-06-06T11:13:46" maxSheetId="4" userName="Кривицкий Сергей Александрович" r:id="rId145">
    <sheetIdMap count="3">
      <sheetId val="1"/>
      <sheetId val="2"/>
      <sheetId val="3"/>
    </sheetIdMap>
  </header>
  <header guid="{88978501-B296-4EEF-9A00-0CDD0BC9805F}" dateTime="2019-06-09T14:51:04" maxSheetId="4" userName="Кривицкий Сергей Александрович" r:id="rId146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DCB20B50_72B0_4335_B1E9_DE1F05C08368_.wvu.PrintArea" hidden="1" oldHidden="1">
    <oldFormula>'раздел 1'!$A$1:$N$20</oldFormula>
  </rdn>
  <rcv guid="{DCB20B50-72B0-4335-B1E9-DE1F05C08368}" action="delete"/>
  <rdn rId="0" localSheetId="1" customView="1" name="Z_DCB20B50_72B0_4335_B1E9_DE1F05C08368_.wvu.Rows" hidden="1" oldHidden="1">
    <formula>'раздел 1'!$6:$6,'раздел 1'!$8:$12,'раздел 1'!$81:$81</formula>
    <oldFormula>'раздел 1'!$6:$6,'раздел 1'!$8:$12,'раздел 1'!$81:$81</oldFormula>
  </rdn>
  <rdn rId="0" localSheetId="1" customView="1" name="Z_DCB20B50_72B0_4335_B1E9_DE1F05C08368_.wvu.Cols" hidden="1" oldHidden="1">
    <formula>'раздел 1'!$P:$T</formula>
    <oldFormula>'раздел 1'!$P:$T</oldFormula>
  </rdn>
  <rdn rId="0" localSheetId="1" customView="1" name="Z_DCB20B50_72B0_4335_B1E9_DE1F05C08368_.wvu.FilterData" hidden="1" oldHidden="1">
    <formula>'раздел 1'!$A$13:$T$80</formula>
    <oldFormula>'раздел 1'!$A$13:$T$80</oldFormula>
  </rdn>
  <rcv guid="{DCB20B50-72B0-4335-B1E9-DE1F05C08368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2FA0CB9-E4B6-4665-88D2-E50C7C652AAB}" action="delete"/>
  <rdn rId="0" localSheetId="1" customView="1" name="Z_12FA0CB9_E4B6_4665_88D2_E50C7C652AAB_.wvu.PrintArea" hidden="1" oldHidden="1">
    <formula>'раздел 1'!$A$1:$N$20</formula>
    <oldFormula>'раздел 1'!$A$1:$N$20</oldFormula>
  </rdn>
  <rdn rId="0" localSheetId="1" customView="1" name="Z_12FA0CB9_E4B6_4665_88D2_E50C7C652AAB_.wvu.Rows" hidden="1" oldHidden="1">
    <formula>'раздел 1'!$6:$6,'раздел 1'!$8:$12,'раздел 1'!$81:$81</formula>
    <oldFormula>'раздел 1'!$6:$6,'раздел 1'!$8:$12,'раздел 1'!$81:$81</oldFormula>
  </rdn>
  <rdn rId="0" localSheetId="1" customView="1" name="Z_12FA0CB9_E4B6_4665_88D2_E50C7C652AAB_.wvu.Cols" hidden="1" oldHidden="1">
    <formula>'раздел 1'!$P:$T</formula>
    <oldFormula>'раздел 1'!$P:$T</oldFormula>
  </rdn>
  <rdn rId="0" localSheetId="1" customView="1" name="Z_12FA0CB9_E4B6_4665_88D2_E50C7C652AAB_.wvu.FilterData" hidden="1" oldHidden="1">
    <formula>'раздел 1'!$A$13:$T$80</formula>
    <oldFormula>'раздел 1'!$A$13:$T$80</oldFormula>
  </rdn>
  <rcv guid="{12FA0CB9-E4B6-4665-88D2-E50C7C652AAB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2FA0CB9-E4B6-4665-88D2-E50C7C652AAB}" action="delete"/>
  <rdn rId="0" localSheetId="1" customView="1" name="Z_12FA0CB9_E4B6_4665_88D2_E50C7C652AAB_.wvu.PrintArea" hidden="1" oldHidden="1">
    <formula>'раздел 1'!$A$1:$N$20</formula>
    <oldFormula>'раздел 1'!$A$1:$N$20</oldFormula>
  </rdn>
  <rdn rId="0" localSheetId="1" customView="1" name="Z_12FA0CB9_E4B6_4665_88D2_E50C7C652AAB_.wvu.Rows" hidden="1" oldHidden="1">
    <formula>'раздел 1'!$6:$6,'раздел 1'!$8:$12,'раздел 1'!$81:$81</formula>
    <oldFormula>'раздел 1'!$6:$6,'раздел 1'!$8:$12,'раздел 1'!$81:$81</oldFormula>
  </rdn>
  <rdn rId="0" localSheetId="1" customView="1" name="Z_12FA0CB9_E4B6_4665_88D2_E50C7C652AAB_.wvu.Cols" hidden="1" oldHidden="1">
    <formula>'раздел 1'!$P:$T</formula>
    <oldFormula>'раздел 1'!$P:$T</oldFormula>
  </rdn>
  <rdn rId="0" localSheetId="1" customView="1" name="Z_12FA0CB9_E4B6_4665_88D2_E50C7C652AAB_.wvu.FilterData" hidden="1" oldHidden="1">
    <formula>'раздел 1'!$A$13:$T$80</formula>
    <oldFormula>'раздел 1'!$A$13:$T$80</oldFormula>
  </rdn>
  <rcv guid="{12FA0CB9-E4B6-4665-88D2-E50C7C652AAB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2FA0CB9-E4B6-4665-88D2-E50C7C652AAB}" action="delete"/>
  <rdn rId="0" localSheetId="1" customView="1" name="Z_12FA0CB9_E4B6_4665_88D2_E50C7C652AAB_.wvu.PrintArea" hidden="1" oldHidden="1">
    <formula>'раздел 1'!$A$1:$N$20</formula>
    <oldFormula>'раздел 1'!$A$1:$N$20</oldFormula>
  </rdn>
  <rdn rId="0" localSheetId="1" customView="1" name="Z_12FA0CB9_E4B6_4665_88D2_E50C7C652AAB_.wvu.Rows" hidden="1" oldHidden="1">
    <formula>'раздел 1'!$6:$6,'раздел 1'!$8:$12,'раздел 1'!$81:$81</formula>
    <oldFormula>'раздел 1'!$6:$6,'раздел 1'!$8:$12,'раздел 1'!$81:$81</oldFormula>
  </rdn>
  <rdn rId="0" localSheetId="1" customView="1" name="Z_12FA0CB9_E4B6_4665_88D2_E50C7C652AAB_.wvu.Cols" hidden="1" oldHidden="1">
    <formula>'раздел 1'!$P:$T</formula>
    <oldFormula>'раздел 1'!$P:$T</oldFormula>
  </rdn>
  <rdn rId="0" localSheetId="1" customView="1" name="Z_12FA0CB9_E4B6_4665_88D2_E50C7C652AAB_.wvu.FilterData" hidden="1" oldHidden="1">
    <formula>'раздел 1'!$A$13:$T$80</formula>
    <oldFormula>'раздел 1'!$A$13:$T$80</oldFormula>
  </rdn>
  <rcv guid="{12FA0CB9-E4B6-4665-88D2-E50C7C652AA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CB20B50-72B0-4335-B1E9-DE1F05C08368}" action="delete"/>
  <rdn rId="0" localSheetId="1" customView="1" name="Z_DCB20B50_72B0_4335_B1E9_DE1F05C08368_.wvu.Rows" hidden="1" oldHidden="1">
    <formula>'раздел 1'!$6:$6,'раздел 1'!$8:$12,'раздел 1'!$81:$81</formula>
    <oldFormula>'раздел 1'!$6:$6,'раздел 1'!$8:$12,'раздел 1'!$81:$81</oldFormula>
  </rdn>
  <rdn rId="0" localSheetId="1" customView="1" name="Z_DCB20B50_72B0_4335_B1E9_DE1F05C08368_.wvu.Cols" hidden="1" oldHidden="1">
    <formula>'раздел 1'!$P:$T</formula>
    <oldFormula>'раздел 1'!$P:$T</oldFormula>
  </rdn>
  <rdn rId="0" localSheetId="1" customView="1" name="Z_DCB20B50_72B0_4335_B1E9_DE1F05C08368_.wvu.FilterData" hidden="1" oldHidden="1">
    <formula>'раздел 1'!$A$13:$T$80</formula>
    <oldFormula>'раздел 1'!$A$13:$T$80</oldFormula>
  </rdn>
  <rcv guid="{DCB20B50-72B0-4335-B1E9-DE1F05C0836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12" sId="1">
    <oc r="A5" t="inlineStr">
      <is>
        <t xml:space="preserve">объектов незавершенного строительства, находящихся в оперативном управлении (хозяйственном ведении) государтвенный учреждений и предприятий Новосибирской области                                                                                                                                           </t>
      </is>
    </oc>
    <nc r="A5" t="inlineStr">
      <is>
        <t xml:space="preserve">объектов незавершенного строительства, находящихся в оперативном управлении (хозяйственном ведении) государственных учреждений и предприятий Новосибирской области                                                                                                                                           </t>
      </is>
    </nc>
  </rcc>
  <rfmt sheetId="1" sqref="H1:I1048576">
    <dxf>
      <numFmt numFmtId="4" formatCode="#,##0.00"/>
    </dxf>
  </rfmt>
  <rfmt sheetId="1" sqref="B229:N246" start="0" length="2147483647">
    <dxf>
      <font>
        <sz val="12"/>
      </font>
    </dxf>
  </rfmt>
  <rdn rId="0" localSheetId="1" customView="1" name="Z_225AFABD_A78D_4131_966E_200F7A1250D2_.wvu.Rows" hidden="1" oldHidden="1">
    <formula>'раздел 1'!$6:$6,'раздел 1'!$8:$12,'раздел 1'!$81:$81</formula>
  </rdn>
  <rdn rId="0" localSheetId="1" customView="1" name="Z_225AFABD_A78D_4131_966E_200F7A1250D2_.wvu.Cols" hidden="1" oldHidden="1">
    <formula>'раздел 1'!$P:$T</formula>
  </rdn>
  <rdn rId="0" localSheetId="1" customView="1" name="Z_225AFABD_A78D_4131_966E_200F7A1250D2_.wvu.FilterData" hidden="1" oldHidden="1">
    <formula>'раздел 1'!$A$13:$T$80</formula>
  </rdn>
  <rcv guid="{225AFABD-A78D-4131-966E-200F7A1250D2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DCB20B50_72B0_4335_B1E9_DE1F05C08368_.wvu.PrintArea" hidden="1" oldHidden="1">
    <formula>'раздел 1'!$A$1:$N$20</formula>
  </rdn>
  <rdn rId="0" localSheetId="1" customView="1" name="Z_DCB20B50_72B0_4335_B1E9_DE1F05C08368_.wvu.Rows" hidden="1" oldHidden="1">
    <formula>'раздел 1'!$6:$6,'раздел 1'!$8:$12,'раздел 1'!$81:$81</formula>
  </rdn>
  <rdn rId="0" localSheetId="1" customView="1" name="Z_DCB20B50_72B0_4335_B1E9_DE1F05C08368_.wvu.Cols" hidden="1" oldHidden="1">
    <formula>'раздел 1'!$P:$T</formula>
  </rdn>
  <rdn rId="0" localSheetId="1" customView="1" name="Z_DCB20B50_72B0_4335_B1E9_DE1F05C08368_.wvu.FilterData" hidden="1" oldHidden="1">
    <formula>'раздел 1'!$A$13:$T$80</formula>
  </rdn>
  <rcv guid="{DCB20B50-72B0-4335-B1E9-DE1F05C0836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25AFABD-A78D-4131-966E-200F7A1250D2}" action="delete"/>
  <rdn rId="0" localSheetId="1" customView="1" name="Z_225AFABD_A78D_4131_966E_200F7A1250D2_.wvu.Rows" hidden="1" oldHidden="1">
    <formula>'раздел 1'!$6:$6,'раздел 1'!$8:$12,'раздел 1'!$81:$81</formula>
    <oldFormula>'раздел 1'!$6:$6,'раздел 1'!$8:$12,'раздел 1'!$81:$81</oldFormula>
  </rdn>
  <rdn rId="0" localSheetId="1" customView="1" name="Z_225AFABD_A78D_4131_966E_200F7A1250D2_.wvu.Cols" hidden="1" oldHidden="1">
    <formula>'раздел 1'!$P:$T</formula>
    <oldFormula>'раздел 1'!$P:$T</oldFormula>
  </rdn>
  <rdn rId="0" localSheetId="1" customView="1" name="Z_225AFABD_A78D_4131_966E_200F7A1250D2_.wvu.FilterData" hidden="1" oldHidden="1">
    <formula>'раздел 1'!$A$13:$T$80</formula>
    <oldFormula>'раздел 1'!$A$13:$T$80</oldFormula>
  </rdn>
  <rcv guid="{225AFABD-A78D-4131-966E-200F7A1250D2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:I1048576">
    <dxf>
      <numFmt numFmtId="167" formatCode="#,##0.0"/>
    </dxf>
  </rfmt>
  <rfmt sheetId="1" sqref="H14:I14">
    <dxf>
      <numFmt numFmtId="3" formatCode="#,##0"/>
    </dxf>
  </rfmt>
  <rcv guid="{225AFABD-A78D-4131-966E-200F7A1250D2}" action="delete"/>
  <rdn rId="0" localSheetId="1" customView="1" name="Z_225AFABD_A78D_4131_966E_200F7A1250D2_.wvu.Rows" hidden="1" oldHidden="1">
    <formula>'раздел 1'!$6:$6,'раздел 1'!$8:$12,'раздел 1'!$81:$81</formula>
    <oldFormula>'раздел 1'!$6:$6,'раздел 1'!$8:$12,'раздел 1'!$81:$81</oldFormula>
  </rdn>
  <rdn rId="0" localSheetId="1" customView="1" name="Z_225AFABD_A78D_4131_966E_200F7A1250D2_.wvu.Cols" hidden="1" oldHidden="1">
    <formula>'раздел 1'!$P:$T</formula>
    <oldFormula>'раздел 1'!$P:$T</oldFormula>
  </rdn>
  <rdn rId="0" localSheetId="1" customView="1" name="Z_225AFABD_A78D_4131_966E_200F7A1250D2_.wvu.FilterData" hidden="1" oldHidden="1">
    <formula>'раздел 1'!$A$13:$T$80</formula>
    <oldFormula>'раздел 1'!$A$13:$T$80</oldFormula>
  </rdn>
  <rcv guid="{225AFABD-A78D-4131-966E-200F7A1250D2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2" sId="1">
    <oc r="K13" t="inlineStr">
      <is>
        <t>Нормативный срок  строительства</t>
      </is>
    </oc>
    <nc r="K13" t="inlineStr">
      <is>
        <t xml:space="preserve">Нормативный срок  строительства </t>
      </is>
    </nc>
  </rcc>
  <rfmt sheetId="1" sqref="N100:N101" start="0" length="2147483647">
    <dxf>
      <font>
        <sz val="12"/>
      </font>
    </dxf>
  </rfmt>
  <rfmt sheetId="1" sqref="N15:N96" start="0" length="2147483647">
    <dxf>
      <font>
        <sz val="12"/>
      </font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25AFABD-A78D-4131-966E-200F7A1250D2}" action="delete"/>
  <rdn rId="0" localSheetId="1" customView="1" name="Z_225AFABD_A78D_4131_966E_200F7A1250D2_.wvu.Rows" hidden="1" oldHidden="1">
    <formula>'раздел 1'!$6:$6,'раздел 1'!$8:$12,'раздел 1'!$81:$81</formula>
    <oldFormula>'раздел 1'!$6:$6,'раздел 1'!$8:$12,'раздел 1'!$81:$81</oldFormula>
  </rdn>
  <rdn rId="0" localSheetId="1" customView="1" name="Z_225AFABD_A78D_4131_966E_200F7A1250D2_.wvu.Cols" hidden="1" oldHidden="1">
    <formula>'раздел 1'!$P:$T</formula>
    <oldFormula>'раздел 1'!$P:$T</oldFormula>
  </rdn>
  <rdn rId="0" localSheetId="1" customView="1" name="Z_225AFABD_A78D_4131_966E_200F7A1250D2_.wvu.FilterData" hidden="1" oldHidden="1">
    <formula>'раздел 1'!$A$13:$T$80</formula>
    <oldFormula>'раздел 1'!$A$13:$T$80</oldFormula>
  </rdn>
  <rcv guid="{225AFABD-A78D-4131-966E-200F7A1250D2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1:L1048576">
    <dxf>
      <numFmt numFmtId="1" formatCode="0"/>
    </dxf>
  </rfmt>
  <rcc rId="5526" sId="1" numFmtId="4">
    <oc r="L101">
      <v>100</v>
    </oc>
    <nc r="L101"/>
  </rcc>
  <rcv guid="{12FA0CB9-E4B6-4665-88D2-E50C7C652AAB}" action="delete"/>
  <rdn rId="0" localSheetId="1" customView="1" name="Z_12FA0CB9_E4B6_4665_88D2_E50C7C652AAB_.wvu.PrintArea" hidden="1" oldHidden="1">
    <formula>'раздел 1'!$A$1:$N$20</formula>
    <oldFormula>'раздел 1'!$A$1:$N$20</oldFormula>
  </rdn>
  <rdn rId="0" localSheetId="1" customView="1" name="Z_12FA0CB9_E4B6_4665_88D2_E50C7C652AAB_.wvu.Rows" hidden="1" oldHidden="1">
    <formula>'раздел 1'!$6:$6,'раздел 1'!$8:$12,'раздел 1'!$81:$81</formula>
    <oldFormula>'раздел 1'!$6:$6,'раздел 1'!$8:$12,'раздел 1'!$81:$81</oldFormula>
  </rdn>
  <rdn rId="0" localSheetId="1" customView="1" name="Z_12FA0CB9_E4B6_4665_88D2_E50C7C652AAB_.wvu.Cols" hidden="1" oldHidden="1">
    <formula>'раздел 1'!$P:$T</formula>
    <oldFormula>'раздел 1'!$P:$T</oldFormula>
  </rdn>
  <rdn rId="0" localSheetId="1" customView="1" name="Z_12FA0CB9_E4B6_4665_88D2_E50C7C652AAB_.wvu.FilterData" hidden="1" oldHidden="1">
    <formula>'раздел 1'!$A$13:$T$80</formula>
    <oldFormula>'раздел 1'!$A$13:$T$80</oldFormula>
  </rdn>
  <rcv guid="{12FA0CB9-E4B6-4665-88D2-E50C7C652AAB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2FA0CB9-E4B6-4665-88D2-E50C7C652AAB}" action="delete"/>
  <rdn rId="0" localSheetId="1" customView="1" name="Z_12FA0CB9_E4B6_4665_88D2_E50C7C652AAB_.wvu.PrintArea" hidden="1" oldHidden="1">
    <formula>'раздел 1'!$A$1:$N$20</formula>
    <oldFormula>'раздел 1'!$A$1:$N$20</oldFormula>
  </rdn>
  <rdn rId="0" localSheetId="1" customView="1" name="Z_12FA0CB9_E4B6_4665_88D2_E50C7C652AAB_.wvu.Rows" hidden="1" oldHidden="1">
    <formula>'раздел 1'!$6:$6,'раздел 1'!$8:$12,'раздел 1'!$81:$81</formula>
    <oldFormula>'раздел 1'!$6:$6,'раздел 1'!$8:$12,'раздел 1'!$81:$81</oldFormula>
  </rdn>
  <rdn rId="0" localSheetId="1" customView="1" name="Z_12FA0CB9_E4B6_4665_88D2_E50C7C652AAB_.wvu.Cols" hidden="1" oldHidden="1">
    <formula>'раздел 1'!$P:$T</formula>
    <oldFormula>'раздел 1'!$P:$T</oldFormula>
  </rdn>
  <rdn rId="0" localSheetId="1" customView="1" name="Z_12FA0CB9_E4B6_4665_88D2_E50C7C652AAB_.wvu.FilterData" hidden="1" oldHidden="1">
    <formula>'раздел 1'!$A$13:$T$80</formula>
    <oldFormula>'раздел 1'!$A$13:$T$80</oldFormula>
  </rdn>
  <rcv guid="{12FA0CB9-E4B6-4665-88D2-E50C7C652AA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83653182-58D7-4473-A344-4EC5533592DD}" name="Кривицкий Сергей Александрович" id="-273310843" dateTime="2019-06-09T14:38:25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T246"/>
  <sheetViews>
    <sheetView tabSelected="1" topLeftCell="A244" zoomScale="70" zoomScaleNormal="70" workbookViewId="0">
      <selection activeCell="L101" sqref="L1:L1048576"/>
    </sheetView>
  </sheetViews>
  <sheetFormatPr defaultColWidth="9.140625" defaultRowHeight="18.75" x14ac:dyDescent="0.3"/>
  <cols>
    <col min="1" max="1" width="6.140625" style="38" customWidth="1"/>
    <col min="2" max="2" width="25.140625" style="38" customWidth="1"/>
    <col min="3" max="3" width="39.85546875" style="38" customWidth="1"/>
    <col min="4" max="4" width="24.28515625" style="38" customWidth="1"/>
    <col min="5" max="5" width="20" style="38" customWidth="1"/>
    <col min="6" max="6" width="24.42578125" style="38" customWidth="1"/>
    <col min="7" max="7" width="21.5703125" style="38" customWidth="1"/>
    <col min="8" max="8" width="21" style="80" customWidth="1"/>
    <col min="9" max="9" width="22.42578125" style="80" customWidth="1"/>
    <col min="10" max="10" width="17.5703125" style="38" customWidth="1"/>
    <col min="11" max="11" width="16" style="38" customWidth="1"/>
    <col min="12" max="12" width="18.7109375" style="93" customWidth="1"/>
    <col min="13" max="13" width="33.28515625" style="38" customWidth="1"/>
    <col min="14" max="14" width="40.140625" style="38" customWidth="1"/>
    <col min="15" max="15" width="9.140625" style="8"/>
    <col min="16" max="16" width="9.140625" style="8" hidden="1" customWidth="1"/>
    <col min="17" max="17" width="17.5703125" style="8" hidden="1" customWidth="1"/>
    <col min="18" max="18" width="15.42578125" style="8" hidden="1" customWidth="1"/>
    <col min="19" max="19" width="17.140625" style="8" hidden="1" customWidth="1"/>
    <col min="20" max="20" width="16.85546875" style="8" hidden="1" customWidth="1"/>
    <col min="21" max="16384" width="9.140625" style="8"/>
  </cols>
  <sheetData>
    <row r="1" spans="1:20" ht="18" customHeight="1" x14ac:dyDescent="0.3">
      <c r="N1" s="41" t="s">
        <v>725</v>
      </c>
    </row>
    <row r="2" spans="1:20" ht="18" customHeight="1" x14ac:dyDescent="0.3">
      <c r="C2" s="43" t="s">
        <v>727</v>
      </c>
      <c r="N2" s="42"/>
    </row>
    <row r="3" spans="1:20" ht="18" customHeight="1" x14ac:dyDescent="0.3"/>
    <row r="4" spans="1:20" s="32" customFormat="1" x14ac:dyDescent="0.3">
      <c r="A4" s="99" t="s">
        <v>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20" s="32" customFormat="1" ht="17.25" customHeight="1" x14ac:dyDescent="0.3">
      <c r="A5" s="100" t="s">
        <v>728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20" hidden="1" x14ac:dyDescent="0.3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20" ht="21.75" customHeight="1" x14ac:dyDescent="0.3">
      <c r="A7" s="99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20" ht="1.5" hidden="1" customHeight="1" x14ac:dyDescent="0.3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20" ht="27.75" hidden="1" customHeight="1" x14ac:dyDescent="0.3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1:20" hidden="1" x14ac:dyDescent="0.3"/>
    <row r="11" spans="1:20" hidden="1" x14ac:dyDescent="0.3"/>
    <row r="12" spans="1:20" hidden="1" x14ac:dyDescent="0.3"/>
    <row r="13" spans="1:20" ht="218.25" customHeight="1" x14ac:dyDescent="0.3">
      <c r="A13" s="6" t="s">
        <v>0</v>
      </c>
      <c r="B13" s="6" t="s">
        <v>8</v>
      </c>
      <c r="C13" s="6" t="s">
        <v>12</v>
      </c>
      <c r="D13" s="6" t="s">
        <v>3</v>
      </c>
      <c r="E13" s="6" t="s">
        <v>13</v>
      </c>
      <c r="F13" s="6" t="s">
        <v>10</v>
      </c>
      <c r="G13" s="6" t="s">
        <v>9</v>
      </c>
      <c r="H13" s="22" t="s">
        <v>5</v>
      </c>
      <c r="I13" s="22" t="s">
        <v>4</v>
      </c>
      <c r="J13" s="6" t="s">
        <v>6</v>
      </c>
      <c r="K13" s="6" t="s">
        <v>729</v>
      </c>
      <c r="L13" s="15" t="s">
        <v>11</v>
      </c>
      <c r="M13" s="6" t="s">
        <v>126</v>
      </c>
      <c r="N13" s="6" t="s">
        <v>7</v>
      </c>
    </row>
    <row r="14" spans="1:20" x14ac:dyDescent="0.3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91">
        <v>8</v>
      </c>
      <c r="I14" s="91">
        <v>9</v>
      </c>
      <c r="J14" s="7">
        <v>10</v>
      </c>
      <c r="K14" s="7">
        <v>11</v>
      </c>
      <c r="L14" s="94">
        <v>12</v>
      </c>
      <c r="M14" s="7">
        <v>13</v>
      </c>
      <c r="N14" s="7">
        <v>14</v>
      </c>
    </row>
    <row r="15" spans="1:20" ht="75" x14ac:dyDescent="0.3">
      <c r="A15" s="1">
        <v>1</v>
      </c>
      <c r="B15" s="1" t="s">
        <v>103</v>
      </c>
      <c r="C15" s="5" t="s">
        <v>14</v>
      </c>
      <c r="D15" s="6" t="s">
        <v>79</v>
      </c>
      <c r="E15" s="5" t="s">
        <v>104</v>
      </c>
      <c r="F15" s="6" t="s">
        <v>107</v>
      </c>
      <c r="G15" s="6" t="s">
        <v>120</v>
      </c>
      <c r="H15" s="22">
        <v>1137031.76</v>
      </c>
      <c r="I15" s="22">
        <f>([1]текущ!BJ10+[1]текущ!BJ11)/1000</f>
        <v>418696.29212</v>
      </c>
      <c r="J15" s="6">
        <v>2017</v>
      </c>
      <c r="K15" s="2" t="s">
        <v>144</v>
      </c>
      <c r="L15" s="15">
        <f>I15/H15*100</f>
        <v>36.82362330142827</v>
      </c>
      <c r="M15" s="15" t="s">
        <v>127</v>
      </c>
      <c r="N15" s="6"/>
      <c r="P15" s="1">
        <v>8</v>
      </c>
      <c r="Q15" s="2">
        <v>17185.761210000001</v>
      </c>
      <c r="R15" s="2">
        <v>16098.4084</v>
      </c>
      <c r="S15" s="9">
        <f>Q15-R15</f>
        <v>1087.3528100000003</v>
      </c>
      <c r="T15" s="8">
        <v>1087.3528100000001</v>
      </c>
    </row>
    <row r="16" spans="1:20" ht="60" x14ac:dyDescent="0.3">
      <c r="A16" s="1">
        <v>2</v>
      </c>
      <c r="B16" s="1" t="s">
        <v>103</v>
      </c>
      <c r="C16" s="5" t="s">
        <v>15</v>
      </c>
      <c r="D16" s="6" t="s">
        <v>79</v>
      </c>
      <c r="E16" s="6" t="s">
        <v>107</v>
      </c>
      <c r="F16" s="6" t="s">
        <v>107</v>
      </c>
      <c r="G16" s="6" t="s">
        <v>120</v>
      </c>
      <c r="H16" s="22">
        <v>261417.08</v>
      </c>
      <c r="I16" s="22">
        <f>([1]текущ!BJ12)/1000</f>
        <v>206862.19184000001</v>
      </c>
      <c r="J16" s="6">
        <v>2017</v>
      </c>
      <c r="K16" s="2" t="s">
        <v>143</v>
      </c>
      <c r="L16" s="15">
        <f t="shared" ref="L16:L20" si="0">I16/H16*100</f>
        <v>79.131092673822252</v>
      </c>
      <c r="M16" s="15" t="s">
        <v>127</v>
      </c>
      <c r="N16" s="6"/>
      <c r="P16" s="1">
        <v>12</v>
      </c>
      <c r="Q16" s="2">
        <v>138032.32629999999</v>
      </c>
      <c r="R16" s="2">
        <v>25738.366470000001</v>
      </c>
      <c r="S16" s="9">
        <f t="shared" ref="S16:S20" si="1">Q16-R16</f>
        <v>112293.95982999998</v>
      </c>
      <c r="T16" s="8">
        <v>112293.95983000001</v>
      </c>
    </row>
    <row r="17" spans="1:20" ht="75" x14ac:dyDescent="0.3">
      <c r="A17" s="1">
        <v>3</v>
      </c>
      <c r="B17" s="1" t="s">
        <v>103</v>
      </c>
      <c r="C17" s="5" t="s">
        <v>16</v>
      </c>
      <c r="D17" s="6" t="s">
        <v>79</v>
      </c>
      <c r="E17" s="6" t="s">
        <v>107</v>
      </c>
      <c r="F17" s="6" t="s">
        <v>107</v>
      </c>
      <c r="G17" s="6" t="s">
        <v>120</v>
      </c>
      <c r="H17" s="22">
        <v>6001994.1699999999</v>
      </c>
      <c r="I17" s="22">
        <f>([1]текущ!BJ13+[1]текущ!BJ14)/1000</f>
        <v>806191.95319000003</v>
      </c>
      <c r="J17" s="6">
        <v>2017</v>
      </c>
      <c r="K17" s="2" t="s">
        <v>145</v>
      </c>
      <c r="L17" s="15">
        <f t="shared" si="0"/>
        <v>13.43206824857679</v>
      </c>
      <c r="M17" s="15" t="s">
        <v>127</v>
      </c>
      <c r="N17" s="6"/>
      <c r="P17" s="1">
        <v>19</v>
      </c>
      <c r="Q17" s="2">
        <v>145861.8205</v>
      </c>
      <c r="R17" s="2">
        <v>43933</v>
      </c>
      <c r="S17" s="9">
        <f t="shared" si="1"/>
        <v>101928.8205</v>
      </c>
      <c r="T17" s="8">
        <v>101928.8205</v>
      </c>
    </row>
    <row r="18" spans="1:20" ht="60" x14ac:dyDescent="0.3">
      <c r="A18" s="1">
        <v>4</v>
      </c>
      <c r="B18" s="1" t="s">
        <v>103</v>
      </c>
      <c r="C18" s="40" t="s">
        <v>17</v>
      </c>
      <c r="D18" s="6" t="s">
        <v>80</v>
      </c>
      <c r="E18" s="5" t="s">
        <v>105</v>
      </c>
      <c r="F18" s="6" t="s">
        <v>107</v>
      </c>
      <c r="G18" s="6" t="s">
        <v>120</v>
      </c>
      <c r="H18" s="22">
        <v>186872.86</v>
      </c>
      <c r="I18" s="81">
        <f>([1]текущ!BJ15+[1]текущ!BJ16)/1000</f>
        <v>53071.820599999999</v>
      </c>
      <c r="J18" s="6">
        <v>2018</v>
      </c>
      <c r="K18" s="2" t="s">
        <v>138</v>
      </c>
      <c r="L18" s="15">
        <f t="shared" si="0"/>
        <v>28.399961663775041</v>
      </c>
      <c r="M18" s="15" t="s">
        <v>127</v>
      </c>
      <c r="N18" s="6"/>
      <c r="P18" s="1">
        <v>36</v>
      </c>
      <c r="Q18" s="2">
        <v>135413.45903999999</v>
      </c>
      <c r="R18" s="2">
        <v>127999.41544</v>
      </c>
      <c r="S18" s="9">
        <f t="shared" si="1"/>
        <v>7414.04359999999</v>
      </c>
      <c r="T18" s="8">
        <v>7414.0436</v>
      </c>
    </row>
    <row r="19" spans="1:20" ht="60" x14ac:dyDescent="0.3">
      <c r="A19" s="1">
        <v>5</v>
      </c>
      <c r="B19" s="1" t="s">
        <v>103</v>
      </c>
      <c r="C19" s="5" t="s">
        <v>18</v>
      </c>
      <c r="D19" s="6" t="s">
        <v>80</v>
      </c>
      <c r="E19" s="5" t="s">
        <v>106</v>
      </c>
      <c r="F19" s="6" t="s">
        <v>107</v>
      </c>
      <c r="G19" s="6" t="s">
        <v>120</v>
      </c>
      <c r="H19" s="22">
        <v>63347.93</v>
      </c>
      <c r="I19" s="81">
        <f>([1]текущ!BJ17+[1]текущ!BJ18)/1000</f>
        <v>18784.499299999996</v>
      </c>
      <c r="J19" s="6">
        <v>2018</v>
      </c>
      <c r="K19" s="1" t="s">
        <v>146</v>
      </c>
      <c r="L19" s="15">
        <f t="shared" si="0"/>
        <v>29.652901523380471</v>
      </c>
      <c r="M19" s="15" t="s">
        <v>127</v>
      </c>
      <c r="N19" s="6"/>
      <c r="P19" s="1">
        <v>50</v>
      </c>
      <c r="Q19" s="4">
        <v>122137.48632</v>
      </c>
      <c r="S19" s="9">
        <f t="shared" si="1"/>
        <v>122137.48632</v>
      </c>
      <c r="T19" s="8">
        <v>122137.48632</v>
      </c>
    </row>
    <row r="20" spans="1:20" ht="60" x14ac:dyDescent="0.3">
      <c r="A20" s="1">
        <v>6</v>
      </c>
      <c r="B20" s="1" t="s">
        <v>103</v>
      </c>
      <c r="C20" s="5" t="s">
        <v>19</v>
      </c>
      <c r="D20" s="6" t="s">
        <v>81</v>
      </c>
      <c r="E20" s="18" t="s">
        <v>122</v>
      </c>
      <c r="F20" s="6" t="s">
        <v>107</v>
      </c>
      <c r="G20" s="6" t="s">
        <v>120</v>
      </c>
      <c r="H20" s="22">
        <v>424706.29</v>
      </c>
      <c r="I20" s="22">
        <f>[1]текущ!BJ19/1000</f>
        <v>44044.83</v>
      </c>
      <c r="J20" s="6">
        <v>2017</v>
      </c>
      <c r="K20" s="3" t="s">
        <v>147</v>
      </c>
      <c r="L20" s="15">
        <f t="shared" si="0"/>
        <v>10.370656389383827</v>
      </c>
      <c r="M20" s="15" t="s">
        <v>127</v>
      </c>
      <c r="N20" s="6"/>
      <c r="P20" s="1">
        <v>52</v>
      </c>
      <c r="Q20" s="4">
        <v>2505.9865199999999</v>
      </c>
      <c r="S20" s="9">
        <f t="shared" si="1"/>
        <v>2505.9865199999999</v>
      </c>
      <c r="T20" s="8">
        <v>2505.9865199999999</v>
      </c>
    </row>
    <row r="21" spans="1:20" ht="75" x14ac:dyDescent="0.3">
      <c r="A21" s="1">
        <v>7</v>
      </c>
      <c r="B21" s="1" t="s">
        <v>103</v>
      </c>
      <c r="C21" s="5" t="s">
        <v>129</v>
      </c>
      <c r="D21" s="6" t="s">
        <v>82</v>
      </c>
      <c r="E21" s="6" t="s">
        <v>107</v>
      </c>
      <c r="F21" s="6" t="s">
        <v>107</v>
      </c>
      <c r="G21" s="6" t="s">
        <v>120</v>
      </c>
      <c r="H21" s="22">
        <v>7002.34</v>
      </c>
      <c r="I21" s="22">
        <f>[1]текущ!BJ22/1000</f>
        <v>2499.1711099999998</v>
      </c>
      <c r="J21" s="6">
        <v>2022</v>
      </c>
      <c r="K21" s="3" t="s">
        <v>136</v>
      </c>
      <c r="L21" s="15">
        <f t="shared" ref="L21:L22" si="2">I21/H21*100</f>
        <v>35.690513599739511</v>
      </c>
      <c r="M21" s="15" t="s">
        <v>128</v>
      </c>
      <c r="N21" s="6"/>
      <c r="P21" s="11"/>
      <c r="Q21" s="12"/>
      <c r="S21" s="9"/>
    </row>
    <row r="22" spans="1:20" ht="75" x14ac:dyDescent="0.3">
      <c r="A22" s="1">
        <v>8</v>
      </c>
      <c r="B22" s="1" t="s">
        <v>103</v>
      </c>
      <c r="C22" s="5" t="s">
        <v>20</v>
      </c>
      <c r="D22" s="6" t="s">
        <v>83</v>
      </c>
      <c r="E22" s="6" t="s">
        <v>107</v>
      </c>
      <c r="F22" s="6" t="s">
        <v>107</v>
      </c>
      <c r="G22" s="6" t="s">
        <v>120</v>
      </c>
      <c r="H22" s="22">
        <v>327391.96999999997</v>
      </c>
      <c r="I22" s="22">
        <f>([1]текущ!BJ23+[1]текущ!BJ24)/1000</f>
        <v>213346.58835999999</v>
      </c>
      <c r="J22" s="6">
        <v>2015</v>
      </c>
      <c r="K22" s="3" t="s">
        <v>137</v>
      </c>
      <c r="L22" s="15">
        <f t="shared" si="2"/>
        <v>65.165492104158815</v>
      </c>
      <c r="M22" s="15" t="s">
        <v>128</v>
      </c>
      <c r="N22" s="6"/>
      <c r="P22" s="11"/>
      <c r="Q22" s="12"/>
      <c r="S22" s="9"/>
    </row>
    <row r="23" spans="1:20" ht="60" x14ac:dyDescent="0.3">
      <c r="A23" s="1">
        <v>9</v>
      </c>
      <c r="B23" s="1" t="s">
        <v>103</v>
      </c>
      <c r="C23" s="5" t="s">
        <v>21</v>
      </c>
      <c r="D23" s="6" t="s">
        <v>84</v>
      </c>
      <c r="E23" s="6" t="s">
        <v>107</v>
      </c>
      <c r="F23" s="6" t="s">
        <v>107</v>
      </c>
      <c r="G23" s="6" t="s">
        <v>120</v>
      </c>
      <c r="H23" s="22">
        <v>32172.71</v>
      </c>
      <c r="I23" s="22">
        <f>([1]текущ!BJ25+[1]текущ!BJ26)/1000</f>
        <v>26647.183550000002</v>
      </c>
      <c r="J23" s="6">
        <v>2016</v>
      </c>
      <c r="K23" s="3" t="s">
        <v>136</v>
      </c>
      <c r="L23" s="15">
        <v>100</v>
      </c>
      <c r="M23" s="15" t="s">
        <v>130</v>
      </c>
      <c r="N23" s="6"/>
      <c r="P23" s="11"/>
      <c r="Q23" s="12"/>
      <c r="S23" s="9"/>
    </row>
    <row r="24" spans="1:20" ht="60" x14ac:dyDescent="0.3">
      <c r="A24" s="1">
        <v>10</v>
      </c>
      <c r="B24" s="1" t="s">
        <v>103</v>
      </c>
      <c r="C24" s="5" t="s">
        <v>22</v>
      </c>
      <c r="D24" s="6" t="s">
        <v>84</v>
      </c>
      <c r="E24" s="6" t="s">
        <v>107</v>
      </c>
      <c r="F24" s="6" t="s">
        <v>107</v>
      </c>
      <c r="G24" s="6" t="s">
        <v>120</v>
      </c>
      <c r="H24" s="22">
        <v>50767.51</v>
      </c>
      <c r="I24" s="22">
        <f>[1]текущ!BJ27/1000</f>
        <v>5638.6770999999999</v>
      </c>
      <c r="J24" s="6">
        <v>2018</v>
      </c>
      <c r="K24" s="3" t="s">
        <v>138</v>
      </c>
      <c r="L24" s="15">
        <f t="shared" ref="L24" si="3">I24/H24*100</f>
        <v>11.106861652265396</v>
      </c>
      <c r="M24" s="15" t="s">
        <v>127</v>
      </c>
      <c r="N24" s="6"/>
      <c r="P24" s="11"/>
      <c r="Q24" s="12"/>
      <c r="S24" s="9"/>
    </row>
    <row r="25" spans="1:20" ht="75" x14ac:dyDescent="0.3">
      <c r="A25" s="1">
        <v>11</v>
      </c>
      <c r="B25" s="1" t="s">
        <v>103</v>
      </c>
      <c r="C25" s="5" t="s">
        <v>23</v>
      </c>
      <c r="D25" s="6" t="s">
        <v>85</v>
      </c>
      <c r="E25" s="6" t="s">
        <v>107</v>
      </c>
      <c r="F25" s="6" t="s">
        <v>107</v>
      </c>
      <c r="G25" s="6" t="s">
        <v>120</v>
      </c>
      <c r="H25" s="22">
        <v>5344.69</v>
      </c>
      <c r="I25" s="22">
        <f>[1]текущ!BJ30/1000</f>
        <v>2505.9865199999999</v>
      </c>
      <c r="J25" s="6">
        <v>2018</v>
      </c>
      <c r="K25" s="3" t="s">
        <v>146</v>
      </c>
      <c r="L25" s="15">
        <f t="shared" ref="L25:L26" si="4">I25/H25*100</f>
        <v>46.887406379041629</v>
      </c>
      <c r="M25" s="15" t="s">
        <v>128</v>
      </c>
      <c r="N25" s="6"/>
      <c r="P25" s="11"/>
      <c r="Q25" s="12"/>
      <c r="S25" s="9"/>
    </row>
    <row r="26" spans="1:20" ht="75" x14ac:dyDescent="0.3">
      <c r="A26" s="1">
        <v>12</v>
      </c>
      <c r="B26" s="1" t="s">
        <v>103</v>
      </c>
      <c r="C26" s="5" t="s">
        <v>24</v>
      </c>
      <c r="D26" s="6" t="s">
        <v>86</v>
      </c>
      <c r="E26" s="6" t="s">
        <v>107</v>
      </c>
      <c r="F26" s="6" t="s">
        <v>107</v>
      </c>
      <c r="G26" s="6" t="s">
        <v>120</v>
      </c>
      <c r="H26" s="22">
        <v>26878.48</v>
      </c>
      <c r="I26" s="22">
        <f>[1]текущ!BJ31/1000</f>
        <v>23967</v>
      </c>
      <c r="J26" s="6">
        <v>2017</v>
      </c>
      <c r="K26" s="3" t="s">
        <v>148</v>
      </c>
      <c r="L26" s="15">
        <f t="shared" si="4"/>
        <v>89.167988666025749</v>
      </c>
      <c r="M26" s="15" t="s">
        <v>127</v>
      </c>
      <c r="N26" s="6"/>
      <c r="P26" s="11"/>
      <c r="Q26" s="12"/>
      <c r="S26" s="9"/>
    </row>
    <row r="27" spans="1:20" ht="81.75" customHeight="1" x14ac:dyDescent="0.3">
      <c r="A27" s="1">
        <v>13</v>
      </c>
      <c r="B27" s="1" t="s">
        <v>103</v>
      </c>
      <c r="C27" s="5" t="s">
        <v>25</v>
      </c>
      <c r="D27" s="6" t="s">
        <v>88</v>
      </c>
      <c r="E27" s="6" t="s">
        <v>107</v>
      </c>
      <c r="F27" s="6" t="s">
        <v>107</v>
      </c>
      <c r="G27" s="6" t="s">
        <v>120</v>
      </c>
      <c r="H27" s="22">
        <v>33700</v>
      </c>
      <c r="I27" s="22">
        <f>[1]текущ!BJ34/1000</f>
        <v>33700</v>
      </c>
      <c r="J27" s="6">
        <v>2017</v>
      </c>
      <c r="K27" s="3" t="s">
        <v>146</v>
      </c>
      <c r="L27" s="15">
        <v>100</v>
      </c>
      <c r="M27" s="15" t="s">
        <v>134</v>
      </c>
      <c r="N27" s="6" t="s">
        <v>135</v>
      </c>
      <c r="P27" s="11"/>
      <c r="Q27" s="12"/>
      <c r="S27" s="9"/>
    </row>
    <row r="28" spans="1:20" ht="60.75" customHeight="1" x14ac:dyDescent="0.3">
      <c r="A28" s="1">
        <v>14</v>
      </c>
      <c r="B28" s="1" t="s">
        <v>103</v>
      </c>
      <c r="C28" s="5" t="s">
        <v>26</v>
      </c>
      <c r="D28" s="6" t="s">
        <v>88</v>
      </c>
      <c r="E28" s="6" t="s">
        <v>107</v>
      </c>
      <c r="F28" s="6" t="s">
        <v>107</v>
      </c>
      <c r="G28" s="6" t="s">
        <v>120</v>
      </c>
      <c r="H28" s="22">
        <v>32137.897000000001</v>
      </c>
      <c r="I28" s="22">
        <f>[1]текущ!BJ35/1000</f>
        <v>32137.897000000001</v>
      </c>
      <c r="J28" s="6">
        <v>2016</v>
      </c>
      <c r="K28" s="3" t="s">
        <v>146</v>
      </c>
      <c r="L28" s="15">
        <v>100</v>
      </c>
      <c r="M28" s="15" t="s">
        <v>134</v>
      </c>
      <c r="N28" s="6" t="s">
        <v>135</v>
      </c>
      <c r="P28" s="11"/>
      <c r="Q28" s="12"/>
      <c r="S28" s="9"/>
    </row>
    <row r="29" spans="1:20" ht="47.25" x14ac:dyDescent="0.3">
      <c r="A29" s="1">
        <v>15</v>
      </c>
      <c r="B29" s="1" t="s">
        <v>103</v>
      </c>
      <c r="C29" s="5" t="s">
        <v>27</v>
      </c>
      <c r="D29" s="6" t="s">
        <v>88</v>
      </c>
      <c r="E29" s="6" t="s">
        <v>107</v>
      </c>
      <c r="F29" s="6" t="s">
        <v>107</v>
      </c>
      <c r="G29" s="6" t="s">
        <v>120</v>
      </c>
      <c r="H29" s="22">
        <v>24200</v>
      </c>
      <c r="I29" s="22">
        <f>[1]текущ!BJ36/1000</f>
        <v>24200</v>
      </c>
      <c r="J29" s="6">
        <v>2016</v>
      </c>
      <c r="K29" s="3" t="s">
        <v>146</v>
      </c>
      <c r="L29" s="15">
        <v>100</v>
      </c>
      <c r="M29" s="15" t="s">
        <v>134</v>
      </c>
      <c r="N29" s="6" t="s">
        <v>135</v>
      </c>
      <c r="P29" s="11"/>
      <c r="Q29" s="12"/>
      <c r="S29" s="9"/>
    </row>
    <row r="30" spans="1:20" ht="69.75" customHeight="1" x14ac:dyDescent="0.3">
      <c r="A30" s="1">
        <v>16</v>
      </c>
      <c r="B30" s="1" t="s">
        <v>103</v>
      </c>
      <c r="C30" s="5" t="s">
        <v>28</v>
      </c>
      <c r="D30" s="6" t="s">
        <v>88</v>
      </c>
      <c r="E30" s="6" t="s">
        <v>107</v>
      </c>
      <c r="F30" s="6" t="s">
        <v>107</v>
      </c>
      <c r="G30" s="6" t="s">
        <v>120</v>
      </c>
      <c r="H30" s="22">
        <v>4391.4179999999997</v>
      </c>
      <c r="I30" s="22">
        <f>[1]текущ!BJ37/1000</f>
        <v>4391.4179999999997</v>
      </c>
      <c r="J30" s="6">
        <v>2016</v>
      </c>
      <c r="K30" s="3" t="s">
        <v>146</v>
      </c>
      <c r="L30" s="15">
        <v>100</v>
      </c>
      <c r="M30" s="15" t="s">
        <v>134</v>
      </c>
      <c r="N30" s="6" t="s">
        <v>135</v>
      </c>
      <c r="P30" s="11"/>
      <c r="Q30" s="12"/>
      <c r="S30" s="9"/>
    </row>
    <row r="31" spans="1:20" ht="60" x14ac:dyDescent="0.3">
      <c r="A31" s="1">
        <v>17</v>
      </c>
      <c r="B31" s="1" t="s">
        <v>103</v>
      </c>
      <c r="C31" s="5" t="s">
        <v>29</v>
      </c>
      <c r="D31" s="6" t="s">
        <v>79</v>
      </c>
      <c r="E31" s="6" t="s">
        <v>107</v>
      </c>
      <c r="F31" s="6" t="s">
        <v>107</v>
      </c>
      <c r="G31" s="6" t="s">
        <v>120</v>
      </c>
      <c r="H31" s="22">
        <v>62644.24</v>
      </c>
      <c r="I31" s="22">
        <f>([1]текущ!BJ42+[1]текущ!BJ43)/1000</f>
        <v>67529.062470000004</v>
      </c>
      <c r="J31" s="6">
        <v>2016</v>
      </c>
      <c r="K31" s="3" t="s">
        <v>139</v>
      </c>
      <c r="L31" s="15">
        <v>100</v>
      </c>
      <c r="M31" s="15" t="s">
        <v>130</v>
      </c>
      <c r="N31" s="6"/>
      <c r="P31" s="11"/>
      <c r="Q31" s="12"/>
      <c r="S31" s="9"/>
    </row>
    <row r="32" spans="1:20" ht="90" x14ac:dyDescent="0.3">
      <c r="A32" s="1">
        <v>18</v>
      </c>
      <c r="B32" s="1" t="s">
        <v>103</v>
      </c>
      <c r="C32" s="5" t="s">
        <v>30</v>
      </c>
      <c r="D32" s="6" t="s">
        <v>90</v>
      </c>
      <c r="E32" s="5" t="s">
        <v>108</v>
      </c>
      <c r="F32" s="6" t="s">
        <v>107</v>
      </c>
      <c r="G32" s="6" t="s">
        <v>120</v>
      </c>
      <c r="H32" s="22">
        <v>9624.17</v>
      </c>
      <c r="I32" s="22">
        <f>[1]текущ!BJ54/1000</f>
        <v>1069.2541999999999</v>
      </c>
      <c r="J32" s="6">
        <v>2018</v>
      </c>
      <c r="K32" s="3" t="s">
        <v>146</v>
      </c>
      <c r="L32" s="15">
        <v>0</v>
      </c>
      <c r="M32" s="15" t="s">
        <v>128</v>
      </c>
      <c r="N32" s="6"/>
      <c r="P32" s="11"/>
      <c r="Q32" s="12"/>
      <c r="S32" s="9"/>
    </row>
    <row r="33" spans="1:19" ht="75" x14ac:dyDescent="0.3">
      <c r="A33" s="1">
        <v>19</v>
      </c>
      <c r="B33" s="1" t="s">
        <v>103</v>
      </c>
      <c r="C33" s="5" t="s">
        <v>31</v>
      </c>
      <c r="D33" s="6" t="s">
        <v>91</v>
      </c>
      <c r="E33" s="5" t="s">
        <v>109</v>
      </c>
      <c r="F33" s="6" t="s">
        <v>107</v>
      </c>
      <c r="G33" s="6" t="s">
        <v>120</v>
      </c>
      <c r="H33" s="22">
        <v>119408.16</v>
      </c>
      <c r="I33" s="22">
        <f>[1]текущ!BJ55/1000</f>
        <v>2716.0072</v>
      </c>
      <c r="J33" s="6">
        <v>2018</v>
      </c>
      <c r="K33" s="3" t="s">
        <v>150</v>
      </c>
      <c r="L33" s="15">
        <v>0</v>
      </c>
      <c r="M33" s="15" t="s">
        <v>128</v>
      </c>
      <c r="N33" s="6"/>
      <c r="P33" s="11"/>
      <c r="Q33" s="12"/>
      <c r="S33" s="9"/>
    </row>
    <row r="34" spans="1:19" ht="60" x14ac:dyDescent="0.3">
      <c r="A34" s="1">
        <v>20</v>
      </c>
      <c r="B34" s="1" t="s">
        <v>103</v>
      </c>
      <c r="C34" s="5" t="s">
        <v>32</v>
      </c>
      <c r="D34" s="6" t="s">
        <v>80</v>
      </c>
      <c r="E34" s="5" t="s">
        <v>110</v>
      </c>
      <c r="F34" s="6" t="s">
        <v>107</v>
      </c>
      <c r="G34" s="6" t="s">
        <v>120</v>
      </c>
      <c r="H34" s="22">
        <v>173278.02</v>
      </c>
      <c r="I34" s="22">
        <f>[1]текущ!BJ56/1000</f>
        <v>3165.4</v>
      </c>
      <c r="J34" s="6">
        <v>2021</v>
      </c>
      <c r="K34" s="3" t="s">
        <v>151</v>
      </c>
      <c r="L34" s="15">
        <v>0</v>
      </c>
      <c r="M34" s="19" t="s">
        <v>133</v>
      </c>
      <c r="N34" s="6"/>
      <c r="P34" s="11"/>
      <c r="Q34" s="12"/>
      <c r="S34" s="9"/>
    </row>
    <row r="35" spans="1:19" ht="60" x14ac:dyDescent="0.3">
      <c r="A35" s="1">
        <v>21</v>
      </c>
      <c r="B35" s="1" t="s">
        <v>103</v>
      </c>
      <c r="C35" s="5" t="s">
        <v>33</v>
      </c>
      <c r="D35" s="6" t="s">
        <v>92</v>
      </c>
      <c r="E35" s="6" t="s">
        <v>107</v>
      </c>
      <c r="F35" s="6" t="s">
        <v>107</v>
      </c>
      <c r="G35" s="6" t="s">
        <v>120</v>
      </c>
      <c r="H35" s="22">
        <v>1694678.23</v>
      </c>
      <c r="I35" s="22">
        <f>[1]текущ!BJ57/1000</f>
        <v>16832.464090000001</v>
      </c>
      <c r="J35" s="6">
        <v>2019</v>
      </c>
      <c r="K35" s="3" t="s">
        <v>152</v>
      </c>
      <c r="L35" s="15">
        <v>0</v>
      </c>
      <c r="M35" s="15" t="s">
        <v>128</v>
      </c>
      <c r="N35" s="6"/>
      <c r="P35" s="11"/>
      <c r="Q35" s="12"/>
      <c r="S35" s="9"/>
    </row>
    <row r="36" spans="1:19" ht="47.25" x14ac:dyDescent="0.3">
      <c r="A36" s="1">
        <v>22</v>
      </c>
      <c r="B36" s="1" t="s">
        <v>103</v>
      </c>
      <c r="C36" s="5" t="s">
        <v>34</v>
      </c>
      <c r="D36" s="6" t="s">
        <v>93</v>
      </c>
      <c r="E36" s="14" t="s">
        <v>123</v>
      </c>
      <c r="F36" s="6" t="s">
        <v>107</v>
      </c>
      <c r="G36" s="6" t="s">
        <v>120</v>
      </c>
      <c r="H36" s="22">
        <f>206128.95</f>
        <v>206128.95</v>
      </c>
      <c r="I36" s="22">
        <f>[1]текущ!BJ58/1000</f>
        <v>2997.8269300000002</v>
      </c>
      <c r="J36" s="16">
        <v>2019</v>
      </c>
      <c r="K36" s="3" t="s">
        <v>149</v>
      </c>
      <c r="L36" s="15">
        <v>0</v>
      </c>
      <c r="M36" s="15" t="s">
        <v>128</v>
      </c>
      <c r="N36" s="6"/>
      <c r="P36" s="11"/>
      <c r="Q36" s="12"/>
      <c r="S36" s="9"/>
    </row>
    <row r="37" spans="1:19" ht="60" x14ac:dyDescent="0.3">
      <c r="A37" s="1">
        <v>23</v>
      </c>
      <c r="B37" s="1" t="s">
        <v>103</v>
      </c>
      <c r="C37" s="5" t="s">
        <v>35</v>
      </c>
      <c r="D37" s="6" t="s">
        <v>79</v>
      </c>
      <c r="E37" s="6" t="s">
        <v>107</v>
      </c>
      <c r="F37" s="6" t="s">
        <v>107</v>
      </c>
      <c r="G37" s="6" t="s">
        <v>120</v>
      </c>
      <c r="H37" s="22">
        <v>6659.01</v>
      </c>
      <c r="I37" s="22">
        <f>[1]текущ!BJ59/1000</f>
        <v>768.4606</v>
      </c>
      <c r="J37" s="6">
        <v>2025</v>
      </c>
      <c r="K37" s="3" t="s">
        <v>139</v>
      </c>
      <c r="L37" s="15">
        <v>0</v>
      </c>
      <c r="M37" s="19" t="s">
        <v>133</v>
      </c>
      <c r="N37" s="6"/>
      <c r="P37" s="11"/>
      <c r="Q37" s="12"/>
      <c r="S37" s="9"/>
    </row>
    <row r="38" spans="1:19" ht="75" x14ac:dyDescent="0.3">
      <c r="A38" s="1">
        <v>24</v>
      </c>
      <c r="B38" s="1" t="s">
        <v>103</v>
      </c>
      <c r="C38" s="5" t="s">
        <v>36</v>
      </c>
      <c r="D38" s="6" t="s">
        <v>94</v>
      </c>
      <c r="E38" s="13" t="s">
        <v>124</v>
      </c>
      <c r="F38" s="6" t="s">
        <v>107</v>
      </c>
      <c r="G38" s="6" t="s">
        <v>120</v>
      </c>
      <c r="H38" s="22">
        <v>0</v>
      </c>
      <c r="I38" s="22">
        <f>[1]текущ!BJ60/1000</f>
        <v>2996.87907</v>
      </c>
      <c r="J38" s="6">
        <v>2019</v>
      </c>
      <c r="K38" s="3" t="s">
        <v>154</v>
      </c>
      <c r="L38" s="15">
        <v>0</v>
      </c>
      <c r="M38" s="15" t="s">
        <v>128</v>
      </c>
      <c r="N38" s="6" t="s">
        <v>155</v>
      </c>
      <c r="P38" s="11"/>
      <c r="Q38" s="12"/>
      <c r="S38" s="9"/>
    </row>
    <row r="39" spans="1:19" ht="47.25" x14ac:dyDescent="0.3">
      <c r="A39" s="1">
        <v>25</v>
      </c>
      <c r="B39" s="1" t="s">
        <v>103</v>
      </c>
      <c r="C39" s="5" t="s">
        <v>37</v>
      </c>
      <c r="D39" s="6" t="s">
        <v>79</v>
      </c>
      <c r="E39" s="6" t="s">
        <v>107</v>
      </c>
      <c r="F39" s="6" t="s">
        <v>107</v>
      </c>
      <c r="G39" s="6" t="s">
        <v>120</v>
      </c>
      <c r="H39" s="22">
        <v>1240398.68</v>
      </c>
      <c r="I39" s="22">
        <f>[1]текущ!BJ63/1000</f>
        <v>108910.75019999999</v>
      </c>
      <c r="J39" s="6">
        <v>2023</v>
      </c>
      <c r="K39" s="3" t="s">
        <v>153</v>
      </c>
      <c r="L39" s="15">
        <v>0</v>
      </c>
      <c r="M39" s="19" t="s">
        <v>133</v>
      </c>
      <c r="N39" s="6"/>
      <c r="P39" s="11"/>
      <c r="Q39" s="12"/>
      <c r="S39" s="9"/>
    </row>
    <row r="40" spans="1:19" ht="90" x14ac:dyDescent="0.3">
      <c r="A40" s="1">
        <v>26</v>
      </c>
      <c r="B40" s="1" t="s">
        <v>103</v>
      </c>
      <c r="C40" s="5" t="s">
        <v>38</v>
      </c>
      <c r="D40" s="6" t="s">
        <v>95</v>
      </c>
      <c r="E40" s="5" t="s">
        <v>111</v>
      </c>
      <c r="F40" s="15">
        <v>54000308003232</v>
      </c>
      <c r="G40" s="6" t="s">
        <v>120</v>
      </c>
      <c r="H40" s="22">
        <v>310058.5</v>
      </c>
      <c r="I40" s="22">
        <f>[1]текущ!BJ64/1000</f>
        <v>122137.48631999998</v>
      </c>
      <c r="J40" s="6">
        <v>2013</v>
      </c>
      <c r="K40" s="3" t="s">
        <v>153</v>
      </c>
      <c r="L40" s="15">
        <v>0</v>
      </c>
      <c r="M40" s="15" t="s">
        <v>128</v>
      </c>
      <c r="N40" s="6"/>
      <c r="P40" s="11"/>
      <c r="Q40" s="12"/>
      <c r="S40" s="9"/>
    </row>
    <row r="41" spans="1:19" ht="75" x14ac:dyDescent="0.3">
      <c r="A41" s="1">
        <v>27</v>
      </c>
      <c r="B41" s="1" t="s">
        <v>103</v>
      </c>
      <c r="C41" s="5" t="s">
        <v>39</v>
      </c>
      <c r="D41" s="6" t="s">
        <v>95</v>
      </c>
      <c r="E41" s="5" t="s">
        <v>112</v>
      </c>
      <c r="F41" s="15">
        <v>54000308003231</v>
      </c>
      <c r="G41" s="6" t="s">
        <v>120</v>
      </c>
      <c r="H41" s="22">
        <v>21249</v>
      </c>
      <c r="I41" s="22">
        <f>[1]текущ!BJ65/1000</f>
        <v>14766.435170000001</v>
      </c>
      <c r="J41" s="6">
        <v>2013</v>
      </c>
      <c r="K41" s="3" t="s">
        <v>153</v>
      </c>
      <c r="L41" s="15">
        <v>0</v>
      </c>
      <c r="M41" s="15" t="s">
        <v>128</v>
      </c>
      <c r="N41" s="6"/>
      <c r="P41" s="11"/>
      <c r="Q41" s="12"/>
      <c r="S41" s="9"/>
    </row>
    <row r="42" spans="1:19" ht="60" customHeight="1" x14ac:dyDescent="0.3">
      <c r="A42" s="1">
        <v>28</v>
      </c>
      <c r="B42" s="1" t="s">
        <v>103</v>
      </c>
      <c r="C42" s="5" t="s">
        <v>40</v>
      </c>
      <c r="D42" s="6" t="s">
        <v>84</v>
      </c>
      <c r="E42" s="6" t="s">
        <v>107</v>
      </c>
      <c r="F42" s="6" t="s">
        <v>107</v>
      </c>
      <c r="G42" s="6" t="s">
        <v>120</v>
      </c>
      <c r="H42" s="22">
        <v>88997.67</v>
      </c>
      <c r="I42" s="22">
        <f>[1]текущ!BJ66/1000</f>
        <v>2383.4755499999997</v>
      </c>
      <c r="J42" s="6">
        <v>2024</v>
      </c>
      <c r="K42" s="3" t="s">
        <v>139</v>
      </c>
      <c r="L42" s="15">
        <v>0</v>
      </c>
      <c r="M42" s="19" t="s">
        <v>133</v>
      </c>
      <c r="N42" s="6"/>
      <c r="P42" s="11"/>
      <c r="Q42" s="12"/>
      <c r="S42" s="9"/>
    </row>
    <row r="43" spans="1:19" ht="47.25" x14ac:dyDescent="0.3">
      <c r="A43" s="1">
        <v>29</v>
      </c>
      <c r="B43" s="1" t="s">
        <v>103</v>
      </c>
      <c r="C43" s="5" t="s">
        <v>41</v>
      </c>
      <c r="D43" s="6" t="s">
        <v>96</v>
      </c>
      <c r="E43" s="5" t="s">
        <v>113</v>
      </c>
      <c r="F43" s="6" t="s">
        <v>107</v>
      </c>
      <c r="G43" s="6" t="s">
        <v>120</v>
      </c>
      <c r="H43" s="22">
        <v>38930.879999999997</v>
      </c>
      <c r="I43" s="22">
        <f>[1]текущ!BJ67/1000</f>
        <v>1273.42842</v>
      </c>
      <c r="J43" s="6">
        <v>2023</v>
      </c>
      <c r="K43" s="3" t="s">
        <v>148</v>
      </c>
      <c r="L43" s="15">
        <v>0</v>
      </c>
      <c r="M43" s="19" t="s">
        <v>133</v>
      </c>
      <c r="N43" s="6"/>
      <c r="P43" s="11"/>
      <c r="Q43" s="12"/>
      <c r="S43" s="9"/>
    </row>
    <row r="44" spans="1:19" ht="90" x14ac:dyDescent="0.3">
      <c r="A44" s="1">
        <v>30</v>
      </c>
      <c r="B44" s="1" t="s">
        <v>103</v>
      </c>
      <c r="C44" s="5" t="s">
        <v>42</v>
      </c>
      <c r="D44" s="6" t="s">
        <v>79</v>
      </c>
      <c r="E44" s="6" t="s">
        <v>107</v>
      </c>
      <c r="F44" s="6" t="s">
        <v>107</v>
      </c>
      <c r="G44" s="6" t="s">
        <v>120</v>
      </c>
      <c r="H44" s="22">
        <v>434840.73</v>
      </c>
      <c r="I44" s="22">
        <f>[1]текущ!BJ68/1000</f>
        <v>7852.6521499999762</v>
      </c>
      <c r="J44" s="6">
        <v>2025</v>
      </c>
      <c r="K44" s="3" t="s">
        <v>153</v>
      </c>
      <c r="L44" s="15">
        <v>0</v>
      </c>
      <c r="M44" s="19" t="s">
        <v>133</v>
      </c>
      <c r="N44" s="6"/>
      <c r="P44" s="11"/>
      <c r="Q44" s="12"/>
      <c r="S44" s="9"/>
    </row>
    <row r="45" spans="1:19" ht="75" x14ac:dyDescent="0.3">
      <c r="A45" s="1">
        <v>31</v>
      </c>
      <c r="B45" s="1" t="s">
        <v>103</v>
      </c>
      <c r="C45" s="5" t="s">
        <v>43</v>
      </c>
      <c r="D45" s="6" t="s">
        <v>79</v>
      </c>
      <c r="E45" s="5" t="s">
        <v>104</v>
      </c>
      <c r="F45" s="6" t="s">
        <v>107</v>
      </c>
      <c r="G45" s="6" t="s">
        <v>120</v>
      </c>
      <c r="H45" s="22">
        <v>1585693.01</v>
      </c>
      <c r="I45" s="22">
        <f>[1]текущ!BJ69/1000</f>
        <v>7754.67</v>
      </c>
      <c r="J45" s="6">
        <v>2022</v>
      </c>
      <c r="K45" s="3" t="s">
        <v>144</v>
      </c>
      <c r="L45" s="15">
        <v>0</v>
      </c>
      <c r="M45" s="19" t="s">
        <v>133</v>
      </c>
      <c r="N45" s="6"/>
      <c r="P45" s="11"/>
      <c r="Q45" s="12"/>
      <c r="S45" s="9"/>
    </row>
    <row r="46" spans="1:19" ht="90" x14ac:dyDescent="0.3">
      <c r="A46" s="1">
        <v>32</v>
      </c>
      <c r="B46" s="1" t="s">
        <v>103</v>
      </c>
      <c r="C46" s="5" t="s">
        <v>44</v>
      </c>
      <c r="D46" s="6" t="s">
        <v>79</v>
      </c>
      <c r="E46" s="13" t="s">
        <v>125</v>
      </c>
      <c r="F46" s="6" t="s">
        <v>107</v>
      </c>
      <c r="G46" s="6" t="s">
        <v>120</v>
      </c>
      <c r="H46" s="22">
        <v>1199.99</v>
      </c>
      <c r="I46" s="22">
        <f>[1]текущ!BJ70/1000</f>
        <v>136.29</v>
      </c>
      <c r="J46" s="6">
        <v>2021</v>
      </c>
      <c r="K46" s="3" t="s">
        <v>146</v>
      </c>
      <c r="L46" s="15">
        <v>0</v>
      </c>
      <c r="M46" s="19" t="s">
        <v>133</v>
      </c>
      <c r="N46" s="6"/>
      <c r="P46" s="11"/>
      <c r="Q46" s="12"/>
      <c r="S46" s="9"/>
    </row>
    <row r="47" spans="1:19" ht="75" x14ac:dyDescent="0.3">
      <c r="A47" s="1">
        <v>33</v>
      </c>
      <c r="B47" s="1" t="s">
        <v>103</v>
      </c>
      <c r="C47" s="5" t="s">
        <v>45</v>
      </c>
      <c r="D47" s="6" t="s">
        <v>82</v>
      </c>
      <c r="E47" s="6" t="s">
        <v>107</v>
      </c>
      <c r="F47" s="6" t="s">
        <v>107</v>
      </c>
      <c r="G47" s="6" t="s">
        <v>120</v>
      </c>
      <c r="H47" s="22">
        <v>88770</v>
      </c>
      <c r="I47" s="22">
        <f>[1]текущ!BJ71/1000</f>
        <v>2098.8720899999998</v>
      </c>
      <c r="J47" s="6">
        <v>2022</v>
      </c>
      <c r="K47" s="3" t="s">
        <v>139</v>
      </c>
      <c r="L47" s="15">
        <v>0</v>
      </c>
      <c r="M47" s="19" t="s">
        <v>133</v>
      </c>
      <c r="N47" s="6"/>
      <c r="P47" s="11"/>
      <c r="Q47" s="12"/>
      <c r="S47" s="9"/>
    </row>
    <row r="48" spans="1:19" ht="75" x14ac:dyDescent="0.3">
      <c r="A48" s="1">
        <v>34</v>
      </c>
      <c r="B48" s="1" t="s">
        <v>103</v>
      </c>
      <c r="C48" s="5" t="s">
        <v>46</v>
      </c>
      <c r="D48" s="6" t="s">
        <v>83</v>
      </c>
      <c r="E48" s="6" t="s">
        <v>107</v>
      </c>
      <c r="F48" s="6" t="s">
        <v>107</v>
      </c>
      <c r="G48" s="6" t="s">
        <v>120</v>
      </c>
      <c r="H48" s="22">
        <v>97548.68</v>
      </c>
      <c r="I48" s="22">
        <f>[1]текущ!BJ72/1000</f>
        <v>1476.73019</v>
      </c>
      <c r="J48" s="6">
        <v>2023</v>
      </c>
      <c r="K48" s="3" t="s">
        <v>139</v>
      </c>
      <c r="L48" s="15">
        <v>0</v>
      </c>
      <c r="M48" s="19" t="s">
        <v>133</v>
      </c>
      <c r="N48" s="6"/>
      <c r="P48" s="11"/>
      <c r="Q48" s="12"/>
      <c r="S48" s="9"/>
    </row>
    <row r="49" spans="1:19" ht="75" x14ac:dyDescent="0.3">
      <c r="A49" s="1">
        <v>35</v>
      </c>
      <c r="B49" s="1" t="s">
        <v>103</v>
      </c>
      <c r="C49" s="5" t="s">
        <v>47</v>
      </c>
      <c r="D49" s="6" t="s">
        <v>87</v>
      </c>
      <c r="E49" s="6" t="s">
        <v>107</v>
      </c>
      <c r="F49" s="6" t="s">
        <v>107</v>
      </c>
      <c r="G49" s="6" t="s">
        <v>120</v>
      </c>
      <c r="H49" s="22">
        <v>98155.54</v>
      </c>
      <c r="I49" s="22">
        <f>[1]текущ!BJ73/1000</f>
        <v>2873.8710000000001</v>
      </c>
      <c r="J49" s="6">
        <v>2021</v>
      </c>
      <c r="K49" s="3" t="s">
        <v>139</v>
      </c>
      <c r="L49" s="15">
        <v>0</v>
      </c>
      <c r="M49" s="19" t="s">
        <v>133</v>
      </c>
      <c r="N49" s="6"/>
      <c r="P49" s="11"/>
      <c r="Q49" s="12"/>
      <c r="S49" s="9"/>
    </row>
    <row r="50" spans="1:19" ht="90" x14ac:dyDescent="0.3">
      <c r="A50" s="1">
        <v>36</v>
      </c>
      <c r="B50" s="1" t="s">
        <v>103</v>
      </c>
      <c r="C50" s="5" t="s">
        <v>48</v>
      </c>
      <c r="D50" s="6" t="s">
        <v>85</v>
      </c>
      <c r="E50" s="6" t="s">
        <v>107</v>
      </c>
      <c r="F50" s="6" t="s">
        <v>107</v>
      </c>
      <c r="G50" s="6" t="s">
        <v>120</v>
      </c>
      <c r="H50" s="22">
        <v>60752.9</v>
      </c>
      <c r="I50" s="22">
        <f>[1]текущ!BJ74/1000</f>
        <v>1576.7736499999999</v>
      </c>
      <c r="J50" s="6">
        <v>2021</v>
      </c>
      <c r="K50" s="3" t="s">
        <v>139</v>
      </c>
      <c r="L50" s="15">
        <v>0</v>
      </c>
      <c r="M50" s="19" t="s">
        <v>133</v>
      </c>
      <c r="N50" s="6"/>
      <c r="P50" s="11"/>
      <c r="Q50" s="12"/>
      <c r="S50" s="9"/>
    </row>
    <row r="51" spans="1:19" ht="90" x14ac:dyDescent="0.3">
      <c r="A51" s="1">
        <v>37</v>
      </c>
      <c r="B51" s="1" t="s">
        <v>103</v>
      </c>
      <c r="C51" s="5" t="s">
        <v>49</v>
      </c>
      <c r="D51" s="6" t="s">
        <v>85</v>
      </c>
      <c r="E51" s="6" t="s">
        <v>107</v>
      </c>
      <c r="F51" s="6" t="s">
        <v>107</v>
      </c>
      <c r="G51" s="6" t="s">
        <v>120</v>
      </c>
      <c r="H51" s="22">
        <v>68470.58</v>
      </c>
      <c r="I51" s="22">
        <f>[1]текущ!BJ75/1000</f>
        <v>2361.0909999999999</v>
      </c>
      <c r="J51" s="6">
        <v>2023</v>
      </c>
      <c r="K51" s="3" t="s">
        <v>139</v>
      </c>
      <c r="L51" s="15">
        <v>0</v>
      </c>
      <c r="M51" s="19" t="s">
        <v>133</v>
      </c>
      <c r="N51" s="6"/>
      <c r="P51" s="11"/>
      <c r="Q51" s="12"/>
      <c r="S51" s="9"/>
    </row>
    <row r="52" spans="1:19" ht="90" x14ac:dyDescent="0.3">
      <c r="A52" s="1">
        <v>38</v>
      </c>
      <c r="B52" s="1" t="s">
        <v>103</v>
      </c>
      <c r="C52" s="5" t="s">
        <v>50</v>
      </c>
      <c r="D52" s="6" t="s">
        <v>85</v>
      </c>
      <c r="E52" s="6" t="s">
        <v>107</v>
      </c>
      <c r="F52" s="6" t="s">
        <v>107</v>
      </c>
      <c r="G52" s="6" t="s">
        <v>120</v>
      </c>
      <c r="H52" s="22">
        <v>85403.51</v>
      </c>
      <c r="I52" s="22">
        <f>[1]текущ!BJ76/1000</f>
        <v>2406.35106</v>
      </c>
      <c r="J52" s="6">
        <v>2023</v>
      </c>
      <c r="K52" s="3" t="s">
        <v>139</v>
      </c>
      <c r="L52" s="15">
        <v>0</v>
      </c>
      <c r="M52" s="19" t="s">
        <v>133</v>
      </c>
      <c r="N52" s="6"/>
      <c r="P52" s="11"/>
      <c r="Q52" s="12"/>
      <c r="S52" s="9"/>
    </row>
    <row r="53" spans="1:19" ht="90" x14ac:dyDescent="0.3">
      <c r="A53" s="1">
        <v>39</v>
      </c>
      <c r="B53" s="1" t="s">
        <v>103</v>
      </c>
      <c r="C53" s="5" t="s">
        <v>51</v>
      </c>
      <c r="D53" s="6" t="s">
        <v>85</v>
      </c>
      <c r="E53" s="6" t="s">
        <v>107</v>
      </c>
      <c r="F53" s="6" t="s">
        <v>107</v>
      </c>
      <c r="G53" s="6" t="s">
        <v>120</v>
      </c>
      <c r="H53" s="22">
        <v>69367.259999999995</v>
      </c>
      <c r="I53" s="22">
        <f>[1]текущ!BJ77/1000</f>
        <v>2246.8460800000003</v>
      </c>
      <c r="J53" s="6">
        <v>2024</v>
      </c>
      <c r="K53" s="3" t="s">
        <v>139</v>
      </c>
      <c r="L53" s="15">
        <v>0</v>
      </c>
      <c r="M53" s="19" t="s">
        <v>133</v>
      </c>
      <c r="N53" s="6"/>
      <c r="P53" s="11"/>
      <c r="Q53" s="12"/>
      <c r="S53" s="9"/>
    </row>
    <row r="54" spans="1:19" ht="60" x14ac:dyDescent="0.3">
      <c r="A54" s="1">
        <v>40</v>
      </c>
      <c r="B54" s="1" t="s">
        <v>103</v>
      </c>
      <c r="C54" s="5" t="s">
        <v>52</v>
      </c>
      <c r="D54" s="6" t="s">
        <v>80</v>
      </c>
      <c r="E54" s="6" t="s">
        <v>107</v>
      </c>
      <c r="F54" s="6" t="s">
        <v>107</v>
      </c>
      <c r="G54" s="6" t="s">
        <v>120</v>
      </c>
      <c r="H54" s="22">
        <v>46862.63</v>
      </c>
      <c r="I54" s="22">
        <f>[1]текущ!BJ78/1000</f>
        <v>774.29059999999993</v>
      </c>
      <c r="J54" s="6">
        <v>2024</v>
      </c>
      <c r="K54" s="3" t="s">
        <v>140</v>
      </c>
      <c r="L54" s="15">
        <v>0</v>
      </c>
      <c r="M54" s="19" t="s">
        <v>133</v>
      </c>
      <c r="N54" s="6"/>
      <c r="P54" s="11"/>
      <c r="Q54" s="12"/>
      <c r="S54" s="9"/>
    </row>
    <row r="55" spans="1:19" ht="60" x14ac:dyDescent="0.3">
      <c r="A55" s="1">
        <v>41</v>
      </c>
      <c r="B55" s="1" t="s">
        <v>103</v>
      </c>
      <c r="C55" s="5" t="s">
        <v>53</v>
      </c>
      <c r="D55" s="6" t="s">
        <v>87</v>
      </c>
      <c r="E55" s="6" t="s">
        <v>107</v>
      </c>
      <c r="F55" s="6" t="s">
        <v>107</v>
      </c>
      <c r="G55" s="6" t="s">
        <v>120</v>
      </c>
      <c r="H55" s="22">
        <v>40123</v>
      </c>
      <c r="I55" s="22">
        <f>[1]текущ!BJ79/1000</f>
        <v>1898.65471</v>
      </c>
      <c r="J55" s="6">
        <v>2023</v>
      </c>
      <c r="K55" s="3" t="s">
        <v>141</v>
      </c>
      <c r="L55" s="15">
        <v>0</v>
      </c>
      <c r="M55" s="19" t="s">
        <v>133</v>
      </c>
      <c r="N55" s="6"/>
      <c r="P55" s="11"/>
      <c r="Q55" s="12"/>
      <c r="S55" s="9"/>
    </row>
    <row r="56" spans="1:19" ht="60" x14ac:dyDescent="0.3">
      <c r="A56" s="1">
        <v>42</v>
      </c>
      <c r="B56" s="1" t="s">
        <v>103</v>
      </c>
      <c r="C56" s="5" t="s">
        <v>54</v>
      </c>
      <c r="D56" s="6" t="s">
        <v>87</v>
      </c>
      <c r="E56" s="5" t="s">
        <v>114</v>
      </c>
      <c r="F56" s="6" t="s">
        <v>107</v>
      </c>
      <c r="G56" s="6" t="s">
        <v>120</v>
      </c>
      <c r="H56" s="22">
        <v>87489</v>
      </c>
      <c r="I56" s="22">
        <f>[1]текущ!BJ80/1000</f>
        <v>1663.86653</v>
      </c>
      <c r="J56" s="6">
        <v>2022</v>
      </c>
      <c r="K56" s="3" t="s">
        <v>146</v>
      </c>
      <c r="L56" s="15">
        <v>0</v>
      </c>
      <c r="M56" s="19" t="s">
        <v>133</v>
      </c>
      <c r="N56" s="6"/>
      <c r="P56" s="11"/>
      <c r="Q56" s="12"/>
      <c r="S56" s="9"/>
    </row>
    <row r="57" spans="1:19" ht="60" x14ac:dyDescent="0.3">
      <c r="A57" s="1">
        <v>43</v>
      </c>
      <c r="B57" s="1" t="s">
        <v>103</v>
      </c>
      <c r="C57" s="5" t="s">
        <v>55</v>
      </c>
      <c r="D57" s="6" t="s">
        <v>87</v>
      </c>
      <c r="E57" s="6" t="s">
        <v>107</v>
      </c>
      <c r="F57" s="6" t="s">
        <v>107</v>
      </c>
      <c r="G57" s="6" t="s">
        <v>120</v>
      </c>
      <c r="H57" s="22">
        <v>103592.73</v>
      </c>
      <c r="I57" s="22">
        <f>[1]текущ!BJ81/1000</f>
        <v>1891.2854</v>
      </c>
      <c r="J57" s="6">
        <v>2021</v>
      </c>
      <c r="K57" s="3" t="s">
        <v>142</v>
      </c>
      <c r="L57" s="15">
        <v>0</v>
      </c>
      <c r="M57" s="19" t="s">
        <v>133</v>
      </c>
      <c r="N57" s="6"/>
      <c r="P57" s="11"/>
      <c r="Q57" s="12"/>
      <c r="S57" s="9"/>
    </row>
    <row r="58" spans="1:19" ht="60" x14ac:dyDescent="0.3">
      <c r="A58" s="1">
        <v>44</v>
      </c>
      <c r="B58" s="1" t="s">
        <v>103</v>
      </c>
      <c r="C58" s="5" t="s">
        <v>56</v>
      </c>
      <c r="D58" s="6" t="s">
        <v>97</v>
      </c>
      <c r="E58" s="5" t="s">
        <v>115</v>
      </c>
      <c r="F58" s="6" t="s">
        <v>107</v>
      </c>
      <c r="G58" s="6" t="s">
        <v>120</v>
      </c>
      <c r="H58" s="22">
        <v>91170.1</v>
      </c>
      <c r="I58" s="22">
        <f>[1]текущ!BJ82/1000</f>
        <v>3379.31</v>
      </c>
      <c r="J58" s="17" t="s">
        <v>121</v>
      </c>
      <c r="K58" s="3" t="s">
        <v>138</v>
      </c>
      <c r="L58" s="15">
        <v>0</v>
      </c>
      <c r="M58" s="19" t="s">
        <v>133</v>
      </c>
      <c r="N58" s="6"/>
      <c r="P58" s="11"/>
      <c r="Q58" s="12"/>
      <c r="S58" s="9"/>
    </row>
    <row r="59" spans="1:19" ht="60" x14ac:dyDescent="0.3">
      <c r="A59" s="1">
        <v>45</v>
      </c>
      <c r="B59" s="1" t="s">
        <v>103</v>
      </c>
      <c r="C59" s="5" t="s">
        <v>57</v>
      </c>
      <c r="D59" s="6" t="s">
        <v>98</v>
      </c>
      <c r="E59" s="5" t="s">
        <v>116</v>
      </c>
      <c r="F59" s="6" t="s">
        <v>107</v>
      </c>
      <c r="G59" s="6" t="s">
        <v>120</v>
      </c>
      <c r="H59" s="22">
        <v>65157.11</v>
      </c>
      <c r="I59" s="22">
        <f>[1]текущ!BJ83/1000</f>
        <v>2981.2123999999999</v>
      </c>
      <c r="J59" s="6">
        <v>2023</v>
      </c>
      <c r="K59" s="3" t="s">
        <v>148</v>
      </c>
      <c r="L59" s="15">
        <v>0</v>
      </c>
      <c r="M59" s="19" t="s">
        <v>133</v>
      </c>
      <c r="N59" s="6"/>
      <c r="P59" s="11"/>
      <c r="Q59" s="12"/>
      <c r="S59" s="9"/>
    </row>
    <row r="60" spans="1:19" ht="60" x14ac:dyDescent="0.3">
      <c r="A60" s="1">
        <v>46</v>
      </c>
      <c r="B60" s="1" t="s">
        <v>103</v>
      </c>
      <c r="C60" s="5" t="s">
        <v>58</v>
      </c>
      <c r="D60" s="6" t="s">
        <v>79</v>
      </c>
      <c r="E60" s="6" t="s">
        <v>107</v>
      </c>
      <c r="F60" s="6" t="s">
        <v>107</v>
      </c>
      <c r="G60" s="6" t="s">
        <v>120</v>
      </c>
      <c r="H60" s="22">
        <v>14946.43</v>
      </c>
      <c r="I60" s="22">
        <f>[1]текущ!BJ84/1000</f>
        <v>476.28960999999998</v>
      </c>
      <c r="J60" s="6">
        <v>2019</v>
      </c>
      <c r="K60" s="3" t="s">
        <v>138</v>
      </c>
      <c r="L60" s="15">
        <v>0</v>
      </c>
      <c r="M60" s="19" t="s">
        <v>133</v>
      </c>
      <c r="N60" s="6"/>
      <c r="P60" s="11"/>
      <c r="Q60" s="12"/>
      <c r="S60" s="9"/>
    </row>
    <row r="61" spans="1:19" ht="75" x14ac:dyDescent="0.3">
      <c r="A61" s="1">
        <v>47</v>
      </c>
      <c r="B61" s="1" t="s">
        <v>103</v>
      </c>
      <c r="C61" s="5" t="s">
        <v>59</v>
      </c>
      <c r="D61" s="6" t="s">
        <v>89</v>
      </c>
      <c r="E61" s="6" t="s">
        <v>107</v>
      </c>
      <c r="F61" s="6" t="s">
        <v>107</v>
      </c>
      <c r="G61" s="6" t="s">
        <v>120</v>
      </c>
      <c r="H61" s="22">
        <f>50110.23*1.044*1.046</f>
        <v>54721.573805520005</v>
      </c>
      <c r="I61" s="22">
        <f>[1]текущ!BJ85/1000</f>
        <v>1168</v>
      </c>
      <c r="J61" s="6">
        <v>2024</v>
      </c>
      <c r="K61" s="3" t="s">
        <v>143</v>
      </c>
      <c r="L61" s="15">
        <v>0</v>
      </c>
      <c r="M61" s="19" t="s">
        <v>133</v>
      </c>
      <c r="N61" s="6"/>
      <c r="P61" s="11"/>
      <c r="Q61" s="12"/>
      <c r="S61" s="9"/>
    </row>
    <row r="62" spans="1:19" ht="60" x14ac:dyDescent="0.3">
      <c r="A62" s="1">
        <v>48</v>
      </c>
      <c r="B62" s="1" t="s">
        <v>103</v>
      </c>
      <c r="C62" s="5" t="s">
        <v>60</v>
      </c>
      <c r="D62" s="6" t="s">
        <v>99</v>
      </c>
      <c r="E62" s="5" t="s">
        <v>117</v>
      </c>
      <c r="F62" s="6" t="s">
        <v>107</v>
      </c>
      <c r="G62" s="6" t="s">
        <v>120</v>
      </c>
      <c r="H62" s="22">
        <f>1911264.36</f>
        <v>1911264.36</v>
      </c>
      <c r="I62" s="22">
        <f>[1]текущ!BJ86/1000</f>
        <v>14276.551099999999</v>
      </c>
      <c r="J62" s="6">
        <v>2020</v>
      </c>
      <c r="K62" s="3" t="s">
        <v>151</v>
      </c>
      <c r="L62" s="15">
        <v>0</v>
      </c>
      <c r="M62" s="19" t="s">
        <v>133</v>
      </c>
      <c r="N62" s="6"/>
      <c r="P62" s="11"/>
      <c r="Q62" s="12"/>
      <c r="S62" s="9"/>
    </row>
    <row r="63" spans="1:19" ht="60" x14ac:dyDescent="0.3">
      <c r="A63" s="1">
        <v>49</v>
      </c>
      <c r="B63" s="1" t="s">
        <v>103</v>
      </c>
      <c r="C63" s="5" t="s">
        <v>61</v>
      </c>
      <c r="D63" s="6" t="s">
        <v>100</v>
      </c>
      <c r="E63" s="5" t="s">
        <v>118</v>
      </c>
      <c r="F63" s="6" t="s">
        <v>107</v>
      </c>
      <c r="G63" s="6" t="s">
        <v>120</v>
      </c>
      <c r="H63" s="22">
        <v>114392.31</v>
      </c>
      <c r="I63" s="22">
        <f>[1]текущ!BJ87/1000</f>
        <v>3068.5917999999997</v>
      </c>
      <c r="J63" s="6">
        <v>2021</v>
      </c>
      <c r="K63" s="3" t="s">
        <v>148</v>
      </c>
      <c r="L63" s="15">
        <v>0</v>
      </c>
      <c r="M63" s="19" t="s">
        <v>133</v>
      </c>
      <c r="N63" s="6"/>
      <c r="P63" s="11"/>
      <c r="Q63" s="12"/>
      <c r="S63" s="9"/>
    </row>
    <row r="64" spans="1:19" ht="60" x14ac:dyDescent="0.3">
      <c r="A64" s="1">
        <v>50</v>
      </c>
      <c r="B64" s="1" t="s">
        <v>103</v>
      </c>
      <c r="C64" s="5" t="s">
        <v>62</v>
      </c>
      <c r="D64" s="6" t="s">
        <v>79</v>
      </c>
      <c r="E64" s="6" t="s">
        <v>107</v>
      </c>
      <c r="F64" s="6" t="s">
        <v>107</v>
      </c>
      <c r="G64" s="6" t="s">
        <v>120</v>
      </c>
      <c r="H64" s="22">
        <v>2487866.17</v>
      </c>
      <c r="I64" s="22">
        <f>[1]текущ!BJ90/1000</f>
        <v>24626.386849999999</v>
      </c>
      <c r="J64" s="6">
        <v>2025</v>
      </c>
      <c r="K64" s="6" t="s">
        <v>107</v>
      </c>
      <c r="L64" s="15">
        <v>0</v>
      </c>
      <c r="M64" s="19" t="s">
        <v>131</v>
      </c>
      <c r="N64" s="6" t="s">
        <v>132</v>
      </c>
      <c r="P64" s="11"/>
      <c r="Q64" s="12"/>
      <c r="S64" s="9"/>
    </row>
    <row r="65" spans="1:19" ht="60" x14ac:dyDescent="0.3">
      <c r="A65" s="1">
        <v>51</v>
      </c>
      <c r="B65" s="1" t="s">
        <v>103</v>
      </c>
      <c r="C65" s="5" t="s">
        <v>63</v>
      </c>
      <c r="D65" s="6" t="s">
        <v>79</v>
      </c>
      <c r="E65" s="6" t="s">
        <v>107</v>
      </c>
      <c r="F65" s="6" t="s">
        <v>107</v>
      </c>
      <c r="G65" s="6" t="s">
        <v>120</v>
      </c>
      <c r="H65" s="22">
        <v>657895.48</v>
      </c>
      <c r="I65" s="22">
        <f>[1]текущ!BJ91/1000</f>
        <v>10654.261440000002</v>
      </c>
      <c r="J65" s="6">
        <v>2022</v>
      </c>
      <c r="K65" s="6" t="s">
        <v>107</v>
      </c>
      <c r="L65" s="15">
        <v>0</v>
      </c>
      <c r="M65" s="19" t="s">
        <v>131</v>
      </c>
      <c r="N65" s="6" t="s">
        <v>132</v>
      </c>
      <c r="P65" s="11"/>
      <c r="Q65" s="12"/>
      <c r="S65" s="9"/>
    </row>
    <row r="66" spans="1:19" ht="60" x14ac:dyDescent="0.3">
      <c r="A66" s="1">
        <v>52</v>
      </c>
      <c r="B66" s="1" t="s">
        <v>103</v>
      </c>
      <c r="C66" s="5" t="s">
        <v>64</v>
      </c>
      <c r="D66" s="6" t="s">
        <v>101</v>
      </c>
      <c r="E66" s="6" t="s">
        <v>107</v>
      </c>
      <c r="F66" s="6" t="s">
        <v>107</v>
      </c>
      <c r="G66" s="6" t="s">
        <v>120</v>
      </c>
      <c r="H66" s="22">
        <v>667836.75</v>
      </c>
      <c r="I66" s="22">
        <f>[1]текущ!BJ92/1000</f>
        <v>6973.65</v>
      </c>
      <c r="J66" s="6">
        <v>2022</v>
      </c>
      <c r="K66" s="6" t="s">
        <v>107</v>
      </c>
      <c r="L66" s="15">
        <v>0</v>
      </c>
      <c r="M66" s="19" t="s">
        <v>131</v>
      </c>
      <c r="N66" s="6" t="s">
        <v>132</v>
      </c>
      <c r="P66" s="11"/>
      <c r="Q66" s="12"/>
      <c r="S66" s="9"/>
    </row>
    <row r="67" spans="1:19" ht="90" x14ac:dyDescent="0.3">
      <c r="A67" s="1">
        <v>53</v>
      </c>
      <c r="B67" s="1" t="s">
        <v>103</v>
      </c>
      <c r="C67" s="5" t="s">
        <v>65</v>
      </c>
      <c r="D67" s="6" t="s">
        <v>79</v>
      </c>
      <c r="E67" s="6" t="s">
        <v>107</v>
      </c>
      <c r="F67" s="6" t="s">
        <v>107</v>
      </c>
      <c r="G67" s="6" t="s">
        <v>120</v>
      </c>
      <c r="H67" s="22">
        <v>38278.15</v>
      </c>
      <c r="I67" s="22">
        <f>[1]текущ!BJ93/1000</f>
        <v>2962.98</v>
      </c>
      <c r="J67" s="6">
        <v>2024</v>
      </c>
      <c r="K67" s="6" t="s">
        <v>107</v>
      </c>
      <c r="L67" s="15">
        <v>0</v>
      </c>
      <c r="M67" s="19" t="s">
        <v>131</v>
      </c>
      <c r="N67" s="6" t="s">
        <v>132</v>
      </c>
      <c r="P67" s="11"/>
      <c r="Q67" s="12"/>
      <c r="S67" s="9"/>
    </row>
    <row r="68" spans="1:19" ht="47.25" x14ac:dyDescent="0.3">
      <c r="A68" s="1">
        <v>54</v>
      </c>
      <c r="B68" s="1" t="s">
        <v>103</v>
      </c>
      <c r="C68" s="5" t="s">
        <v>66</v>
      </c>
      <c r="D68" s="6" t="s">
        <v>91</v>
      </c>
      <c r="E68" s="5" t="s">
        <v>119</v>
      </c>
      <c r="F68" s="6" t="s">
        <v>107</v>
      </c>
      <c r="G68" s="6" t="s">
        <v>120</v>
      </c>
      <c r="H68" s="22">
        <v>35348.1</v>
      </c>
      <c r="I68" s="22">
        <f>[1]текущ!BJ94/1000</f>
        <v>2838.82</v>
      </c>
      <c r="J68" s="6">
        <v>2024</v>
      </c>
      <c r="K68" s="3" t="s">
        <v>138</v>
      </c>
      <c r="L68" s="15">
        <v>0</v>
      </c>
      <c r="M68" s="19" t="s">
        <v>131</v>
      </c>
      <c r="N68" s="6" t="s">
        <v>132</v>
      </c>
      <c r="P68" s="11"/>
      <c r="Q68" s="12"/>
      <c r="S68" s="9"/>
    </row>
    <row r="69" spans="1:19" ht="90" x14ac:dyDescent="0.3">
      <c r="A69" s="1">
        <v>55</v>
      </c>
      <c r="B69" s="1" t="s">
        <v>103</v>
      </c>
      <c r="C69" s="5" t="s">
        <v>67</v>
      </c>
      <c r="D69" s="6" t="s">
        <v>102</v>
      </c>
      <c r="E69" s="6" t="s">
        <v>107</v>
      </c>
      <c r="F69" s="6" t="s">
        <v>107</v>
      </c>
      <c r="G69" s="6" t="s">
        <v>120</v>
      </c>
      <c r="H69" s="22">
        <v>0</v>
      </c>
      <c r="I69" s="22">
        <f>[1]текущ!BJ95/1000</f>
        <v>379.75</v>
      </c>
      <c r="J69" s="6">
        <v>2026</v>
      </c>
      <c r="K69" s="6" t="s">
        <v>107</v>
      </c>
      <c r="L69" s="15">
        <v>0</v>
      </c>
      <c r="M69" s="19" t="s">
        <v>131</v>
      </c>
      <c r="N69" s="6" t="s">
        <v>132</v>
      </c>
      <c r="P69" s="11"/>
      <c r="Q69" s="12"/>
      <c r="S69" s="9"/>
    </row>
    <row r="70" spans="1:19" ht="75" x14ac:dyDescent="0.3">
      <c r="A70" s="1">
        <v>56</v>
      </c>
      <c r="B70" s="1" t="s">
        <v>103</v>
      </c>
      <c r="C70" s="5" t="s">
        <v>68</v>
      </c>
      <c r="D70" s="6" t="s">
        <v>85</v>
      </c>
      <c r="E70" s="6" t="s">
        <v>107</v>
      </c>
      <c r="F70" s="6" t="s">
        <v>107</v>
      </c>
      <c r="G70" s="6" t="s">
        <v>120</v>
      </c>
      <c r="H70" s="22">
        <v>0</v>
      </c>
      <c r="I70" s="22">
        <f>[1]текущ!BJ96/1000</f>
        <v>548.73400000000004</v>
      </c>
      <c r="J70" s="6">
        <v>2025</v>
      </c>
      <c r="K70" s="6" t="s">
        <v>107</v>
      </c>
      <c r="L70" s="15">
        <v>0</v>
      </c>
      <c r="M70" s="19" t="s">
        <v>131</v>
      </c>
      <c r="N70" s="6" t="s">
        <v>132</v>
      </c>
      <c r="P70" s="11"/>
      <c r="Q70" s="12"/>
      <c r="S70" s="9"/>
    </row>
    <row r="71" spans="1:19" ht="60" x14ac:dyDescent="0.3">
      <c r="A71" s="1">
        <v>57</v>
      </c>
      <c r="B71" s="1" t="s">
        <v>103</v>
      </c>
      <c r="C71" s="5" t="s">
        <v>69</v>
      </c>
      <c r="D71" s="6" t="s">
        <v>89</v>
      </c>
      <c r="E71" s="6" t="s">
        <v>107</v>
      </c>
      <c r="F71" s="6" t="s">
        <v>107</v>
      </c>
      <c r="G71" s="6" t="s">
        <v>120</v>
      </c>
      <c r="H71" s="22">
        <v>891883.18</v>
      </c>
      <c r="I71" s="22">
        <f>[1]текущ!BJ97/1000</f>
        <v>6501.7122399999998</v>
      </c>
      <c r="J71" s="6">
        <v>2030</v>
      </c>
      <c r="K71" s="6" t="s">
        <v>107</v>
      </c>
      <c r="L71" s="15">
        <v>0</v>
      </c>
      <c r="M71" s="19" t="s">
        <v>131</v>
      </c>
      <c r="N71" s="6" t="s">
        <v>132</v>
      </c>
      <c r="P71" s="11"/>
      <c r="Q71" s="12"/>
      <c r="S71" s="9"/>
    </row>
    <row r="72" spans="1:19" ht="60" x14ac:dyDescent="0.3">
      <c r="A72" s="1">
        <v>58</v>
      </c>
      <c r="B72" s="1" t="s">
        <v>103</v>
      </c>
      <c r="C72" s="5" t="s">
        <v>70</v>
      </c>
      <c r="D72" s="6" t="s">
        <v>79</v>
      </c>
      <c r="E72" s="6" t="s">
        <v>107</v>
      </c>
      <c r="F72" s="6" t="s">
        <v>107</v>
      </c>
      <c r="G72" s="6" t="s">
        <v>120</v>
      </c>
      <c r="H72" s="22">
        <v>308559.01</v>
      </c>
      <c r="I72" s="22">
        <f>[1]текущ!BJ98/1000</f>
        <v>21952.49</v>
      </c>
      <c r="J72" s="6">
        <v>2023</v>
      </c>
      <c r="K72" s="6" t="s">
        <v>107</v>
      </c>
      <c r="L72" s="15">
        <v>0</v>
      </c>
      <c r="M72" s="19" t="s">
        <v>131</v>
      </c>
      <c r="N72" s="6" t="s">
        <v>132</v>
      </c>
      <c r="P72" s="11"/>
      <c r="Q72" s="12"/>
      <c r="S72" s="9"/>
    </row>
    <row r="73" spans="1:19" ht="47.25" x14ac:dyDescent="0.3">
      <c r="A73" s="1">
        <v>59</v>
      </c>
      <c r="B73" s="1" t="s">
        <v>103</v>
      </c>
      <c r="C73" s="5" t="s">
        <v>71</v>
      </c>
      <c r="D73" s="6" t="s">
        <v>79</v>
      </c>
      <c r="E73" s="6" t="s">
        <v>107</v>
      </c>
      <c r="F73" s="6" t="s">
        <v>107</v>
      </c>
      <c r="G73" s="6" t="s">
        <v>120</v>
      </c>
      <c r="H73" s="22">
        <v>42123.51</v>
      </c>
      <c r="I73" s="22">
        <f>[1]текущ!BJ99/1000</f>
        <v>1423.74054</v>
      </c>
      <c r="J73" s="6">
        <v>2021</v>
      </c>
      <c r="K73" s="6" t="s">
        <v>107</v>
      </c>
      <c r="L73" s="15">
        <v>0</v>
      </c>
      <c r="M73" s="19" t="s">
        <v>131</v>
      </c>
      <c r="N73" s="6" t="s">
        <v>132</v>
      </c>
      <c r="P73" s="11"/>
      <c r="Q73" s="12"/>
      <c r="S73" s="9"/>
    </row>
    <row r="74" spans="1:19" ht="150" x14ac:dyDescent="0.3">
      <c r="A74" s="1">
        <v>60</v>
      </c>
      <c r="B74" s="1" t="s">
        <v>103</v>
      </c>
      <c r="C74" s="5" t="s">
        <v>72</v>
      </c>
      <c r="D74" s="6" t="s">
        <v>95</v>
      </c>
      <c r="E74" s="6" t="s">
        <v>107</v>
      </c>
      <c r="F74" s="6" t="s">
        <v>107</v>
      </c>
      <c r="G74" s="6" t="s">
        <v>120</v>
      </c>
      <c r="H74" s="22">
        <v>49224979.700000003</v>
      </c>
      <c r="I74" s="22">
        <f>[1]текущ!BJ100/1000</f>
        <v>102973.265</v>
      </c>
      <c r="J74" s="6">
        <v>2021</v>
      </c>
      <c r="K74" s="6" t="s">
        <v>107</v>
      </c>
      <c r="L74" s="15">
        <v>0</v>
      </c>
      <c r="M74" s="19" t="s">
        <v>131</v>
      </c>
      <c r="N74" s="6" t="s">
        <v>132</v>
      </c>
      <c r="P74" s="11"/>
      <c r="Q74" s="12"/>
      <c r="S74" s="9"/>
    </row>
    <row r="75" spans="1:19" ht="75" x14ac:dyDescent="0.3">
      <c r="A75" s="1">
        <v>61</v>
      </c>
      <c r="B75" s="1" t="s">
        <v>103</v>
      </c>
      <c r="C75" s="5" t="s">
        <v>73</v>
      </c>
      <c r="D75" s="6" t="s">
        <v>79</v>
      </c>
      <c r="E75" s="6" t="s">
        <v>107</v>
      </c>
      <c r="F75" s="6" t="s">
        <v>107</v>
      </c>
      <c r="G75" s="6" t="s">
        <v>120</v>
      </c>
      <c r="H75" s="22">
        <v>897910.38</v>
      </c>
      <c r="I75" s="22">
        <f>[1]текущ!BJ101/1000</f>
        <v>3826.3041600000001</v>
      </c>
      <c r="J75" s="6">
        <v>2021</v>
      </c>
      <c r="K75" s="6" t="s">
        <v>107</v>
      </c>
      <c r="L75" s="15">
        <v>0</v>
      </c>
      <c r="M75" s="19" t="s">
        <v>131</v>
      </c>
      <c r="N75" s="6" t="s">
        <v>132</v>
      </c>
      <c r="P75" s="11"/>
      <c r="Q75" s="12"/>
      <c r="S75" s="9"/>
    </row>
    <row r="76" spans="1:19" ht="60" x14ac:dyDescent="0.3">
      <c r="A76" s="1">
        <v>62</v>
      </c>
      <c r="B76" s="1" t="s">
        <v>103</v>
      </c>
      <c r="C76" s="5" t="s">
        <v>74</v>
      </c>
      <c r="D76" s="6" t="s">
        <v>89</v>
      </c>
      <c r="E76" s="6" t="s">
        <v>107</v>
      </c>
      <c r="F76" s="6" t="s">
        <v>107</v>
      </c>
      <c r="G76" s="6" t="s">
        <v>120</v>
      </c>
      <c r="H76" s="22">
        <v>104705.88</v>
      </c>
      <c r="I76" s="22">
        <f>[1]текущ!BJ102/1000</f>
        <v>1792.1209899999999</v>
      </c>
      <c r="J76" s="6">
        <v>2022</v>
      </c>
      <c r="K76" s="6" t="s">
        <v>107</v>
      </c>
      <c r="L76" s="15">
        <v>0</v>
      </c>
      <c r="M76" s="19" t="s">
        <v>131</v>
      </c>
      <c r="N76" s="6" t="s">
        <v>132</v>
      </c>
      <c r="P76" s="11"/>
      <c r="Q76" s="12"/>
      <c r="S76" s="9"/>
    </row>
    <row r="77" spans="1:19" ht="90" x14ac:dyDescent="0.3">
      <c r="A77" s="1">
        <v>63</v>
      </c>
      <c r="B77" s="1" t="s">
        <v>103</v>
      </c>
      <c r="C77" s="5" t="s">
        <v>75</v>
      </c>
      <c r="D77" s="6" t="s">
        <v>84</v>
      </c>
      <c r="E77" s="6" t="s">
        <v>107</v>
      </c>
      <c r="F77" s="6" t="s">
        <v>107</v>
      </c>
      <c r="G77" s="6" t="s">
        <v>120</v>
      </c>
      <c r="H77" s="22">
        <v>22278</v>
      </c>
      <c r="I77" s="22">
        <f>[1]текущ!BJ103/1000</f>
        <v>996.60356000000002</v>
      </c>
      <c r="J77" s="6">
        <v>2023</v>
      </c>
      <c r="K77" s="6" t="s">
        <v>107</v>
      </c>
      <c r="L77" s="15">
        <v>0</v>
      </c>
      <c r="M77" s="19" t="s">
        <v>131</v>
      </c>
      <c r="N77" s="6" t="s">
        <v>132</v>
      </c>
      <c r="P77" s="11"/>
      <c r="Q77" s="12"/>
      <c r="S77" s="9"/>
    </row>
    <row r="78" spans="1:19" ht="75" x14ac:dyDescent="0.3">
      <c r="A78" s="1">
        <v>64</v>
      </c>
      <c r="B78" s="1" t="s">
        <v>103</v>
      </c>
      <c r="C78" s="5" t="s">
        <v>76</v>
      </c>
      <c r="D78" s="6" t="s">
        <v>79</v>
      </c>
      <c r="E78" s="6" t="s">
        <v>107</v>
      </c>
      <c r="F78" s="6" t="s">
        <v>107</v>
      </c>
      <c r="G78" s="6" t="s">
        <v>120</v>
      </c>
      <c r="H78" s="22">
        <v>0</v>
      </c>
      <c r="I78" s="22">
        <f>[1]текущ!BJ104/1000</f>
        <v>2214.5488</v>
      </c>
      <c r="J78" s="6">
        <v>2022</v>
      </c>
      <c r="K78" s="6" t="s">
        <v>107</v>
      </c>
      <c r="L78" s="15">
        <v>0</v>
      </c>
      <c r="M78" s="19" t="s">
        <v>131</v>
      </c>
      <c r="N78" s="6" t="s">
        <v>132</v>
      </c>
      <c r="P78" s="11"/>
      <c r="Q78" s="12"/>
      <c r="S78" s="9"/>
    </row>
    <row r="79" spans="1:19" ht="75" x14ac:dyDescent="0.3">
      <c r="A79" s="1">
        <v>65</v>
      </c>
      <c r="B79" s="1" t="s">
        <v>103</v>
      </c>
      <c r="C79" s="5" t="s">
        <v>77</v>
      </c>
      <c r="D79" s="6" t="s">
        <v>79</v>
      </c>
      <c r="E79" s="6" t="s">
        <v>107</v>
      </c>
      <c r="F79" s="6" t="s">
        <v>107</v>
      </c>
      <c r="G79" s="6" t="s">
        <v>120</v>
      </c>
      <c r="H79" s="22">
        <v>0</v>
      </c>
      <c r="I79" s="22">
        <f>[1]текущ!BJ105/1000</f>
        <v>692.24537999999984</v>
      </c>
      <c r="J79" s="6">
        <v>2026</v>
      </c>
      <c r="K79" s="6" t="s">
        <v>107</v>
      </c>
      <c r="L79" s="15">
        <v>0</v>
      </c>
      <c r="M79" s="19" t="s">
        <v>131</v>
      </c>
      <c r="N79" s="6" t="s">
        <v>132</v>
      </c>
      <c r="P79" s="11"/>
      <c r="Q79" s="12"/>
      <c r="S79" s="9"/>
    </row>
    <row r="80" spans="1:19" ht="47.25" x14ac:dyDescent="0.3">
      <c r="A80" s="1">
        <v>66</v>
      </c>
      <c r="B80" s="1" t="s">
        <v>103</v>
      </c>
      <c r="C80" s="5" t="s">
        <v>78</v>
      </c>
      <c r="D80" s="6" t="s">
        <v>84</v>
      </c>
      <c r="E80" s="6" t="s">
        <v>107</v>
      </c>
      <c r="F80" s="6" t="s">
        <v>107</v>
      </c>
      <c r="G80" s="6" t="s">
        <v>120</v>
      </c>
      <c r="H80" s="22">
        <v>44414.65</v>
      </c>
      <c r="I80" s="22">
        <f>[1]текущ!BJ106/1000</f>
        <v>2360.66779</v>
      </c>
      <c r="J80" s="6">
        <v>2023</v>
      </c>
      <c r="K80" s="3" t="s">
        <v>138</v>
      </c>
      <c r="L80" s="15">
        <v>0</v>
      </c>
      <c r="M80" s="19" t="s">
        <v>131</v>
      </c>
      <c r="N80" s="6" t="s">
        <v>132</v>
      </c>
      <c r="P80" s="11"/>
      <c r="Q80" s="12"/>
      <c r="S80" s="9"/>
    </row>
    <row r="81" spans="1:14" hidden="1" x14ac:dyDescent="0.3">
      <c r="A81" s="42"/>
      <c r="B81" s="42"/>
      <c r="C81" s="42"/>
      <c r="D81" s="42"/>
      <c r="E81" s="42"/>
      <c r="F81" s="42"/>
      <c r="G81" s="42"/>
      <c r="H81" s="82"/>
      <c r="I81" s="82"/>
      <c r="J81" s="42"/>
      <c r="K81" s="42"/>
      <c r="L81" s="95"/>
      <c r="M81" s="42"/>
      <c r="N81" s="79"/>
    </row>
    <row r="82" spans="1:14" ht="31.5" x14ac:dyDescent="0.3">
      <c r="A82" s="1">
        <v>67</v>
      </c>
      <c r="B82" s="1" t="s">
        <v>156</v>
      </c>
      <c r="C82" s="5" t="s">
        <v>157</v>
      </c>
      <c r="D82" s="6" t="s">
        <v>162</v>
      </c>
      <c r="E82" s="6"/>
      <c r="F82" s="6"/>
      <c r="G82" s="6"/>
      <c r="H82" s="22"/>
      <c r="I82" s="83">
        <v>227439.72</v>
      </c>
      <c r="J82" s="2" t="s">
        <v>167</v>
      </c>
      <c r="K82" s="2"/>
      <c r="L82" s="15"/>
      <c r="M82" s="3"/>
      <c r="N82" s="6"/>
    </row>
    <row r="83" spans="1:14" ht="31.5" x14ac:dyDescent="0.3">
      <c r="A83" s="1">
        <v>68</v>
      </c>
      <c r="B83" s="1" t="s">
        <v>156</v>
      </c>
      <c r="C83" s="5" t="s">
        <v>158</v>
      </c>
      <c r="D83" s="33" t="s">
        <v>163</v>
      </c>
      <c r="E83" s="33"/>
      <c r="F83" s="33"/>
      <c r="G83" s="6"/>
      <c r="H83" s="22"/>
      <c r="I83" s="57">
        <v>25568536.300000001</v>
      </c>
      <c r="J83" s="2" t="s">
        <v>168</v>
      </c>
      <c r="K83" s="2"/>
      <c r="L83" s="15"/>
      <c r="M83" s="3"/>
      <c r="N83" s="6"/>
    </row>
    <row r="84" spans="1:14" ht="31.5" x14ac:dyDescent="0.3">
      <c r="A84" s="1">
        <v>69</v>
      </c>
      <c r="B84" s="1" t="s">
        <v>156</v>
      </c>
      <c r="C84" s="5" t="s">
        <v>159</v>
      </c>
      <c r="D84" s="6" t="s">
        <v>164</v>
      </c>
      <c r="E84" s="6"/>
      <c r="F84" s="6"/>
      <c r="G84" s="6"/>
      <c r="H84" s="22"/>
      <c r="I84" s="57">
        <v>1500000</v>
      </c>
      <c r="J84" s="2" t="s">
        <v>169</v>
      </c>
      <c r="K84" s="2"/>
      <c r="L84" s="15"/>
      <c r="M84" s="3"/>
      <c r="N84" s="6"/>
    </row>
    <row r="85" spans="1:14" ht="63" x14ac:dyDescent="0.3">
      <c r="A85" s="1">
        <v>70</v>
      </c>
      <c r="B85" s="1" t="s">
        <v>156</v>
      </c>
      <c r="C85" s="5" t="s">
        <v>160</v>
      </c>
      <c r="D85" s="6" t="s">
        <v>164</v>
      </c>
      <c r="E85" s="6" t="s">
        <v>165</v>
      </c>
      <c r="F85" s="15">
        <v>54000311000029</v>
      </c>
      <c r="G85" s="6"/>
      <c r="H85" s="22"/>
      <c r="I85" s="57">
        <v>1701389.7</v>
      </c>
      <c r="J85" s="2" t="s">
        <v>170</v>
      </c>
      <c r="K85" s="2"/>
      <c r="L85" s="15"/>
      <c r="M85" s="2" t="s">
        <v>172</v>
      </c>
      <c r="N85" s="6" t="s">
        <v>174</v>
      </c>
    </row>
    <row r="86" spans="1:14" ht="63" x14ac:dyDescent="0.3">
      <c r="A86" s="1">
        <v>71</v>
      </c>
      <c r="B86" s="1" t="s">
        <v>156</v>
      </c>
      <c r="C86" s="26" t="s">
        <v>161</v>
      </c>
      <c r="D86" s="2" t="s">
        <v>164</v>
      </c>
      <c r="E86" s="2" t="s">
        <v>166</v>
      </c>
      <c r="F86" s="15">
        <v>54000311000030</v>
      </c>
      <c r="G86" s="6"/>
      <c r="H86" s="22"/>
      <c r="I86" s="57">
        <v>33899174.609999999</v>
      </c>
      <c r="J86" s="2" t="s">
        <v>171</v>
      </c>
      <c r="K86" s="22"/>
      <c r="L86" s="15"/>
      <c r="M86" s="2" t="s">
        <v>173</v>
      </c>
      <c r="N86" s="6" t="s">
        <v>174</v>
      </c>
    </row>
    <row r="87" spans="1:14" ht="78.75" x14ac:dyDescent="0.3">
      <c r="A87" s="1">
        <v>72</v>
      </c>
      <c r="B87" s="1" t="s">
        <v>175</v>
      </c>
      <c r="C87" s="5" t="s">
        <v>176</v>
      </c>
      <c r="D87" s="6" t="s">
        <v>177</v>
      </c>
      <c r="E87" s="6" t="s">
        <v>178</v>
      </c>
      <c r="F87" s="31">
        <v>54000476000160</v>
      </c>
      <c r="G87" s="6" t="s">
        <v>179</v>
      </c>
      <c r="H87" s="22" t="s">
        <v>154</v>
      </c>
      <c r="I87" s="83">
        <v>1005.04</v>
      </c>
      <c r="J87" s="1">
        <v>1975</v>
      </c>
      <c r="K87" s="2" t="s">
        <v>154</v>
      </c>
      <c r="L87" s="15">
        <v>74</v>
      </c>
      <c r="M87" s="3" t="s">
        <v>180</v>
      </c>
      <c r="N87" s="6" t="s">
        <v>181</v>
      </c>
    </row>
    <row r="88" spans="1:14" ht="78.75" x14ac:dyDescent="0.3">
      <c r="A88" s="1">
        <v>73</v>
      </c>
      <c r="B88" s="1" t="s">
        <v>182</v>
      </c>
      <c r="C88" s="5" t="s">
        <v>183</v>
      </c>
      <c r="D88" s="6" t="s">
        <v>184</v>
      </c>
      <c r="E88" s="6" t="s">
        <v>185</v>
      </c>
      <c r="F88" s="31">
        <v>54000460000008</v>
      </c>
      <c r="G88" s="6" t="s">
        <v>179</v>
      </c>
      <c r="H88" s="22" t="s">
        <v>154</v>
      </c>
      <c r="I88" s="22">
        <v>2900</v>
      </c>
      <c r="J88" s="17">
        <v>1992</v>
      </c>
      <c r="K88" s="2" t="s">
        <v>154</v>
      </c>
      <c r="L88" s="15">
        <v>48</v>
      </c>
      <c r="M88" s="3" t="s">
        <v>172</v>
      </c>
      <c r="N88" s="6"/>
    </row>
    <row r="89" spans="1:14" ht="78.75" x14ac:dyDescent="0.3">
      <c r="A89" s="1">
        <v>74</v>
      </c>
      <c r="B89" s="1" t="s">
        <v>186</v>
      </c>
      <c r="C89" s="23" t="s">
        <v>187</v>
      </c>
      <c r="D89" s="6" t="s">
        <v>188</v>
      </c>
      <c r="E89" s="6" t="s">
        <v>189</v>
      </c>
      <c r="F89" s="17" t="s">
        <v>190</v>
      </c>
      <c r="G89" s="6" t="s">
        <v>179</v>
      </c>
      <c r="H89" s="22">
        <v>30146</v>
      </c>
      <c r="I89" s="22">
        <v>17731</v>
      </c>
      <c r="J89" s="17" t="s">
        <v>191</v>
      </c>
      <c r="K89" s="2" t="s">
        <v>154</v>
      </c>
      <c r="L89" s="15" t="s">
        <v>192</v>
      </c>
      <c r="M89" s="3" t="s">
        <v>172</v>
      </c>
      <c r="N89" s="6"/>
    </row>
    <row r="90" spans="1:14" s="29" customFormat="1" ht="63" x14ac:dyDescent="0.3">
      <c r="A90" s="1">
        <v>75</v>
      </c>
      <c r="B90" s="1" t="s">
        <v>193</v>
      </c>
      <c r="C90" s="5" t="s">
        <v>194</v>
      </c>
      <c r="D90" s="20" t="s">
        <v>195</v>
      </c>
      <c r="E90" s="6"/>
      <c r="F90" s="6"/>
      <c r="G90" s="6" t="s">
        <v>199</v>
      </c>
      <c r="H90" s="22">
        <v>966600</v>
      </c>
      <c r="I90" s="83">
        <v>1594758.22</v>
      </c>
      <c r="J90" s="17">
        <v>2003</v>
      </c>
      <c r="K90" s="2" t="s">
        <v>196</v>
      </c>
      <c r="L90" s="15">
        <v>100</v>
      </c>
      <c r="M90" s="3" t="s">
        <v>197</v>
      </c>
      <c r="N90" s="6" t="s">
        <v>198</v>
      </c>
    </row>
    <row r="91" spans="1:14" ht="276" customHeight="1" x14ac:dyDescent="0.3">
      <c r="A91" s="1">
        <v>76</v>
      </c>
      <c r="B91" s="24" t="s">
        <v>200</v>
      </c>
      <c r="C91" s="6" t="s">
        <v>201</v>
      </c>
      <c r="D91" s="24" t="s">
        <v>202</v>
      </c>
      <c r="E91" s="6" t="s">
        <v>724</v>
      </c>
      <c r="F91" s="6"/>
      <c r="G91" s="6" t="s">
        <v>203</v>
      </c>
      <c r="H91" s="22"/>
      <c r="I91" s="22"/>
      <c r="J91" s="6" t="s">
        <v>204</v>
      </c>
      <c r="K91" s="2"/>
      <c r="L91" s="15">
        <v>100</v>
      </c>
      <c r="M91" s="3"/>
      <c r="N91" s="6" t="s">
        <v>205</v>
      </c>
    </row>
    <row r="92" spans="1:14" s="29" customFormat="1" ht="63" x14ac:dyDescent="0.3">
      <c r="A92" s="1">
        <v>77</v>
      </c>
      <c r="B92" s="1" t="s">
        <v>206</v>
      </c>
      <c r="C92" s="5" t="s">
        <v>207</v>
      </c>
      <c r="D92" s="6" t="s">
        <v>208</v>
      </c>
      <c r="E92" s="6"/>
      <c r="F92" s="6"/>
      <c r="G92" s="6"/>
      <c r="H92" s="22"/>
      <c r="I92" s="83" t="s">
        <v>209</v>
      </c>
      <c r="J92" s="6">
        <v>1997</v>
      </c>
      <c r="K92" s="2"/>
      <c r="L92" s="15"/>
      <c r="M92" s="3"/>
      <c r="N92" s="6"/>
    </row>
    <row r="93" spans="1:14" s="29" customFormat="1" ht="162.75" customHeight="1" x14ac:dyDescent="0.3">
      <c r="A93" s="1">
        <v>78</v>
      </c>
      <c r="B93" s="25" t="s">
        <v>210</v>
      </c>
      <c r="C93" s="5" t="s">
        <v>211</v>
      </c>
      <c r="D93" s="28" t="s">
        <v>95</v>
      </c>
      <c r="E93" s="44"/>
      <c r="F93" s="28"/>
      <c r="G93" s="5" t="s">
        <v>212</v>
      </c>
      <c r="H93" s="84">
        <v>153270.74</v>
      </c>
      <c r="I93" s="84">
        <v>29672.64316</v>
      </c>
      <c r="J93" s="45" t="s">
        <v>213</v>
      </c>
      <c r="K93" s="26" t="s">
        <v>214</v>
      </c>
      <c r="L93" s="13">
        <v>100</v>
      </c>
      <c r="M93" s="46" t="s">
        <v>215</v>
      </c>
      <c r="N93" s="6" t="s">
        <v>216</v>
      </c>
    </row>
    <row r="94" spans="1:14" s="29" customFormat="1" ht="243" customHeight="1" x14ac:dyDescent="0.3">
      <c r="A94" s="30">
        <v>79</v>
      </c>
      <c r="B94" s="47" t="s">
        <v>210</v>
      </c>
      <c r="C94" s="48" t="s">
        <v>217</v>
      </c>
      <c r="D94" s="49" t="s">
        <v>218</v>
      </c>
      <c r="E94" s="50"/>
      <c r="F94" s="51"/>
      <c r="G94" s="48" t="s">
        <v>219</v>
      </c>
      <c r="H94" s="85">
        <v>182519.76</v>
      </c>
      <c r="I94" s="85">
        <v>52714.960209999997</v>
      </c>
      <c r="J94" s="52" t="s">
        <v>220</v>
      </c>
      <c r="K94" s="53" t="s">
        <v>221</v>
      </c>
      <c r="L94" s="96">
        <v>100</v>
      </c>
      <c r="M94" s="54" t="s">
        <v>222</v>
      </c>
      <c r="N94" s="92" t="s">
        <v>223</v>
      </c>
    </row>
    <row r="95" spans="1:14" s="29" customFormat="1" ht="166.5" customHeight="1" x14ac:dyDescent="0.3">
      <c r="A95" s="1">
        <v>80</v>
      </c>
      <c r="B95" s="25" t="s">
        <v>210</v>
      </c>
      <c r="C95" s="5" t="s">
        <v>224</v>
      </c>
      <c r="D95" s="28" t="s">
        <v>95</v>
      </c>
      <c r="E95" s="56"/>
      <c r="F95" s="28"/>
      <c r="G95" s="5" t="s">
        <v>225</v>
      </c>
      <c r="H95" s="86">
        <v>990214.93</v>
      </c>
      <c r="I95" s="86">
        <v>25006.326679999998</v>
      </c>
      <c r="J95" s="28" t="s">
        <v>226</v>
      </c>
      <c r="K95" s="57" t="s">
        <v>227</v>
      </c>
      <c r="L95" s="13">
        <v>100</v>
      </c>
      <c r="M95" s="58" t="s">
        <v>228</v>
      </c>
      <c r="N95" s="6" t="s">
        <v>229</v>
      </c>
    </row>
    <row r="96" spans="1:14" s="29" customFormat="1" ht="92.25" customHeight="1" x14ac:dyDescent="0.3">
      <c r="A96" s="1">
        <v>81</v>
      </c>
      <c r="B96" s="25" t="s">
        <v>210</v>
      </c>
      <c r="C96" s="5" t="s">
        <v>230</v>
      </c>
      <c r="D96" s="28" t="s">
        <v>95</v>
      </c>
      <c r="E96" s="59"/>
      <c r="F96" s="28"/>
      <c r="G96" s="5" t="s">
        <v>231</v>
      </c>
      <c r="H96" s="84">
        <v>17036.57</v>
      </c>
      <c r="I96" s="84">
        <v>17036.570309999999</v>
      </c>
      <c r="J96" s="60" t="s">
        <v>232</v>
      </c>
      <c r="K96" s="26" t="s">
        <v>233</v>
      </c>
      <c r="L96" s="13">
        <v>100</v>
      </c>
      <c r="M96" s="61" t="s">
        <v>234</v>
      </c>
      <c r="N96" s="6" t="s">
        <v>235</v>
      </c>
    </row>
    <row r="97" spans="1:14" s="29" customFormat="1" ht="138" customHeight="1" x14ac:dyDescent="0.3">
      <c r="A97" s="1">
        <v>82</v>
      </c>
      <c r="B97" s="25" t="s">
        <v>210</v>
      </c>
      <c r="C97" s="5" t="s">
        <v>236</v>
      </c>
      <c r="D97" s="28" t="s">
        <v>237</v>
      </c>
      <c r="E97" s="44"/>
      <c r="F97" s="28"/>
      <c r="G97" s="5" t="s">
        <v>231</v>
      </c>
      <c r="H97" s="84">
        <v>327667.27</v>
      </c>
      <c r="I97" s="84">
        <v>88.370940000000004</v>
      </c>
      <c r="J97" s="28" t="s">
        <v>238</v>
      </c>
      <c r="K97" s="27" t="s">
        <v>221</v>
      </c>
      <c r="L97" s="13">
        <v>100</v>
      </c>
      <c r="M97" s="61" t="s">
        <v>239</v>
      </c>
      <c r="N97" s="21" t="s">
        <v>240</v>
      </c>
    </row>
    <row r="98" spans="1:14" s="29" customFormat="1" ht="199.5" customHeight="1" x14ac:dyDescent="0.3">
      <c r="A98" s="1">
        <v>83</v>
      </c>
      <c r="B98" s="25" t="s">
        <v>210</v>
      </c>
      <c r="C98" s="5" t="s">
        <v>241</v>
      </c>
      <c r="D98" s="28" t="s">
        <v>95</v>
      </c>
      <c r="E98" s="44"/>
      <c r="F98" s="28"/>
      <c r="G98" s="5" t="s">
        <v>242</v>
      </c>
      <c r="H98" s="84">
        <v>178104.13</v>
      </c>
      <c r="I98" s="84">
        <v>4643.9273800000001</v>
      </c>
      <c r="J98" s="60" t="s">
        <v>243</v>
      </c>
      <c r="K98" s="25" t="s">
        <v>244</v>
      </c>
      <c r="L98" s="13">
        <v>100</v>
      </c>
      <c r="M98" s="61" t="s">
        <v>245</v>
      </c>
      <c r="N98" s="21" t="s">
        <v>246</v>
      </c>
    </row>
    <row r="99" spans="1:14" s="29" customFormat="1" ht="136.5" customHeight="1" x14ac:dyDescent="0.3">
      <c r="A99" s="1">
        <v>84</v>
      </c>
      <c r="B99" s="25" t="s">
        <v>210</v>
      </c>
      <c r="C99" s="5" t="s">
        <v>247</v>
      </c>
      <c r="D99" s="28" t="s">
        <v>248</v>
      </c>
      <c r="E99" s="62"/>
      <c r="F99" s="28"/>
      <c r="G99" s="5" t="s">
        <v>219</v>
      </c>
      <c r="H99" s="84">
        <v>72430.33</v>
      </c>
      <c r="I99" s="84">
        <v>512.13334999999995</v>
      </c>
      <c r="J99" s="60" t="s">
        <v>249</v>
      </c>
      <c r="K99" s="27" t="s">
        <v>250</v>
      </c>
      <c r="L99" s="13">
        <v>100</v>
      </c>
      <c r="M99" s="61" t="s">
        <v>251</v>
      </c>
      <c r="N99" s="21" t="s">
        <v>252</v>
      </c>
    </row>
    <row r="100" spans="1:14" s="29" customFormat="1" ht="310.5" customHeight="1" x14ac:dyDescent="0.3">
      <c r="A100" s="1">
        <v>85</v>
      </c>
      <c r="B100" s="25" t="s">
        <v>210</v>
      </c>
      <c r="C100" s="5" t="s">
        <v>253</v>
      </c>
      <c r="D100" s="28" t="s">
        <v>254</v>
      </c>
      <c r="E100" s="62"/>
      <c r="F100" s="28"/>
      <c r="G100" s="5" t="s">
        <v>219</v>
      </c>
      <c r="H100" s="84">
        <v>0</v>
      </c>
      <c r="I100" s="84">
        <v>296.98399999999998</v>
      </c>
      <c r="J100" s="60"/>
      <c r="K100" s="27" t="s">
        <v>255</v>
      </c>
      <c r="L100" s="13"/>
      <c r="M100" s="46" t="s">
        <v>256</v>
      </c>
      <c r="N100" s="6" t="s">
        <v>257</v>
      </c>
    </row>
    <row r="101" spans="1:14" s="29" customFormat="1" ht="136.5" customHeight="1" x14ac:dyDescent="0.3">
      <c r="A101" s="1">
        <v>86</v>
      </c>
      <c r="B101" s="25" t="s">
        <v>210</v>
      </c>
      <c r="C101" s="5" t="s">
        <v>258</v>
      </c>
      <c r="D101" s="28" t="s">
        <v>95</v>
      </c>
      <c r="E101" s="35"/>
      <c r="F101" s="28"/>
      <c r="G101" s="5" t="s">
        <v>259</v>
      </c>
      <c r="H101" s="84">
        <v>54136.21</v>
      </c>
      <c r="I101" s="84">
        <v>48615.105470000002</v>
      </c>
      <c r="J101" s="60" t="s">
        <v>232</v>
      </c>
      <c r="K101" s="26" t="s">
        <v>260</v>
      </c>
      <c r="L101" s="13"/>
      <c r="M101" s="21" t="s">
        <v>261</v>
      </c>
      <c r="N101" s="6" t="s">
        <v>262</v>
      </c>
    </row>
    <row r="102" spans="1:14" s="29" customFormat="1" ht="104.25" customHeight="1" x14ac:dyDescent="0.3">
      <c r="A102" s="1">
        <v>87</v>
      </c>
      <c r="B102" s="25" t="s">
        <v>210</v>
      </c>
      <c r="C102" s="5" t="s">
        <v>264</v>
      </c>
      <c r="D102" s="28" t="s">
        <v>265</v>
      </c>
      <c r="E102" s="35"/>
      <c r="F102" s="28"/>
      <c r="G102" s="35"/>
      <c r="H102" s="84">
        <v>39898.86</v>
      </c>
      <c r="I102" s="84">
        <v>39898.86462</v>
      </c>
      <c r="J102" s="60">
        <v>2010</v>
      </c>
      <c r="K102" s="35" t="s">
        <v>266</v>
      </c>
      <c r="L102" s="13">
        <v>100</v>
      </c>
      <c r="M102" s="46" t="s">
        <v>267</v>
      </c>
      <c r="N102" s="21" t="s">
        <v>268</v>
      </c>
    </row>
    <row r="103" spans="1:14" s="29" customFormat="1" ht="129.75" customHeight="1" x14ac:dyDescent="0.3">
      <c r="A103" s="1">
        <v>88</v>
      </c>
      <c r="B103" s="25" t="s">
        <v>210</v>
      </c>
      <c r="C103" s="5" t="s">
        <v>269</v>
      </c>
      <c r="D103" s="28" t="s">
        <v>95</v>
      </c>
      <c r="E103" s="35"/>
      <c r="F103" s="28"/>
      <c r="G103" s="5" t="s">
        <v>219</v>
      </c>
      <c r="H103" s="84">
        <v>228714.34</v>
      </c>
      <c r="I103" s="84">
        <v>60328.941420000003</v>
      </c>
      <c r="J103" s="60">
        <v>2010</v>
      </c>
      <c r="K103" s="35" t="s">
        <v>270</v>
      </c>
      <c r="L103" s="13">
        <f t="shared" ref="L103:L171" si="5">I103/H103*100</f>
        <v>26.377419719288262</v>
      </c>
      <c r="M103" s="46"/>
      <c r="N103" s="21" t="s">
        <v>271</v>
      </c>
    </row>
    <row r="104" spans="1:14" s="29" customFormat="1" ht="117" customHeight="1" x14ac:dyDescent="0.3">
      <c r="A104" s="1">
        <v>89</v>
      </c>
      <c r="B104" s="25" t="s">
        <v>210</v>
      </c>
      <c r="C104" s="5" t="s">
        <v>272</v>
      </c>
      <c r="D104" s="28" t="s">
        <v>273</v>
      </c>
      <c r="E104" s="35"/>
      <c r="F104" s="28"/>
      <c r="G104" s="5" t="s">
        <v>219</v>
      </c>
      <c r="H104" s="84">
        <v>257866.76</v>
      </c>
      <c r="I104" s="84">
        <v>103420.23981</v>
      </c>
      <c r="J104" s="60" t="s">
        <v>232</v>
      </c>
      <c r="K104" s="35" t="s">
        <v>274</v>
      </c>
      <c r="L104" s="13">
        <f t="shared" si="5"/>
        <v>40.106076413260858</v>
      </c>
      <c r="M104" s="46"/>
      <c r="N104" s="21" t="s">
        <v>275</v>
      </c>
    </row>
    <row r="105" spans="1:14" s="29" customFormat="1" ht="57.75" customHeight="1" x14ac:dyDescent="0.3">
      <c r="A105" s="1">
        <v>90</v>
      </c>
      <c r="B105" s="47" t="s">
        <v>210</v>
      </c>
      <c r="C105" s="48" t="s">
        <v>276</v>
      </c>
      <c r="D105" s="51" t="s">
        <v>277</v>
      </c>
      <c r="E105" s="63"/>
      <c r="F105" s="51"/>
      <c r="G105" s="48" t="s">
        <v>219</v>
      </c>
      <c r="H105" s="87">
        <v>6994.44</v>
      </c>
      <c r="I105" s="87">
        <v>6994.4420700000001</v>
      </c>
      <c r="J105" s="52">
        <v>2006</v>
      </c>
      <c r="K105" s="63" t="s">
        <v>278</v>
      </c>
      <c r="L105" s="96">
        <f t="shared" si="5"/>
        <v>100.00002959493541</v>
      </c>
      <c r="M105" s="55" t="s">
        <v>279</v>
      </c>
      <c r="N105" s="55" t="s">
        <v>280</v>
      </c>
    </row>
    <row r="106" spans="1:14" s="29" customFormat="1" ht="111" customHeight="1" x14ac:dyDescent="0.3">
      <c r="A106" s="1">
        <v>91</v>
      </c>
      <c r="B106" s="25" t="s">
        <v>210</v>
      </c>
      <c r="C106" s="5" t="s">
        <v>281</v>
      </c>
      <c r="D106" s="28" t="s">
        <v>282</v>
      </c>
      <c r="E106" s="35"/>
      <c r="F106" s="28"/>
      <c r="G106" s="5" t="s">
        <v>219</v>
      </c>
      <c r="H106" s="86">
        <v>193830.37</v>
      </c>
      <c r="I106" s="86">
        <v>193830.36588999999</v>
      </c>
      <c r="J106" s="45" t="s">
        <v>263</v>
      </c>
      <c r="K106" s="5" t="s">
        <v>283</v>
      </c>
      <c r="L106" s="13">
        <f t="shared" si="5"/>
        <v>99.999997879589245</v>
      </c>
      <c r="M106" s="46" t="s">
        <v>222</v>
      </c>
      <c r="N106" s="21" t="s">
        <v>284</v>
      </c>
    </row>
    <row r="107" spans="1:14" s="29" customFormat="1" ht="30" x14ac:dyDescent="0.3">
      <c r="A107" s="1">
        <v>92</v>
      </c>
      <c r="B107" s="25" t="s">
        <v>210</v>
      </c>
      <c r="C107" s="5" t="s">
        <v>285</v>
      </c>
      <c r="D107" s="28" t="s">
        <v>286</v>
      </c>
      <c r="E107" s="35"/>
      <c r="F107" s="28"/>
      <c r="G107" s="5" t="s">
        <v>219</v>
      </c>
      <c r="H107" s="86">
        <v>385612.14</v>
      </c>
      <c r="I107" s="86">
        <v>64648.238859999998</v>
      </c>
      <c r="J107" s="45">
        <v>2018</v>
      </c>
      <c r="K107" s="35" t="s">
        <v>287</v>
      </c>
      <c r="L107" s="13">
        <f t="shared" si="5"/>
        <v>16.765094288784578</v>
      </c>
      <c r="M107" s="61" t="s">
        <v>172</v>
      </c>
      <c r="N107" s="21" t="s">
        <v>288</v>
      </c>
    </row>
    <row r="108" spans="1:14" s="29" customFormat="1" ht="30" x14ac:dyDescent="0.3">
      <c r="A108" s="1">
        <v>93</v>
      </c>
      <c r="B108" s="25" t="s">
        <v>210</v>
      </c>
      <c r="C108" s="64" t="s">
        <v>289</v>
      </c>
      <c r="D108" s="28" t="s">
        <v>265</v>
      </c>
      <c r="E108" s="35"/>
      <c r="F108" s="28"/>
      <c r="G108" s="5" t="s">
        <v>219</v>
      </c>
      <c r="H108" s="86">
        <v>751514.37</v>
      </c>
      <c r="I108" s="86">
        <v>733667.80101000005</v>
      </c>
      <c r="J108" s="45">
        <v>2017</v>
      </c>
      <c r="K108" s="35" t="s">
        <v>290</v>
      </c>
      <c r="L108" s="13">
        <f t="shared" si="5"/>
        <v>97.62525246323635</v>
      </c>
      <c r="M108" s="21" t="s">
        <v>291</v>
      </c>
      <c r="N108" s="21" t="s">
        <v>288</v>
      </c>
    </row>
    <row r="109" spans="1:14" s="29" customFormat="1" ht="30" x14ac:dyDescent="0.3">
      <c r="A109" s="1">
        <v>94</v>
      </c>
      <c r="B109" s="25" t="s">
        <v>210</v>
      </c>
      <c r="C109" s="64" t="s">
        <v>292</v>
      </c>
      <c r="D109" s="28" t="s">
        <v>95</v>
      </c>
      <c r="E109" s="35"/>
      <c r="F109" s="28"/>
      <c r="G109" s="5" t="s">
        <v>219</v>
      </c>
      <c r="H109" s="86">
        <v>832929</v>
      </c>
      <c r="I109" s="86">
        <v>769416.24617000006</v>
      </c>
      <c r="J109" s="45">
        <v>2017</v>
      </c>
      <c r="K109" s="35" t="s">
        <v>293</v>
      </c>
      <c r="L109" s="13">
        <f t="shared" si="5"/>
        <v>92.374769778696631</v>
      </c>
      <c r="M109" s="21" t="s">
        <v>291</v>
      </c>
      <c r="N109" s="21" t="s">
        <v>288</v>
      </c>
    </row>
    <row r="110" spans="1:14" s="29" customFormat="1" ht="30" x14ac:dyDescent="0.3">
      <c r="A110" s="1">
        <v>95</v>
      </c>
      <c r="B110" s="25" t="s">
        <v>210</v>
      </c>
      <c r="C110" s="64" t="s">
        <v>294</v>
      </c>
      <c r="D110" s="28" t="s">
        <v>295</v>
      </c>
      <c r="E110" s="35"/>
      <c r="F110" s="28"/>
      <c r="G110" s="5" t="s">
        <v>219</v>
      </c>
      <c r="H110" s="86">
        <v>892575.7</v>
      </c>
      <c r="I110" s="86">
        <v>4745.3453499999996</v>
      </c>
      <c r="J110" s="45">
        <v>2018</v>
      </c>
      <c r="K110" s="35" t="s">
        <v>296</v>
      </c>
      <c r="L110" s="13">
        <f t="shared" si="5"/>
        <v>0.53164626260831427</v>
      </c>
      <c r="M110" s="61" t="s">
        <v>172</v>
      </c>
      <c r="N110" s="21" t="s">
        <v>288</v>
      </c>
    </row>
    <row r="111" spans="1:14" s="29" customFormat="1" ht="30" x14ac:dyDescent="0.3">
      <c r="A111" s="1">
        <v>96</v>
      </c>
      <c r="B111" s="25" t="s">
        <v>210</v>
      </c>
      <c r="C111" s="64" t="s">
        <v>297</v>
      </c>
      <c r="D111" s="28" t="s">
        <v>95</v>
      </c>
      <c r="E111" s="35"/>
      <c r="F111" s="28"/>
      <c r="G111" s="5" t="s">
        <v>219</v>
      </c>
      <c r="H111" s="86">
        <v>862581.89</v>
      </c>
      <c r="I111" s="86">
        <v>353448.03495</v>
      </c>
      <c r="J111" s="45">
        <v>2018</v>
      </c>
      <c r="K111" s="35" t="s">
        <v>298</v>
      </c>
      <c r="L111" s="13">
        <f t="shared" si="5"/>
        <v>40.975591888440874</v>
      </c>
      <c r="M111" s="61" t="s">
        <v>172</v>
      </c>
      <c r="N111" s="21" t="s">
        <v>288</v>
      </c>
    </row>
    <row r="112" spans="1:14" s="29" customFormat="1" ht="30" x14ac:dyDescent="0.3">
      <c r="A112" s="1">
        <v>97</v>
      </c>
      <c r="B112" s="25" t="s">
        <v>210</v>
      </c>
      <c r="C112" s="5" t="s">
        <v>299</v>
      </c>
      <c r="D112" s="28" t="s">
        <v>300</v>
      </c>
      <c r="E112" s="35"/>
      <c r="F112" s="28"/>
      <c r="G112" s="5" t="s">
        <v>219</v>
      </c>
      <c r="H112" s="86">
        <v>1151683.02</v>
      </c>
      <c r="I112" s="86">
        <v>159336.14517</v>
      </c>
      <c r="J112" s="45">
        <v>2017</v>
      </c>
      <c r="K112" s="35" t="s">
        <v>301</v>
      </c>
      <c r="L112" s="13">
        <f t="shared" si="5"/>
        <v>13.835069407379125</v>
      </c>
      <c r="M112" s="61" t="s">
        <v>172</v>
      </c>
      <c r="N112" s="21" t="s">
        <v>288</v>
      </c>
    </row>
    <row r="113" spans="1:14" s="29" customFormat="1" ht="30" x14ac:dyDescent="0.3">
      <c r="A113" s="1">
        <v>98</v>
      </c>
      <c r="B113" s="25" t="s">
        <v>210</v>
      </c>
      <c r="C113" s="5" t="s">
        <v>302</v>
      </c>
      <c r="D113" s="28" t="s">
        <v>95</v>
      </c>
      <c r="E113" s="35"/>
      <c r="F113" s="28"/>
      <c r="G113" s="5" t="s">
        <v>219</v>
      </c>
      <c r="H113" s="86">
        <v>235608.95</v>
      </c>
      <c r="I113" s="86">
        <v>91142.072570000004</v>
      </c>
      <c r="J113" s="45">
        <v>2018</v>
      </c>
      <c r="K113" s="35" t="s">
        <v>227</v>
      </c>
      <c r="L113" s="13">
        <f t="shared" si="5"/>
        <v>38.683620707108112</v>
      </c>
      <c r="M113" s="61" t="s">
        <v>172</v>
      </c>
      <c r="N113" s="21" t="s">
        <v>288</v>
      </c>
    </row>
    <row r="114" spans="1:14" s="29" customFormat="1" ht="143.25" customHeight="1" x14ac:dyDescent="0.3">
      <c r="A114" s="1">
        <v>99</v>
      </c>
      <c r="B114" s="25" t="s">
        <v>210</v>
      </c>
      <c r="C114" s="5" t="s">
        <v>303</v>
      </c>
      <c r="D114" s="28" t="s">
        <v>95</v>
      </c>
      <c r="E114" s="35"/>
      <c r="F114" s="28"/>
      <c r="G114" s="5" t="s">
        <v>212</v>
      </c>
      <c r="H114" s="86">
        <v>90525.63</v>
      </c>
      <c r="I114" s="86">
        <v>1800.915</v>
      </c>
      <c r="J114" s="45"/>
      <c r="K114" s="35" t="s">
        <v>250</v>
      </c>
      <c r="L114" s="13">
        <f t="shared" si="5"/>
        <v>1.9893979196830773</v>
      </c>
      <c r="M114" s="61" t="s">
        <v>172</v>
      </c>
      <c r="N114" s="21" t="s">
        <v>304</v>
      </c>
    </row>
    <row r="115" spans="1:14" s="29" customFormat="1" ht="30" x14ac:dyDescent="0.3">
      <c r="A115" s="1">
        <v>100</v>
      </c>
      <c r="B115" s="25" t="s">
        <v>210</v>
      </c>
      <c r="C115" s="5" t="s">
        <v>305</v>
      </c>
      <c r="D115" s="28" t="s">
        <v>306</v>
      </c>
      <c r="E115" s="35"/>
      <c r="F115" s="28"/>
      <c r="G115" s="5" t="s">
        <v>219</v>
      </c>
      <c r="H115" s="86">
        <v>915949.74</v>
      </c>
      <c r="I115" s="86">
        <v>2713.3531400000002</v>
      </c>
      <c r="J115" s="45"/>
      <c r="K115" s="35" t="s">
        <v>307</v>
      </c>
      <c r="L115" s="13">
        <f t="shared" si="5"/>
        <v>0.29623384575664602</v>
      </c>
      <c r="M115" s="61" t="s">
        <v>172</v>
      </c>
      <c r="N115" s="21" t="s">
        <v>308</v>
      </c>
    </row>
    <row r="116" spans="1:14" s="29" customFormat="1" ht="30" x14ac:dyDescent="0.3">
      <c r="A116" s="1">
        <v>101</v>
      </c>
      <c r="B116" s="25" t="s">
        <v>210</v>
      </c>
      <c r="C116" s="5" t="s">
        <v>309</v>
      </c>
      <c r="D116" s="28" t="s">
        <v>310</v>
      </c>
      <c r="E116" s="35"/>
      <c r="F116" s="28"/>
      <c r="G116" s="5" t="s">
        <v>219</v>
      </c>
      <c r="H116" s="86">
        <v>875402.21</v>
      </c>
      <c r="I116" s="86">
        <v>215.05998</v>
      </c>
      <c r="J116" s="45"/>
      <c r="K116" s="35" t="s">
        <v>307</v>
      </c>
      <c r="L116" s="13">
        <f t="shared" si="5"/>
        <v>2.4566990755026771E-2</v>
      </c>
      <c r="M116" s="61" t="s">
        <v>172</v>
      </c>
      <c r="N116" s="21" t="s">
        <v>308</v>
      </c>
    </row>
    <row r="117" spans="1:14" s="29" customFormat="1" ht="30" x14ac:dyDescent="0.3">
      <c r="A117" s="1">
        <v>102</v>
      </c>
      <c r="B117" s="25" t="s">
        <v>210</v>
      </c>
      <c r="C117" s="5" t="s">
        <v>311</v>
      </c>
      <c r="D117" s="28" t="s">
        <v>312</v>
      </c>
      <c r="E117" s="35"/>
      <c r="F117" s="28"/>
      <c r="G117" s="5" t="s">
        <v>219</v>
      </c>
      <c r="H117" s="86">
        <v>919072.83</v>
      </c>
      <c r="I117" s="86">
        <v>862.79111999999998</v>
      </c>
      <c r="J117" s="45"/>
      <c r="K117" s="35" t="s">
        <v>307</v>
      </c>
      <c r="L117" s="13">
        <f t="shared" si="5"/>
        <v>9.3876251352137133E-2</v>
      </c>
      <c r="M117" s="61" t="s">
        <v>172</v>
      </c>
      <c r="N117" s="21" t="s">
        <v>308</v>
      </c>
    </row>
    <row r="118" spans="1:14" s="29" customFormat="1" ht="30" x14ac:dyDescent="0.3">
      <c r="A118" s="1">
        <v>103</v>
      </c>
      <c r="B118" s="25" t="s">
        <v>210</v>
      </c>
      <c r="C118" s="5" t="s">
        <v>313</v>
      </c>
      <c r="D118" s="28" t="s">
        <v>312</v>
      </c>
      <c r="E118" s="35"/>
      <c r="F118" s="28"/>
      <c r="G118" s="5" t="s">
        <v>219</v>
      </c>
      <c r="H118" s="86">
        <v>259113.52</v>
      </c>
      <c r="I118" s="86">
        <v>38.442999999999998</v>
      </c>
      <c r="J118" s="45" t="s">
        <v>314</v>
      </c>
      <c r="K118" s="35" t="s">
        <v>315</v>
      </c>
      <c r="L118" s="13">
        <f t="shared" si="5"/>
        <v>1.4836354351559887E-2</v>
      </c>
      <c r="M118" s="61" t="s">
        <v>172</v>
      </c>
      <c r="N118" s="21" t="s">
        <v>288</v>
      </c>
    </row>
    <row r="119" spans="1:14" s="29" customFormat="1" ht="30" x14ac:dyDescent="0.3">
      <c r="A119" s="1">
        <v>104</v>
      </c>
      <c r="B119" s="25" t="s">
        <v>210</v>
      </c>
      <c r="C119" s="5" t="s">
        <v>316</v>
      </c>
      <c r="D119" s="28" t="s">
        <v>295</v>
      </c>
      <c r="E119" s="35"/>
      <c r="F119" s="28"/>
      <c r="G119" s="5" t="s">
        <v>219</v>
      </c>
      <c r="H119" s="86">
        <v>233339.73</v>
      </c>
      <c r="I119" s="86">
        <v>72.52</v>
      </c>
      <c r="J119" s="45" t="s">
        <v>314</v>
      </c>
      <c r="K119" s="35" t="s">
        <v>317</v>
      </c>
      <c r="L119" s="13">
        <f t="shared" si="5"/>
        <v>3.1079147987357315E-2</v>
      </c>
      <c r="M119" s="61" t="s">
        <v>172</v>
      </c>
      <c r="N119" s="21" t="s">
        <v>288</v>
      </c>
    </row>
    <row r="120" spans="1:14" s="29" customFormat="1" ht="30" x14ac:dyDescent="0.3">
      <c r="A120" s="1">
        <v>105</v>
      </c>
      <c r="B120" s="25" t="s">
        <v>210</v>
      </c>
      <c r="C120" s="5" t="s">
        <v>318</v>
      </c>
      <c r="D120" s="28" t="s">
        <v>95</v>
      </c>
      <c r="E120" s="35"/>
      <c r="F120" s="28"/>
      <c r="G120" s="5" t="s">
        <v>219</v>
      </c>
      <c r="H120" s="86">
        <v>236040.62</v>
      </c>
      <c r="I120" s="86">
        <v>61.585999999999999</v>
      </c>
      <c r="J120" s="45" t="s">
        <v>314</v>
      </c>
      <c r="K120" s="35" t="s">
        <v>317</v>
      </c>
      <c r="L120" s="13">
        <f t="shared" si="5"/>
        <v>2.6091271917519962E-2</v>
      </c>
      <c r="M120" s="61" t="s">
        <v>172</v>
      </c>
      <c r="N120" s="21" t="s">
        <v>288</v>
      </c>
    </row>
    <row r="121" spans="1:14" s="29" customFormat="1" ht="30" x14ac:dyDescent="0.3">
      <c r="A121" s="1">
        <v>106</v>
      </c>
      <c r="B121" s="25" t="s">
        <v>210</v>
      </c>
      <c r="C121" s="5" t="s">
        <v>319</v>
      </c>
      <c r="D121" s="28" t="s">
        <v>300</v>
      </c>
      <c r="E121" s="35"/>
      <c r="F121" s="28"/>
      <c r="G121" s="5" t="s">
        <v>219</v>
      </c>
      <c r="H121" s="86">
        <v>259444.84</v>
      </c>
      <c r="I121" s="86">
        <v>35.615000000000002</v>
      </c>
      <c r="J121" s="45" t="s">
        <v>314</v>
      </c>
      <c r="K121" s="35" t="s">
        <v>227</v>
      </c>
      <c r="L121" s="13">
        <f t="shared" si="5"/>
        <v>1.3727388064453316E-2</v>
      </c>
      <c r="M121" s="61" t="s">
        <v>172</v>
      </c>
      <c r="N121" s="21" t="s">
        <v>288</v>
      </c>
    </row>
    <row r="122" spans="1:14" s="29" customFormat="1" ht="30" x14ac:dyDescent="0.3">
      <c r="A122" s="1">
        <v>107</v>
      </c>
      <c r="B122" s="25" t="s">
        <v>210</v>
      </c>
      <c r="C122" s="5" t="s">
        <v>320</v>
      </c>
      <c r="D122" s="28" t="s">
        <v>95</v>
      </c>
      <c r="E122" s="35"/>
      <c r="F122" s="28"/>
      <c r="G122" s="5" t="s">
        <v>219</v>
      </c>
      <c r="H122" s="86">
        <v>225087.24</v>
      </c>
      <c r="I122" s="86">
        <v>56.176000000000002</v>
      </c>
      <c r="J122" s="45" t="s">
        <v>314</v>
      </c>
      <c r="K122" s="35" t="s">
        <v>227</v>
      </c>
      <c r="L122" s="13">
        <f t="shared" si="5"/>
        <v>2.4957434281925536E-2</v>
      </c>
      <c r="M122" s="61" t="s">
        <v>172</v>
      </c>
      <c r="N122" s="21" t="s">
        <v>288</v>
      </c>
    </row>
    <row r="123" spans="1:14" s="29" customFormat="1" ht="45" x14ac:dyDescent="0.3">
      <c r="A123" s="1">
        <v>108</v>
      </c>
      <c r="B123" s="25" t="s">
        <v>210</v>
      </c>
      <c r="C123" s="5" t="s">
        <v>321</v>
      </c>
      <c r="D123" s="28" t="s">
        <v>322</v>
      </c>
      <c r="E123" s="35"/>
      <c r="F123" s="28"/>
      <c r="G123" s="5" t="s">
        <v>219</v>
      </c>
      <c r="H123" s="86">
        <v>226210.63</v>
      </c>
      <c r="I123" s="86">
        <v>6262.5708999999997</v>
      </c>
      <c r="J123" s="45" t="s">
        <v>314</v>
      </c>
      <c r="K123" s="35" t="s">
        <v>323</v>
      </c>
      <c r="L123" s="13">
        <f t="shared" si="5"/>
        <v>2.7684688822978831</v>
      </c>
      <c r="M123" s="61" t="s">
        <v>172</v>
      </c>
      <c r="N123" s="21" t="s">
        <v>288</v>
      </c>
    </row>
    <row r="124" spans="1:14" s="29" customFormat="1" ht="75" x14ac:dyDescent="0.3">
      <c r="A124" s="1">
        <v>109</v>
      </c>
      <c r="B124" s="25" t="s">
        <v>210</v>
      </c>
      <c r="C124" s="5" t="s">
        <v>324</v>
      </c>
      <c r="D124" s="28" t="s">
        <v>95</v>
      </c>
      <c r="E124" s="35"/>
      <c r="F124" s="28"/>
      <c r="G124" s="5" t="s">
        <v>325</v>
      </c>
      <c r="H124" s="86">
        <v>537279.06000000006</v>
      </c>
      <c r="I124" s="86">
        <v>423966.46230000001</v>
      </c>
      <c r="J124" s="45">
        <v>2016</v>
      </c>
      <c r="K124" s="35" t="s">
        <v>298</v>
      </c>
      <c r="L124" s="13">
        <f t="shared" si="5"/>
        <v>78.909917371430765</v>
      </c>
      <c r="M124" s="21" t="s">
        <v>326</v>
      </c>
      <c r="N124" s="21" t="s">
        <v>288</v>
      </c>
    </row>
    <row r="125" spans="1:14" s="29" customFormat="1" ht="45" x14ac:dyDescent="0.3">
      <c r="A125" s="1">
        <v>110</v>
      </c>
      <c r="B125" s="25" t="s">
        <v>210</v>
      </c>
      <c r="C125" s="5" t="s">
        <v>327</v>
      </c>
      <c r="D125" s="28" t="s">
        <v>282</v>
      </c>
      <c r="E125" s="35"/>
      <c r="F125" s="28"/>
      <c r="G125" s="5" t="s">
        <v>219</v>
      </c>
      <c r="H125" s="86">
        <v>268799.38</v>
      </c>
      <c r="I125" s="86">
        <v>47195.612739999997</v>
      </c>
      <c r="J125" s="45">
        <v>2015</v>
      </c>
      <c r="K125" s="35" t="s">
        <v>227</v>
      </c>
      <c r="L125" s="13">
        <f t="shared" si="5"/>
        <v>17.557932142551817</v>
      </c>
      <c r="M125" s="61" t="s">
        <v>172</v>
      </c>
      <c r="N125" s="21" t="s">
        <v>288</v>
      </c>
    </row>
    <row r="126" spans="1:14" s="29" customFormat="1" ht="75" x14ac:dyDescent="0.3">
      <c r="A126" s="1">
        <v>111</v>
      </c>
      <c r="B126" s="25" t="s">
        <v>210</v>
      </c>
      <c r="C126" s="5" t="s">
        <v>328</v>
      </c>
      <c r="D126" s="28" t="s">
        <v>95</v>
      </c>
      <c r="E126" s="35"/>
      <c r="F126" s="28"/>
      <c r="G126" s="5" t="s">
        <v>325</v>
      </c>
      <c r="H126" s="86">
        <v>1830230</v>
      </c>
      <c r="I126" s="86">
        <v>248209.82842999999</v>
      </c>
      <c r="J126" s="45">
        <v>2016</v>
      </c>
      <c r="K126" s="35" t="s">
        <v>329</v>
      </c>
      <c r="L126" s="13">
        <f t="shared" si="5"/>
        <v>13.561674130027374</v>
      </c>
      <c r="M126" s="61" t="s">
        <v>172</v>
      </c>
      <c r="N126" s="21" t="s">
        <v>288</v>
      </c>
    </row>
    <row r="127" spans="1:14" s="29" customFormat="1" ht="45" x14ac:dyDescent="0.3">
      <c r="A127" s="1">
        <v>112</v>
      </c>
      <c r="B127" s="25" t="s">
        <v>210</v>
      </c>
      <c r="C127" s="5" t="s">
        <v>330</v>
      </c>
      <c r="D127" s="28" t="s">
        <v>312</v>
      </c>
      <c r="E127" s="35"/>
      <c r="F127" s="28"/>
      <c r="G127" s="5" t="s">
        <v>219</v>
      </c>
      <c r="H127" s="86">
        <v>257188.08</v>
      </c>
      <c r="I127" s="86">
        <v>75756.750270000004</v>
      </c>
      <c r="J127" s="45">
        <v>2012</v>
      </c>
      <c r="K127" s="35" t="s">
        <v>331</v>
      </c>
      <c r="L127" s="13">
        <f t="shared" si="5"/>
        <v>29.455778148816229</v>
      </c>
      <c r="M127" s="61" t="s">
        <v>172</v>
      </c>
      <c r="N127" s="21" t="s">
        <v>288</v>
      </c>
    </row>
    <row r="128" spans="1:14" s="29" customFormat="1" ht="213" customHeight="1" x14ac:dyDescent="0.3">
      <c r="A128" s="1">
        <v>113</v>
      </c>
      <c r="B128" s="25" t="s">
        <v>210</v>
      </c>
      <c r="C128" s="5" t="s">
        <v>332</v>
      </c>
      <c r="D128" s="28" t="s">
        <v>333</v>
      </c>
      <c r="E128" s="35"/>
      <c r="F128" s="28"/>
      <c r="G128" s="5" t="s">
        <v>219</v>
      </c>
      <c r="H128" s="86">
        <v>216281.29</v>
      </c>
      <c r="I128" s="86">
        <v>17117.51641</v>
      </c>
      <c r="J128" s="45">
        <v>2012</v>
      </c>
      <c r="K128" s="35" t="s">
        <v>323</v>
      </c>
      <c r="L128" s="13">
        <f t="shared" si="5"/>
        <v>7.9144693514635502</v>
      </c>
      <c r="M128" s="61" t="s">
        <v>172</v>
      </c>
      <c r="N128" s="21" t="s">
        <v>334</v>
      </c>
    </row>
    <row r="129" spans="1:14" s="29" customFormat="1" ht="233.25" customHeight="1" x14ac:dyDescent="0.3">
      <c r="A129" s="1">
        <v>114</v>
      </c>
      <c r="B129" s="25" t="s">
        <v>210</v>
      </c>
      <c r="C129" s="5" t="s">
        <v>335</v>
      </c>
      <c r="D129" s="28" t="s">
        <v>336</v>
      </c>
      <c r="E129" s="35"/>
      <c r="F129" s="28"/>
      <c r="G129" s="5" t="s">
        <v>219</v>
      </c>
      <c r="H129" s="86">
        <v>167572.18</v>
      </c>
      <c r="I129" s="86">
        <v>31748.310409999998</v>
      </c>
      <c r="J129" s="45">
        <v>2012</v>
      </c>
      <c r="K129" s="35" t="s">
        <v>337</v>
      </c>
      <c r="L129" s="13">
        <f t="shared" si="5"/>
        <v>18.946050836123273</v>
      </c>
      <c r="M129" s="61" t="s">
        <v>172</v>
      </c>
      <c r="N129" s="21" t="s">
        <v>338</v>
      </c>
    </row>
    <row r="130" spans="1:14" s="29" customFormat="1" ht="213" customHeight="1" x14ac:dyDescent="0.3">
      <c r="A130" s="1">
        <v>115</v>
      </c>
      <c r="B130" s="25" t="s">
        <v>210</v>
      </c>
      <c r="C130" s="5" t="s">
        <v>339</v>
      </c>
      <c r="D130" s="28" t="s">
        <v>340</v>
      </c>
      <c r="E130" s="35"/>
      <c r="F130" s="28"/>
      <c r="G130" s="5" t="s">
        <v>219</v>
      </c>
      <c r="H130" s="86">
        <v>144078.68</v>
      </c>
      <c r="I130" s="86">
        <v>4224.2230300000001</v>
      </c>
      <c r="J130" s="45"/>
      <c r="K130" s="35" t="s">
        <v>250</v>
      </c>
      <c r="L130" s="13">
        <f t="shared" si="5"/>
        <v>2.9318862651989872</v>
      </c>
      <c r="M130" s="61" t="s">
        <v>172</v>
      </c>
      <c r="N130" s="21" t="s">
        <v>341</v>
      </c>
    </row>
    <row r="131" spans="1:14" s="29" customFormat="1" ht="75" x14ac:dyDescent="0.3">
      <c r="A131" s="1">
        <v>116</v>
      </c>
      <c r="B131" s="25" t="s">
        <v>210</v>
      </c>
      <c r="C131" s="5" t="s">
        <v>342</v>
      </c>
      <c r="D131" s="28" t="s">
        <v>95</v>
      </c>
      <c r="E131" s="35"/>
      <c r="F131" s="28"/>
      <c r="G131" s="5" t="s">
        <v>325</v>
      </c>
      <c r="H131" s="86">
        <v>6500000</v>
      </c>
      <c r="I131" s="86">
        <v>3193.7995500000002</v>
      </c>
      <c r="J131" s="45"/>
      <c r="K131" s="5" t="s">
        <v>343</v>
      </c>
      <c r="L131" s="13">
        <f t="shared" si="5"/>
        <v>4.9135377692307691E-2</v>
      </c>
      <c r="M131" s="61" t="s">
        <v>172</v>
      </c>
      <c r="N131" s="21" t="s">
        <v>308</v>
      </c>
    </row>
    <row r="132" spans="1:14" s="29" customFormat="1" ht="45" x14ac:dyDescent="0.3">
      <c r="A132" s="1">
        <v>117</v>
      </c>
      <c r="B132" s="25" t="s">
        <v>210</v>
      </c>
      <c r="C132" s="5" t="s">
        <v>344</v>
      </c>
      <c r="D132" s="28" t="s">
        <v>345</v>
      </c>
      <c r="E132" s="35"/>
      <c r="F132" s="28"/>
      <c r="G132" s="5" t="s">
        <v>219</v>
      </c>
      <c r="H132" s="86">
        <v>107399.41</v>
      </c>
      <c r="I132" s="86">
        <v>11137.19256</v>
      </c>
      <c r="J132" s="45" t="s">
        <v>314</v>
      </c>
      <c r="K132" s="35" t="s">
        <v>250</v>
      </c>
      <c r="L132" s="13">
        <f t="shared" si="5"/>
        <v>10.369882441626075</v>
      </c>
      <c r="M132" s="21" t="s">
        <v>291</v>
      </c>
      <c r="N132" s="21" t="s">
        <v>288</v>
      </c>
    </row>
    <row r="133" spans="1:14" s="29" customFormat="1" ht="91.5" customHeight="1" x14ac:dyDescent="0.3">
      <c r="A133" s="1">
        <v>118</v>
      </c>
      <c r="B133" s="25" t="s">
        <v>210</v>
      </c>
      <c r="C133" s="5" t="s">
        <v>346</v>
      </c>
      <c r="D133" s="28" t="s">
        <v>347</v>
      </c>
      <c r="E133" s="35"/>
      <c r="F133" s="28"/>
      <c r="G133" s="5" t="s">
        <v>231</v>
      </c>
      <c r="H133" s="86">
        <v>576270.43000000005</v>
      </c>
      <c r="I133" s="86">
        <v>403685.63455000002</v>
      </c>
      <c r="J133" s="45">
        <v>2013</v>
      </c>
      <c r="K133" s="35" t="s">
        <v>348</v>
      </c>
      <c r="L133" s="13">
        <f>(158293.7+403685.63)/H133*100</f>
        <v>97.520070568257339</v>
      </c>
      <c r="M133" s="21" t="s">
        <v>349</v>
      </c>
      <c r="N133" s="21" t="s">
        <v>350</v>
      </c>
    </row>
    <row r="134" spans="1:14" s="29" customFormat="1" ht="250.5" customHeight="1" x14ac:dyDescent="0.3">
      <c r="A134" s="1">
        <v>119</v>
      </c>
      <c r="B134" s="25" t="s">
        <v>210</v>
      </c>
      <c r="C134" s="5" t="s">
        <v>351</v>
      </c>
      <c r="D134" s="28" t="s">
        <v>265</v>
      </c>
      <c r="E134" s="35"/>
      <c r="F134" s="28"/>
      <c r="G134" s="5" t="s">
        <v>231</v>
      </c>
      <c r="H134" s="86">
        <v>515179.6</v>
      </c>
      <c r="I134" s="86">
        <v>16115.853999999999</v>
      </c>
      <c r="J134" s="45">
        <v>2012</v>
      </c>
      <c r="K134" s="35" t="s">
        <v>352</v>
      </c>
      <c r="L134" s="13">
        <f>(221285.6+16115.85)/H134*100</f>
        <v>46.081298638377767</v>
      </c>
      <c r="M134" s="61" t="s">
        <v>172</v>
      </c>
      <c r="N134" s="21" t="s">
        <v>353</v>
      </c>
    </row>
    <row r="135" spans="1:14" s="29" customFormat="1" ht="333.75" customHeight="1" x14ac:dyDescent="0.3">
      <c r="A135" s="1">
        <v>120</v>
      </c>
      <c r="B135" s="25" t="s">
        <v>210</v>
      </c>
      <c r="C135" s="5" t="s">
        <v>354</v>
      </c>
      <c r="D135" s="28" t="s">
        <v>355</v>
      </c>
      <c r="E135" s="35"/>
      <c r="F135" s="28"/>
      <c r="G135" s="5" t="s">
        <v>231</v>
      </c>
      <c r="H135" s="86">
        <v>848422.76</v>
      </c>
      <c r="I135" s="86">
        <v>310845.723</v>
      </c>
      <c r="J135" s="45">
        <v>2012</v>
      </c>
      <c r="K135" s="35" t="s">
        <v>356</v>
      </c>
      <c r="L135" s="13">
        <f t="shared" si="5"/>
        <v>36.638069799070458</v>
      </c>
      <c r="M135" s="21" t="s">
        <v>357</v>
      </c>
      <c r="N135" s="21" t="s">
        <v>358</v>
      </c>
    </row>
    <row r="136" spans="1:14" s="36" customFormat="1" ht="220.5" customHeight="1" x14ac:dyDescent="0.3">
      <c r="A136" s="1">
        <v>121</v>
      </c>
      <c r="B136" s="25" t="s">
        <v>210</v>
      </c>
      <c r="C136" s="5" t="s">
        <v>359</v>
      </c>
      <c r="D136" s="28" t="s">
        <v>286</v>
      </c>
      <c r="E136" s="35"/>
      <c r="F136" s="28"/>
      <c r="G136" s="5" t="s">
        <v>231</v>
      </c>
      <c r="H136" s="86">
        <v>888751.08</v>
      </c>
      <c r="I136" s="86">
        <v>2641.5085300000001</v>
      </c>
      <c r="J136" s="45">
        <v>2012</v>
      </c>
      <c r="K136" s="35" t="s">
        <v>360</v>
      </c>
      <c r="L136" s="13">
        <f>(382368+2641.51)/H136*100</f>
        <v>43.320286035545521</v>
      </c>
      <c r="M136" s="61" t="s">
        <v>172</v>
      </c>
      <c r="N136" s="21" t="s">
        <v>361</v>
      </c>
    </row>
    <row r="137" spans="1:14" s="37" customFormat="1" ht="135.75" customHeight="1" x14ac:dyDescent="0.3">
      <c r="A137" s="30">
        <v>122</v>
      </c>
      <c r="B137" s="47" t="s">
        <v>210</v>
      </c>
      <c r="C137" s="65" t="s">
        <v>362</v>
      </c>
      <c r="D137" s="49" t="s">
        <v>363</v>
      </c>
      <c r="E137" s="50"/>
      <c r="F137" s="51"/>
      <c r="G137" s="48" t="s">
        <v>231</v>
      </c>
      <c r="H137" s="85">
        <v>8169</v>
      </c>
      <c r="I137" s="85">
        <v>269</v>
      </c>
      <c r="J137" s="51">
        <v>2017</v>
      </c>
      <c r="K137" s="66" t="s">
        <v>364</v>
      </c>
      <c r="L137" s="96">
        <f>(7900+269)/H137*100</f>
        <v>100</v>
      </c>
      <c r="M137" s="54" t="s">
        <v>365</v>
      </c>
      <c r="N137" s="55" t="s">
        <v>366</v>
      </c>
    </row>
    <row r="138" spans="1:14" s="36" customFormat="1" ht="90" x14ac:dyDescent="0.3">
      <c r="A138" s="1">
        <v>123</v>
      </c>
      <c r="B138" s="47" t="s">
        <v>210</v>
      </c>
      <c r="C138" s="65" t="s">
        <v>367</v>
      </c>
      <c r="D138" s="49" t="s">
        <v>368</v>
      </c>
      <c r="E138" s="50"/>
      <c r="F138" s="51"/>
      <c r="G138" s="48" t="s">
        <v>231</v>
      </c>
      <c r="H138" s="85">
        <v>7870.34</v>
      </c>
      <c r="I138" s="85">
        <v>7870.3434500000003</v>
      </c>
      <c r="J138" s="51">
        <v>2017</v>
      </c>
      <c r="K138" s="66" t="s">
        <v>364</v>
      </c>
      <c r="L138" s="96">
        <f>I138/H138*100</f>
        <v>100.00004383546329</v>
      </c>
      <c r="M138" s="54" t="s">
        <v>369</v>
      </c>
      <c r="N138" s="55" t="s">
        <v>370</v>
      </c>
    </row>
    <row r="139" spans="1:14" s="29" customFormat="1" ht="75" x14ac:dyDescent="0.3">
      <c r="A139" s="1">
        <v>124</v>
      </c>
      <c r="B139" s="47" t="s">
        <v>210</v>
      </c>
      <c r="C139" s="65" t="s">
        <v>371</v>
      </c>
      <c r="D139" s="49" t="s">
        <v>372</v>
      </c>
      <c r="E139" s="50"/>
      <c r="F139" s="51"/>
      <c r="G139" s="48" t="s">
        <v>231</v>
      </c>
      <c r="H139" s="85">
        <v>8266.1</v>
      </c>
      <c r="I139" s="85">
        <v>8255.2742699999999</v>
      </c>
      <c r="J139" s="51">
        <v>2017</v>
      </c>
      <c r="K139" s="66" t="s">
        <v>364</v>
      </c>
      <c r="L139" s="96">
        <v>100</v>
      </c>
      <c r="M139" s="54" t="s">
        <v>373</v>
      </c>
      <c r="N139" s="55" t="s">
        <v>374</v>
      </c>
    </row>
    <row r="140" spans="1:14" s="29" customFormat="1" ht="145.5" customHeight="1" x14ac:dyDescent="0.3">
      <c r="A140" s="1">
        <v>125</v>
      </c>
      <c r="B140" s="47" t="s">
        <v>210</v>
      </c>
      <c r="C140" s="65" t="s">
        <v>375</v>
      </c>
      <c r="D140" s="49" t="s">
        <v>376</v>
      </c>
      <c r="E140" s="50"/>
      <c r="F140" s="51"/>
      <c r="G140" s="48" t="s">
        <v>231</v>
      </c>
      <c r="H140" s="85">
        <v>9897.5400000000009</v>
      </c>
      <c r="I140" s="85">
        <v>1568.14159</v>
      </c>
      <c r="J140" s="51">
        <v>2017</v>
      </c>
      <c r="K140" s="66" t="s">
        <v>364</v>
      </c>
      <c r="L140" s="96">
        <f>(8329.3+1568.14)/H140*100</f>
        <v>99.998989647932703</v>
      </c>
      <c r="M140" s="54" t="s">
        <v>377</v>
      </c>
      <c r="N140" s="55" t="s">
        <v>378</v>
      </c>
    </row>
    <row r="141" spans="1:14" s="29" customFormat="1" ht="146.25" customHeight="1" x14ac:dyDescent="0.3">
      <c r="A141" s="1">
        <v>126</v>
      </c>
      <c r="B141" s="47" t="s">
        <v>210</v>
      </c>
      <c r="C141" s="65" t="s">
        <v>379</v>
      </c>
      <c r="D141" s="49" t="s">
        <v>380</v>
      </c>
      <c r="E141" s="67"/>
      <c r="F141" s="51"/>
      <c r="G141" s="48" t="s">
        <v>231</v>
      </c>
      <c r="H141" s="85">
        <v>10898.32</v>
      </c>
      <c r="I141" s="85">
        <v>2389.0099300000002</v>
      </c>
      <c r="J141" s="51">
        <v>2017</v>
      </c>
      <c r="K141" s="66" t="s">
        <v>364</v>
      </c>
      <c r="L141" s="96">
        <f>(8509.3+2389.01)/H141*100</f>
        <v>99.999908242738329</v>
      </c>
      <c r="M141" s="68" t="s">
        <v>377</v>
      </c>
      <c r="N141" s="55" t="s">
        <v>381</v>
      </c>
    </row>
    <row r="142" spans="1:14" s="36" customFormat="1" ht="132.75" customHeight="1" x14ac:dyDescent="0.3">
      <c r="A142" s="1">
        <v>127</v>
      </c>
      <c r="B142" s="47" t="s">
        <v>210</v>
      </c>
      <c r="C142" s="48" t="s">
        <v>382</v>
      </c>
      <c r="D142" s="51" t="s">
        <v>383</v>
      </c>
      <c r="E142" s="63"/>
      <c r="F142" s="51"/>
      <c r="G142" s="48" t="s">
        <v>231</v>
      </c>
      <c r="H142" s="85">
        <v>8051.8</v>
      </c>
      <c r="I142" s="85">
        <v>149</v>
      </c>
      <c r="J142" s="52" t="s">
        <v>191</v>
      </c>
      <c r="K142" s="66" t="s">
        <v>364</v>
      </c>
      <c r="L142" s="96">
        <f>(7849.6+149)/H142*100</f>
        <v>99.339278173824482</v>
      </c>
      <c r="M142" s="69" t="s">
        <v>384</v>
      </c>
      <c r="N142" s="55" t="s">
        <v>385</v>
      </c>
    </row>
    <row r="143" spans="1:14" s="36" customFormat="1" ht="75" x14ac:dyDescent="0.3">
      <c r="A143" s="1">
        <v>128</v>
      </c>
      <c r="B143" s="25" t="s">
        <v>210</v>
      </c>
      <c r="C143" s="5" t="s">
        <v>386</v>
      </c>
      <c r="D143" s="28" t="s">
        <v>387</v>
      </c>
      <c r="E143" s="35"/>
      <c r="F143" s="28"/>
      <c r="G143" s="5" t="s">
        <v>231</v>
      </c>
      <c r="H143" s="86">
        <v>11319.74</v>
      </c>
      <c r="I143" s="86">
        <v>11309.33653</v>
      </c>
      <c r="J143" s="45" t="s">
        <v>191</v>
      </c>
      <c r="K143" s="70" t="s">
        <v>364</v>
      </c>
      <c r="L143" s="13">
        <f t="shared" ref="L143:L149" si="6">I143/H143*100</f>
        <v>99.908094443865323</v>
      </c>
      <c r="M143" s="61" t="s">
        <v>388</v>
      </c>
      <c r="N143" s="21" t="s">
        <v>374</v>
      </c>
    </row>
    <row r="144" spans="1:14" ht="90" x14ac:dyDescent="0.3">
      <c r="A144" s="1">
        <v>129</v>
      </c>
      <c r="B144" s="25" t="s">
        <v>210</v>
      </c>
      <c r="C144" s="5" t="s">
        <v>389</v>
      </c>
      <c r="D144" s="28" t="s">
        <v>390</v>
      </c>
      <c r="E144" s="35"/>
      <c r="F144" s="28"/>
      <c r="G144" s="5" t="s">
        <v>231</v>
      </c>
      <c r="H144" s="86">
        <v>12467.81</v>
      </c>
      <c r="I144" s="86">
        <v>12360.75699</v>
      </c>
      <c r="J144" s="45" t="s">
        <v>191</v>
      </c>
      <c r="K144" s="70" t="s">
        <v>364</v>
      </c>
      <c r="L144" s="13">
        <f t="shared" si="6"/>
        <v>99.141364762536483</v>
      </c>
      <c r="M144" s="21" t="s">
        <v>391</v>
      </c>
      <c r="N144" s="21" t="s">
        <v>392</v>
      </c>
    </row>
    <row r="145" spans="1:14" ht="75" x14ac:dyDescent="0.3">
      <c r="A145" s="1">
        <v>130</v>
      </c>
      <c r="B145" s="25" t="s">
        <v>210</v>
      </c>
      <c r="C145" s="5" t="s">
        <v>393</v>
      </c>
      <c r="D145" s="28" t="s">
        <v>394</v>
      </c>
      <c r="E145" s="35"/>
      <c r="F145" s="28"/>
      <c r="G145" s="5" t="s">
        <v>231</v>
      </c>
      <c r="H145" s="86">
        <v>10481.290000000001</v>
      </c>
      <c r="I145" s="86">
        <v>10398.59554</v>
      </c>
      <c r="J145" s="45" t="s">
        <v>191</v>
      </c>
      <c r="K145" s="70" t="s">
        <v>364</v>
      </c>
      <c r="L145" s="13">
        <f t="shared" si="6"/>
        <v>99.211027841038643</v>
      </c>
      <c r="M145" s="61" t="s">
        <v>395</v>
      </c>
      <c r="N145" s="21" t="s">
        <v>374</v>
      </c>
    </row>
    <row r="146" spans="1:14" ht="90" x14ac:dyDescent="0.3">
      <c r="A146" s="1">
        <v>131</v>
      </c>
      <c r="B146" s="25" t="s">
        <v>210</v>
      </c>
      <c r="C146" s="5" t="s">
        <v>396</v>
      </c>
      <c r="D146" s="28" t="s">
        <v>397</v>
      </c>
      <c r="E146" s="35"/>
      <c r="F146" s="28"/>
      <c r="G146" s="5" t="s">
        <v>231</v>
      </c>
      <c r="H146" s="86">
        <v>12066.83</v>
      </c>
      <c r="I146" s="86">
        <v>12042.635749999999</v>
      </c>
      <c r="J146" s="45" t="s">
        <v>191</v>
      </c>
      <c r="K146" s="70" t="s">
        <v>364</v>
      </c>
      <c r="L146" s="13">
        <f t="shared" si="6"/>
        <v>99.799497879724825</v>
      </c>
      <c r="M146" s="61" t="s">
        <v>398</v>
      </c>
      <c r="N146" s="21" t="s">
        <v>374</v>
      </c>
    </row>
    <row r="147" spans="1:14" ht="75" x14ac:dyDescent="0.3">
      <c r="A147" s="1">
        <v>132</v>
      </c>
      <c r="B147" s="25" t="s">
        <v>210</v>
      </c>
      <c r="C147" s="5" t="s">
        <v>399</v>
      </c>
      <c r="D147" s="28" t="s">
        <v>400</v>
      </c>
      <c r="E147" s="35"/>
      <c r="F147" s="28"/>
      <c r="G147" s="5" t="s">
        <v>231</v>
      </c>
      <c r="H147" s="86">
        <v>10670.07</v>
      </c>
      <c r="I147" s="86">
        <v>9367.5302300000003</v>
      </c>
      <c r="J147" s="45" t="s">
        <v>191</v>
      </c>
      <c r="K147" s="70" t="s">
        <v>364</v>
      </c>
      <c r="L147" s="13">
        <f t="shared" si="6"/>
        <v>87.792584584730932</v>
      </c>
      <c r="M147" s="21" t="s">
        <v>401</v>
      </c>
      <c r="N147" s="21" t="s">
        <v>374</v>
      </c>
    </row>
    <row r="148" spans="1:14" ht="75" x14ac:dyDescent="0.3">
      <c r="A148" s="1">
        <v>133</v>
      </c>
      <c r="B148" s="25" t="s">
        <v>210</v>
      </c>
      <c r="C148" s="5" t="s">
        <v>402</v>
      </c>
      <c r="D148" s="28" t="s">
        <v>403</v>
      </c>
      <c r="E148" s="35"/>
      <c r="F148" s="28"/>
      <c r="G148" s="5" t="s">
        <v>231</v>
      </c>
      <c r="H148" s="86">
        <v>10715.01</v>
      </c>
      <c r="I148" s="86">
        <v>10714.944219999999</v>
      </c>
      <c r="J148" s="45" t="s">
        <v>191</v>
      </c>
      <c r="K148" s="70" t="s">
        <v>364</v>
      </c>
      <c r="L148" s="13">
        <f t="shared" si="6"/>
        <v>99.999386094833326</v>
      </c>
      <c r="M148" s="21" t="s">
        <v>404</v>
      </c>
      <c r="N148" s="21" t="s">
        <v>374</v>
      </c>
    </row>
    <row r="149" spans="1:14" s="29" customFormat="1" ht="75" x14ac:dyDescent="0.3">
      <c r="A149" s="1">
        <v>134</v>
      </c>
      <c r="B149" s="25" t="s">
        <v>210</v>
      </c>
      <c r="C149" s="5" t="s">
        <v>405</v>
      </c>
      <c r="D149" s="28" t="s">
        <v>406</v>
      </c>
      <c r="E149" s="35"/>
      <c r="F149" s="28"/>
      <c r="G149" s="5" t="s">
        <v>231</v>
      </c>
      <c r="H149" s="86">
        <v>10442.280000000001</v>
      </c>
      <c r="I149" s="86">
        <v>10442.25423</v>
      </c>
      <c r="J149" s="45" t="s">
        <v>191</v>
      </c>
      <c r="K149" s="70" t="s">
        <v>364</v>
      </c>
      <c r="L149" s="13">
        <f t="shared" si="6"/>
        <v>99.999753214815158</v>
      </c>
      <c r="M149" s="21" t="s">
        <v>407</v>
      </c>
      <c r="N149" s="21" t="s">
        <v>374</v>
      </c>
    </row>
    <row r="150" spans="1:14" s="29" customFormat="1" ht="133.5" customHeight="1" x14ac:dyDescent="0.3">
      <c r="A150" s="1">
        <v>135</v>
      </c>
      <c r="B150" s="25" t="s">
        <v>210</v>
      </c>
      <c r="C150" s="5" t="s">
        <v>408</v>
      </c>
      <c r="D150" s="28" t="s">
        <v>409</v>
      </c>
      <c r="E150" s="35"/>
      <c r="F150" s="28"/>
      <c r="G150" s="5" t="s">
        <v>231</v>
      </c>
      <c r="H150" s="86">
        <v>10687.1</v>
      </c>
      <c r="I150" s="86">
        <v>1698.8</v>
      </c>
      <c r="J150" s="45" t="s">
        <v>191</v>
      </c>
      <c r="K150" s="70" t="s">
        <v>364</v>
      </c>
      <c r="L150" s="13">
        <f>(8988.3+1698.8)/H150*100</f>
        <v>99.999999999999972</v>
      </c>
      <c r="M150" s="21" t="s">
        <v>410</v>
      </c>
      <c r="N150" s="21" t="s">
        <v>411</v>
      </c>
    </row>
    <row r="151" spans="1:14" s="29" customFormat="1" ht="75" x14ac:dyDescent="0.3">
      <c r="A151" s="1">
        <v>136</v>
      </c>
      <c r="B151" s="25" t="s">
        <v>210</v>
      </c>
      <c r="C151" s="5" t="s">
        <v>412</v>
      </c>
      <c r="D151" s="28" t="s">
        <v>413</v>
      </c>
      <c r="E151" s="35"/>
      <c r="F151" s="28"/>
      <c r="G151" s="5" t="s">
        <v>231</v>
      </c>
      <c r="H151" s="86">
        <v>13411.29</v>
      </c>
      <c r="I151" s="86">
        <v>13290.16179</v>
      </c>
      <c r="J151" s="45" t="s">
        <v>191</v>
      </c>
      <c r="K151" s="70" t="s">
        <v>364</v>
      </c>
      <c r="L151" s="13">
        <f>I151/H151*100</f>
        <v>99.096819097939118</v>
      </c>
      <c r="M151" s="21" t="s">
        <v>414</v>
      </c>
      <c r="N151" s="21" t="s">
        <v>374</v>
      </c>
    </row>
    <row r="152" spans="1:14" s="29" customFormat="1" ht="90" x14ac:dyDescent="0.3">
      <c r="A152" s="1">
        <v>137</v>
      </c>
      <c r="B152" s="25" t="s">
        <v>210</v>
      </c>
      <c r="C152" s="5" t="s">
        <v>415</v>
      </c>
      <c r="D152" s="28" t="s">
        <v>416</v>
      </c>
      <c r="E152" s="35"/>
      <c r="F152" s="28"/>
      <c r="G152" s="5" t="s">
        <v>231</v>
      </c>
      <c r="H152" s="86">
        <v>10843.43</v>
      </c>
      <c r="I152" s="86">
        <v>10494.359689999999</v>
      </c>
      <c r="J152" s="45" t="s">
        <v>191</v>
      </c>
      <c r="K152" s="70" t="s">
        <v>364</v>
      </c>
      <c r="L152" s="13">
        <f>I152/H152*100</f>
        <v>96.780812805542155</v>
      </c>
      <c r="M152" s="21" t="s">
        <v>417</v>
      </c>
      <c r="N152" s="21" t="s">
        <v>374</v>
      </c>
    </row>
    <row r="153" spans="1:14" s="29" customFormat="1" ht="145.5" customHeight="1" x14ac:dyDescent="0.3">
      <c r="A153" s="1">
        <v>138</v>
      </c>
      <c r="B153" s="25" t="s">
        <v>210</v>
      </c>
      <c r="C153" s="5" t="s">
        <v>418</v>
      </c>
      <c r="D153" s="28" t="s">
        <v>419</v>
      </c>
      <c r="E153" s="35"/>
      <c r="F153" s="28"/>
      <c r="G153" s="5" t="s">
        <v>231</v>
      </c>
      <c r="H153" s="86">
        <v>10198.48</v>
      </c>
      <c r="I153" s="86">
        <v>1304.4516799999999</v>
      </c>
      <c r="J153" s="45" t="s">
        <v>191</v>
      </c>
      <c r="K153" s="70" t="s">
        <v>364</v>
      </c>
      <c r="L153" s="13">
        <f>(8890.2+1304.45)/H153*100</f>
        <v>99.962445384018025</v>
      </c>
      <c r="M153" s="21" t="s">
        <v>420</v>
      </c>
      <c r="N153" s="21" t="s">
        <v>421</v>
      </c>
    </row>
    <row r="154" spans="1:14" s="29" customFormat="1" ht="90" x14ac:dyDescent="0.3">
      <c r="A154" s="1">
        <v>139</v>
      </c>
      <c r="B154" s="25" t="s">
        <v>210</v>
      </c>
      <c r="C154" s="5" t="s">
        <v>422</v>
      </c>
      <c r="D154" s="28" t="s">
        <v>423</v>
      </c>
      <c r="E154" s="35"/>
      <c r="F154" s="28"/>
      <c r="G154" s="5" t="s">
        <v>231</v>
      </c>
      <c r="H154" s="86">
        <v>13372.79</v>
      </c>
      <c r="I154" s="86">
        <v>13353.193719999999</v>
      </c>
      <c r="J154" s="45" t="s">
        <v>191</v>
      </c>
      <c r="K154" s="70" t="s">
        <v>364</v>
      </c>
      <c r="L154" s="13">
        <f>I154/H154*100</f>
        <v>99.85346154392613</v>
      </c>
      <c r="M154" s="21" t="s">
        <v>424</v>
      </c>
      <c r="N154" s="21" t="s">
        <v>374</v>
      </c>
    </row>
    <row r="155" spans="1:14" s="29" customFormat="1" ht="75" x14ac:dyDescent="0.3">
      <c r="A155" s="1">
        <v>140</v>
      </c>
      <c r="B155" s="25" t="s">
        <v>210</v>
      </c>
      <c r="C155" s="5" t="s">
        <v>425</v>
      </c>
      <c r="D155" s="28" t="s">
        <v>426</v>
      </c>
      <c r="E155" s="35"/>
      <c r="F155" s="28"/>
      <c r="G155" s="5" t="s">
        <v>231</v>
      </c>
      <c r="H155" s="86">
        <v>9748.2000000000007</v>
      </c>
      <c r="I155" s="86">
        <v>1166.0014100000001</v>
      </c>
      <c r="J155" s="45" t="s">
        <v>191</v>
      </c>
      <c r="K155" s="70" t="s">
        <v>364</v>
      </c>
      <c r="L155" s="13">
        <f>9748.2/H155*100</f>
        <v>100</v>
      </c>
      <c r="M155" s="21" t="s">
        <v>427</v>
      </c>
      <c r="N155" s="21" t="s">
        <v>428</v>
      </c>
    </row>
    <row r="156" spans="1:14" s="29" customFormat="1" ht="75" x14ac:dyDescent="0.3">
      <c r="A156" s="1">
        <v>141</v>
      </c>
      <c r="B156" s="25" t="s">
        <v>210</v>
      </c>
      <c r="C156" s="5" t="s">
        <v>429</v>
      </c>
      <c r="D156" s="28" t="s">
        <v>430</v>
      </c>
      <c r="E156" s="35"/>
      <c r="F156" s="28"/>
      <c r="G156" s="5" t="s">
        <v>231</v>
      </c>
      <c r="H156" s="86">
        <v>13102.67</v>
      </c>
      <c r="I156" s="86">
        <v>13079.3277</v>
      </c>
      <c r="J156" s="45" t="s">
        <v>191</v>
      </c>
      <c r="K156" s="70" t="s">
        <v>364</v>
      </c>
      <c r="L156" s="13">
        <f>I156/H156*100</f>
        <v>99.821850813612798</v>
      </c>
      <c r="M156" s="21" t="s">
        <v>431</v>
      </c>
      <c r="N156" s="21" t="s">
        <v>374</v>
      </c>
    </row>
    <row r="157" spans="1:14" s="29" customFormat="1" ht="90" x14ac:dyDescent="0.3">
      <c r="A157" s="1">
        <v>142</v>
      </c>
      <c r="B157" s="25" t="s">
        <v>210</v>
      </c>
      <c r="C157" s="5" t="s">
        <v>432</v>
      </c>
      <c r="D157" s="28" t="s">
        <v>433</v>
      </c>
      <c r="E157" s="35"/>
      <c r="F157" s="28"/>
      <c r="G157" s="5" t="s">
        <v>231</v>
      </c>
      <c r="H157" s="86">
        <v>8951.2000000000007</v>
      </c>
      <c r="I157" s="86">
        <v>415</v>
      </c>
      <c r="J157" s="45" t="s">
        <v>314</v>
      </c>
      <c r="K157" s="70" t="s">
        <v>364</v>
      </c>
      <c r="L157" s="13">
        <f>I157/H157*100</f>
        <v>4.6362498882831353</v>
      </c>
      <c r="M157" s="21" t="s">
        <v>434</v>
      </c>
      <c r="N157" s="21" t="s">
        <v>288</v>
      </c>
    </row>
    <row r="158" spans="1:14" s="29" customFormat="1" ht="75" x14ac:dyDescent="0.3">
      <c r="A158" s="1">
        <v>143</v>
      </c>
      <c r="B158" s="25" t="s">
        <v>210</v>
      </c>
      <c r="C158" s="5" t="s">
        <v>435</v>
      </c>
      <c r="D158" s="28" t="s">
        <v>436</v>
      </c>
      <c r="E158" s="35"/>
      <c r="F158" s="28"/>
      <c r="G158" s="5" t="s">
        <v>231</v>
      </c>
      <c r="H158" s="86">
        <v>8836.7000000000007</v>
      </c>
      <c r="I158" s="86">
        <v>415</v>
      </c>
      <c r="J158" s="45" t="s">
        <v>314</v>
      </c>
      <c r="K158" s="70" t="s">
        <v>364</v>
      </c>
      <c r="L158" s="13">
        <f>I158/H158*100</f>
        <v>4.6963232881052877</v>
      </c>
      <c r="M158" s="21" t="s">
        <v>437</v>
      </c>
      <c r="N158" s="21" t="s">
        <v>288</v>
      </c>
    </row>
    <row r="159" spans="1:14" s="29" customFormat="1" ht="90" x14ac:dyDescent="0.3">
      <c r="A159" s="1">
        <v>144</v>
      </c>
      <c r="B159" s="25" t="s">
        <v>210</v>
      </c>
      <c r="C159" s="5" t="s">
        <v>438</v>
      </c>
      <c r="D159" s="28" t="s">
        <v>439</v>
      </c>
      <c r="E159" s="35"/>
      <c r="F159" s="28"/>
      <c r="G159" s="5" t="s">
        <v>231</v>
      </c>
      <c r="H159" s="86">
        <v>9471.7999999999993</v>
      </c>
      <c r="I159" s="86">
        <v>440</v>
      </c>
      <c r="J159" s="45" t="s">
        <v>314</v>
      </c>
      <c r="K159" s="70" t="s">
        <v>364</v>
      </c>
      <c r="L159" s="13">
        <f t="shared" si="5"/>
        <v>4.6453683565953678</v>
      </c>
      <c r="M159" s="21" t="s">
        <v>440</v>
      </c>
      <c r="N159" s="21" t="s">
        <v>288</v>
      </c>
    </row>
    <row r="160" spans="1:14" s="29" customFormat="1" ht="75" x14ac:dyDescent="0.3">
      <c r="A160" s="1">
        <v>145</v>
      </c>
      <c r="B160" s="25" t="s">
        <v>210</v>
      </c>
      <c r="C160" s="5" t="s">
        <v>441</v>
      </c>
      <c r="D160" s="28" t="s">
        <v>442</v>
      </c>
      <c r="E160" s="35"/>
      <c r="F160" s="28"/>
      <c r="G160" s="5" t="s">
        <v>231</v>
      </c>
      <c r="H160" s="86">
        <v>10242.799999999999</v>
      </c>
      <c r="I160" s="86">
        <v>415</v>
      </c>
      <c r="J160" s="45" t="s">
        <v>314</v>
      </c>
      <c r="K160" s="70" t="s">
        <v>364</v>
      </c>
      <c r="L160" s="13">
        <f t="shared" si="5"/>
        <v>4.0516265083766161</v>
      </c>
      <c r="M160" s="21" t="s">
        <v>443</v>
      </c>
      <c r="N160" s="21" t="s">
        <v>288</v>
      </c>
    </row>
    <row r="161" spans="1:14" s="29" customFormat="1" ht="90" x14ac:dyDescent="0.3">
      <c r="A161" s="1">
        <v>146</v>
      </c>
      <c r="B161" s="25" t="s">
        <v>210</v>
      </c>
      <c r="C161" s="5" t="s">
        <v>444</v>
      </c>
      <c r="D161" s="28" t="s">
        <v>445</v>
      </c>
      <c r="E161" s="35"/>
      <c r="F161" s="28"/>
      <c r="G161" s="5" t="s">
        <v>231</v>
      </c>
      <c r="H161" s="86">
        <v>10820.2</v>
      </c>
      <c r="I161" s="86">
        <v>440</v>
      </c>
      <c r="J161" s="45" t="s">
        <v>314</v>
      </c>
      <c r="K161" s="70" t="s">
        <v>364</v>
      </c>
      <c r="L161" s="13">
        <f t="shared" si="5"/>
        <v>4.066468272305503</v>
      </c>
      <c r="M161" s="21" t="s">
        <v>446</v>
      </c>
      <c r="N161" s="21" t="s">
        <v>288</v>
      </c>
    </row>
    <row r="162" spans="1:14" s="29" customFormat="1" ht="90" x14ac:dyDescent="0.3">
      <c r="A162" s="1">
        <v>147</v>
      </c>
      <c r="B162" s="25" t="s">
        <v>210</v>
      </c>
      <c r="C162" s="5" t="s">
        <v>447</v>
      </c>
      <c r="D162" s="28" t="s">
        <v>448</v>
      </c>
      <c r="E162" s="35"/>
      <c r="F162" s="28"/>
      <c r="G162" s="5" t="s">
        <v>231</v>
      </c>
      <c r="H162" s="86">
        <v>9426.1</v>
      </c>
      <c r="I162" s="86">
        <v>415</v>
      </c>
      <c r="J162" s="45" t="s">
        <v>314</v>
      </c>
      <c r="K162" s="70" t="s">
        <v>364</v>
      </c>
      <c r="L162" s="13">
        <f t="shared" si="5"/>
        <v>4.402669184498361</v>
      </c>
      <c r="M162" s="21" t="s">
        <v>449</v>
      </c>
      <c r="N162" s="21" t="s">
        <v>288</v>
      </c>
    </row>
    <row r="163" spans="1:14" s="29" customFormat="1" ht="75" x14ac:dyDescent="0.3">
      <c r="A163" s="1">
        <v>148</v>
      </c>
      <c r="B163" s="25" t="s">
        <v>210</v>
      </c>
      <c r="C163" s="5" t="s">
        <v>450</v>
      </c>
      <c r="D163" s="28" t="s">
        <v>451</v>
      </c>
      <c r="E163" s="35"/>
      <c r="F163" s="28"/>
      <c r="G163" s="5" t="s">
        <v>231</v>
      </c>
      <c r="H163" s="86">
        <v>7904.6</v>
      </c>
      <c r="I163" s="86">
        <v>415</v>
      </c>
      <c r="J163" s="45" t="s">
        <v>314</v>
      </c>
      <c r="K163" s="70" t="s">
        <v>364</v>
      </c>
      <c r="L163" s="13">
        <f t="shared" si="5"/>
        <v>5.2501075323229509</v>
      </c>
      <c r="M163" s="21" t="s">
        <v>452</v>
      </c>
      <c r="N163" s="21" t="s">
        <v>288</v>
      </c>
    </row>
    <row r="164" spans="1:14" s="29" customFormat="1" ht="75" x14ac:dyDescent="0.3">
      <c r="A164" s="1">
        <v>149</v>
      </c>
      <c r="B164" s="25" t="s">
        <v>210</v>
      </c>
      <c r="C164" s="5" t="s">
        <v>453</v>
      </c>
      <c r="D164" s="28" t="s">
        <v>454</v>
      </c>
      <c r="E164" s="35"/>
      <c r="F164" s="28"/>
      <c r="G164" s="5" t="s">
        <v>231</v>
      </c>
      <c r="H164" s="86">
        <v>8522.7000000000007</v>
      </c>
      <c r="I164" s="86">
        <v>1176.33482</v>
      </c>
      <c r="J164" s="45" t="s">
        <v>314</v>
      </c>
      <c r="K164" s="70" t="s">
        <v>364</v>
      </c>
      <c r="L164" s="13">
        <f t="shared" si="5"/>
        <v>13.802372722259376</v>
      </c>
      <c r="M164" s="21" t="s">
        <v>455</v>
      </c>
      <c r="N164" s="21" t="s">
        <v>288</v>
      </c>
    </row>
    <row r="165" spans="1:14" s="29" customFormat="1" ht="90" x14ac:dyDescent="0.3">
      <c r="A165" s="1">
        <v>150</v>
      </c>
      <c r="B165" s="25" t="s">
        <v>210</v>
      </c>
      <c r="C165" s="5" t="s">
        <v>456</v>
      </c>
      <c r="D165" s="28" t="s">
        <v>457</v>
      </c>
      <c r="E165" s="35"/>
      <c r="F165" s="28"/>
      <c r="G165" s="5" t="s">
        <v>231</v>
      </c>
      <c r="H165" s="86">
        <v>11191.6</v>
      </c>
      <c r="I165" s="86">
        <v>440</v>
      </c>
      <c r="J165" s="45" t="s">
        <v>314</v>
      </c>
      <c r="K165" s="70" t="s">
        <v>364</v>
      </c>
      <c r="L165" s="13">
        <f t="shared" si="5"/>
        <v>3.9315200686228957</v>
      </c>
      <c r="M165" s="21" t="s">
        <v>458</v>
      </c>
      <c r="N165" s="21" t="s">
        <v>288</v>
      </c>
    </row>
    <row r="166" spans="1:14" s="29" customFormat="1" ht="75" x14ac:dyDescent="0.3">
      <c r="A166" s="1">
        <v>151</v>
      </c>
      <c r="B166" s="25" t="s">
        <v>210</v>
      </c>
      <c r="C166" s="5" t="s">
        <v>459</v>
      </c>
      <c r="D166" s="28" t="s">
        <v>460</v>
      </c>
      <c r="E166" s="35"/>
      <c r="F166" s="28"/>
      <c r="G166" s="5" t="s">
        <v>231</v>
      </c>
      <c r="H166" s="86">
        <v>10614.1</v>
      </c>
      <c r="I166" s="86">
        <v>440</v>
      </c>
      <c r="J166" s="45" t="s">
        <v>314</v>
      </c>
      <c r="K166" s="70" t="s">
        <v>364</v>
      </c>
      <c r="L166" s="13">
        <f t="shared" si="5"/>
        <v>4.1454291932429506</v>
      </c>
      <c r="M166" s="21" t="s">
        <v>461</v>
      </c>
      <c r="N166" s="21" t="s">
        <v>288</v>
      </c>
    </row>
    <row r="167" spans="1:14" s="29" customFormat="1" ht="75" x14ac:dyDescent="0.3">
      <c r="A167" s="1">
        <v>152</v>
      </c>
      <c r="B167" s="25" t="s">
        <v>210</v>
      </c>
      <c r="C167" s="5" t="s">
        <v>462</v>
      </c>
      <c r="D167" s="28" t="s">
        <v>463</v>
      </c>
      <c r="E167" s="35"/>
      <c r="F167" s="28"/>
      <c r="G167" s="5" t="s">
        <v>231</v>
      </c>
      <c r="H167" s="86">
        <v>10298.9</v>
      </c>
      <c r="I167" s="86">
        <v>415</v>
      </c>
      <c r="J167" s="45" t="s">
        <v>314</v>
      </c>
      <c r="K167" s="70" t="s">
        <v>364</v>
      </c>
      <c r="L167" s="13">
        <f t="shared" si="5"/>
        <v>4.0295565545834995</v>
      </c>
      <c r="M167" s="21" t="s">
        <v>464</v>
      </c>
      <c r="N167" s="21" t="s">
        <v>288</v>
      </c>
    </row>
    <row r="168" spans="1:14" s="29" customFormat="1" ht="90" x14ac:dyDescent="0.3">
      <c r="A168" s="1">
        <v>153</v>
      </c>
      <c r="B168" s="25" t="s">
        <v>210</v>
      </c>
      <c r="C168" s="5" t="s">
        <v>465</v>
      </c>
      <c r="D168" s="28" t="s">
        <v>466</v>
      </c>
      <c r="E168" s="35"/>
      <c r="F168" s="28"/>
      <c r="G168" s="5" t="s">
        <v>231</v>
      </c>
      <c r="H168" s="86">
        <v>10029</v>
      </c>
      <c r="I168" s="86">
        <v>415</v>
      </c>
      <c r="J168" s="45" t="s">
        <v>314</v>
      </c>
      <c r="K168" s="70" t="s">
        <v>364</v>
      </c>
      <c r="L168" s="13">
        <f t="shared" si="5"/>
        <v>4.1379998005783225</v>
      </c>
      <c r="M168" s="21" t="s">
        <v>467</v>
      </c>
      <c r="N168" s="21" t="s">
        <v>288</v>
      </c>
    </row>
    <row r="169" spans="1:14" s="29" customFormat="1" ht="199.5" customHeight="1" x14ac:dyDescent="0.3">
      <c r="A169" s="1">
        <v>154</v>
      </c>
      <c r="B169" s="25" t="s">
        <v>210</v>
      </c>
      <c r="C169" s="5" t="s">
        <v>468</v>
      </c>
      <c r="D169" s="28" t="s">
        <v>95</v>
      </c>
      <c r="E169" s="35"/>
      <c r="F169" s="28"/>
      <c r="G169" s="5" t="s">
        <v>231</v>
      </c>
      <c r="H169" s="86">
        <v>4950767.8899999997</v>
      </c>
      <c r="I169" s="86">
        <v>18015.222889000001</v>
      </c>
      <c r="J169" s="45"/>
      <c r="K169" s="70" t="s">
        <v>352</v>
      </c>
      <c r="L169" s="13">
        <f t="shared" si="5"/>
        <v>0.3638874471450933</v>
      </c>
      <c r="M169" s="61" t="s">
        <v>172</v>
      </c>
      <c r="N169" s="21" t="s">
        <v>469</v>
      </c>
    </row>
    <row r="170" spans="1:14" s="29" customFormat="1" ht="212.25" customHeight="1" x14ac:dyDescent="0.3">
      <c r="A170" s="1">
        <v>155</v>
      </c>
      <c r="B170" s="25" t="s">
        <v>210</v>
      </c>
      <c r="C170" s="5" t="s">
        <v>470</v>
      </c>
      <c r="D170" s="28" t="s">
        <v>471</v>
      </c>
      <c r="E170" s="35"/>
      <c r="F170" s="28"/>
      <c r="G170" s="5" t="s">
        <v>231</v>
      </c>
      <c r="H170" s="86">
        <v>557634.84</v>
      </c>
      <c r="I170" s="86">
        <v>34688.847390000003</v>
      </c>
      <c r="J170" s="45">
        <v>2012</v>
      </c>
      <c r="K170" s="70" t="s">
        <v>356</v>
      </c>
      <c r="L170" s="13">
        <f>(178019+34688.85)/H170*100</f>
        <v>38.144648566075965</v>
      </c>
      <c r="M170" s="21" t="s">
        <v>431</v>
      </c>
      <c r="N170" s="21" t="s">
        <v>472</v>
      </c>
    </row>
    <row r="171" spans="1:14" s="29" customFormat="1" ht="90" x14ac:dyDescent="0.3">
      <c r="A171" s="1">
        <v>156</v>
      </c>
      <c r="B171" s="25" t="s">
        <v>210</v>
      </c>
      <c r="C171" s="5" t="s">
        <v>473</v>
      </c>
      <c r="D171" s="28" t="s">
        <v>474</v>
      </c>
      <c r="E171" s="35"/>
      <c r="F171" s="28"/>
      <c r="G171" s="5" t="s">
        <v>231</v>
      </c>
      <c r="H171" s="86">
        <v>121694</v>
      </c>
      <c r="I171" s="86">
        <v>3393.634</v>
      </c>
      <c r="J171" s="45"/>
      <c r="K171" s="70" t="s">
        <v>323</v>
      </c>
      <c r="L171" s="13">
        <f t="shared" si="5"/>
        <v>2.7886617253110262</v>
      </c>
      <c r="M171" s="61" t="s">
        <v>172</v>
      </c>
      <c r="N171" s="5" t="s">
        <v>475</v>
      </c>
    </row>
    <row r="172" spans="1:14" s="29" customFormat="1" ht="80.25" customHeight="1" x14ac:dyDescent="0.3">
      <c r="A172" s="1">
        <v>157</v>
      </c>
      <c r="B172" s="25" t="s">
        <v>210</v>
      </c>
      <c r="C172" s="5" t="s">
        <v>476</v>
      </c>
      <c r="D172" s="28" t="s">
        <v>273</v>
      </c>
      <c r="E172" s="35"/>
      <c r="F172" s="28"/>
      <c r="G172" s="5" t="s">
        <v>231</v>
      </c>
      <c r="H172" s="86">
        <v>459027.25</v>
      </c>
      <c r="I172" s="86">
        <v>621.70639000000006</v>
      </c>
      <c r="J172" s="45"/>
      <c r="K172" s="5" t="s">
        <v>343</v>
      </c>
      <c r="L172" s="13">
        <f>I172/H172*100</f>
        <v>0.13543997442417635</v>
      </c>
      <c r="M172" s="61" t="s">
        <v>172</v>
      </c>
      <c r="N172" s="21" t="s">
        <v>477</v>
      </c>
    </row>
    <row r="173" spans="1:14" s="29" customFormat="1" ht="69" customHeight="1" x14ac:dyDescent="0.3">
      <c r="A173" s="1">
        <v>158</v>
      </c>
      <c r="B173" s="25" t="s">
        <v>210</v>
      </c>
      <c r="C173" s="5" t="s">
        <v>478</v>
      </c>
      <c r="D173" s="28" t="s">
        <v>95</v>
      </c>
      <c r="E173" s="35"/>
      <c r="F173" s="28"/>
      <c r="G173" s="5" t="s">
        <v>231</v>
      </c>
      <c r="H173" s="86">
        <v>346.4</v>
      </c>
      <c r="I173" s="86">
        <v>146.42955000000001</v>
      </c>
      <c r="J173" s="45"/>
      <c r="K173" s="70" t="s">
        <v>479</v>
      </c>
      <c r="L173" s="13">
        <f>I173/H173*100</f>
        <v>42.27181004618938</v>
      </c>
      <c r="M173" s="61" t="s">
        <v>480</v>
      </c>
      <c r="N173" s="21" t="s">
        <v>481</v>
      </c>
    </row>
    <row r="174" spans="1:14" s="29" customFormat="1" ht="45" x14ac:dyDescent="0.3">
      <c r="A174" s="1">
        <v>159</v>
      </c>
      <c r="B174" s="25" t="s">
        <v>210</v>
      </c>
      <c r="C174" s="5" t="s">
        <v>482</v>
      </c>
      <c r="D174" s="28" t="s">
        <v>483</v>
      </c>
      <c r="E174" s="35"/>
      <c r="F174" s="28"/>
      <c r="G174" s="5" t="s">
        <v>219</v>
      </c>
      <c r="H174" s="86">
        <v>25000</v>
      </c>
      <c r="I174" s="86">
        <v>6728.1662800000004</v>
      </c>
      <c r="J174" s="45" t="s">
        <v>314</v>
      </c>
      <c r="K174" s="70" t="s">
        <v>484</v>
      </c>
      <c r="L174" s="13">
        <f t="shared" ref="L174:L176" si="7">I174/H174*100</f>
        <v>26.91266512</v>
      </c>
      <c r="M174" s="21" t="s">
        <v>291</v>
      </c>
      <c r="N174" s="21" t="s">
        <v>288</v>
      </c>
    </row>
    <row r="175" spans="1:14" s="29" customFormat="1" ht="60" x14ac:dyDescent="0.3">
      <c r="A175" s="1">
        <v>160</v>
      </c>
      <c r="B175" s="25" t="s">
        <v>210</v>
      </c>
      <c r="C175" s="5" t="s">
        <v>485</v>
      </c>
      <c r="D175" s="28" t="s">
        <v>486</v>
      </c>
      <c r="E175" s="35"/>
      <c r="F175" s="28"/>
      <c r="G175" s="5" t="s">
        <v>219</v>
      </c>
      <c r="H175" s="86">
        <v>56701.25</v>
      </c>
      <c r="I175" s="86">
        <v>4020</v>
      </c>
      <c r="J175" s="45"/>
      <c r="K175" s="5" t="s">
        <v>343</v>
      </c>
      <c r="L175" s="13">
        <f t="shared" si="7"/>
        <v>7.0897907894446774</v>
      </c>
      <c r="M175" s="61" t="s">
        <v>172</v>
      </c>
      <c r="N175" s="21" t="s">
        <v>308</v>
      </c>
    </row>
    <row r="176" spans="1:14" s="29" customFormat="1" ht="45" x14ac:dyDescent="0.3">
      <c r="A176" s="1">
        <v>161</v>
      </c>
      <c r="B176" s="25" t="s">
        <v>210</v>
      </c>
      <c r="C176" s="5" t="s">
        <v>487</v>
      </c>
      <c r="D176" s="28" t="s">
        <v>95</v>
      </c>
      <c r="E176" s="35"/>
      <c r="F176" s="28"/>
      <c r="G176" s="5" t="s">
        <v>231</v>
      </c>
      <c r="H176" s="86">
        <v>9200</v>
      </c>
      <c r="I176" s="86">
        <v>7014.9253600000002</v>
      </c>
      <c r="J176" s="45" t="s">
        <v>314</v>
      </c>
      <c r="K176" s="70" t="s">
        <v>488</v>
      </c>
      <c r="L176" s="13">
        <f t="shared" si="7"/>
        <v>76.24918869565218</v>
      </c>
      <c r="M176" s="21" t="s">
        <v>489</v>
      </c>
      <c r="N176" s="21" t="s">
        <v>288</v>
      </c>
    </row>
    <row r="177" spans="1:14" s="29" customFormat="1" ht="338.25" customHeight="1" x14ac:dyDescent="0.3">
      <c r="A177" s="1">
        <v>162</v>
      </c>
      <c r="B177" s="25" t="s">
        <v>210</v>
      </c>
      <c r="C177" s="5" t="s">
        <v>490</v>
      </c>
      <c r="D177" s="28" t="s">
        <v>282</v>
      </c>
      <c r="E177" s="35"/>
      <c r="F177" s="28"/>
      <c r="G177" s="5" t="s">
        <v>212</v>
      </c>
      <c r="H177" s="86">
        <v>644855.80000000005</v>
      </c>
      <c r="I177" s="86">
        <v>74416.26672</v>
      </c>
      <c r="J177" s="45">
        <v>2005</v>
      </c>
      <c r="K177" s="70" t="s">
        <v>255</v>
      </c>
      <c r="L177" s="13">
        <f>(424603.6+74416.27)/H177*100</f>
        <v>77.384722289851453</v>
      </c>
      <c r="M177" s="21" t="s">
        <v>491</v>
      </c>
      <c r="N177" s="21" t="s">
        <v>492</v>
      </c>
    </row>
    <row r="178" spans="1:14" s="29" customFormat="1" ht="156.75" customHeight="1" x14ac:dyDescent="0.3">
      <c r="A178" s="1">
        <v>163</v>
      </c>
      <c r="B178" s="25" t="s">
        <v>210</v>
      </c>
      <c r="C178" s="5" t="s">
        <v>493</v>
      </c>
      <c r="D178" s="28" t="s">
        <v>273</v>
      </c>
      <c r="E178" s="35"/>
      <c r="F178" s="28"/>
      <c r="G178" s="5" t="s">
        <v>231</v>
      </c>
      <c r="H178" s="86">
        <v>416780.51</v>
      </c>
      <c r="I178" s="86">
        <v>1104.3009999999999</v>
      </c>
      <c r="J178" s="45"/>
      <c r="K178" s="70" t="s">
        <v>494</v>
      </c>
      <c r="L178" s="13">
        <f>I178/H178*100</f>
        <v>0.26495984661086958</v>
      </c>
      <c r="M178" s="21" t="s">
        <v>682</v>
      </c>
      <c r="N178" s="21" t="s">
        <v>496</v>
      </c>
    </row>
    <row r="179" spans="1:14" s="29" customFormat="1" ht="180" customHeight="1" x14ac:dyDescent="0.3">
      <c r="A179" s="1">
        <v>164</v>
      </c>
      <c r="B179" s="25" t="s">
        <v>210</v>
      </c>
      <c r="C179" s="5" t="s">
        <v>497</v>
      </c>
      <c r="D179" s="28" t="s">
        <v>95</v>
      </c>
      <c r="E179" s="35"/>
      <c r="F179" s="28"/>
      <c r="G179" s="5" t="s">
        <v>231</v>
      </c>
      <c r="H179" s="86">
        <v>359334.01</v>
      </c>
      <c r="I179" s="86">
        <v>3343.0376900000001</v>
      </c>
      <c r="J179" s="45"/>
      <c r="K179" s="70" t="s">
        <v>360</v>
      </c>
      <c r="L179" s="13">
        <f t="shared" ref="L179:L238" si="8">I179/H179*100</f>
        <v>0.93034268868677361</v>
      </c>
      <c r="M179" s="21" t="s">
        <v>495</v>
      </c>
      <c r="N179" s="21" t="s">
        <v>498</v>
      </c>
    </row>
    <row r="180" spans="1:14" s="29" customFormat="1" ht="187.5" customHeight="1" x14ac:dyDescent="0.3">
      <c r="A180" s="1">
        <v>165</v>
      </c>
      <c r="B180" s="25" t="s">
        <v>210</v>
      </c>
      <c r="C180" s="5" t="s">
        <v>499</v>
      </c>
      <c r="D180" s="28" t="s">
        <v>500</v>
      </c>
      <c r="E180" s="35"/>
      <c r="F180" s="28"/>
      <c r="G180" s="5" t="s">
        <v>231</v>
      </c>
      <c r="H180" s="86">
        <v>645948.39</v>
      </c>
      <c r="I180" s="86">
        <v>6564.5910100000001</v>
      </c>
      <c r="J180" s="45"/>
      <c r="K180" s="70" t="s">
        <v>290</v>
      </c>
      <c r="L180" s="13">
        <f t="shared" si="8"/>
        <v>1.0162717504412389</v>
      </c>
      <c r="M180" s="21" t="s">
        <v>495</v>
      </c>
      <c r="N180" s="21" t="s">
        <v>501</v>
      </c>
    </row>
    <row r="181" spans="1:14" s="29" customFormat="1" ht="252" customHeight="1" x14ac:dyDescent="0.3">
      <c r="A181" s="1">
        <v>166</v>
      </c>
      <c r="B181" s="25" t="s">
        <v>210</v>
      </c>
      <c r="C181" s="5" t="s">
        <v>502</v>
      </c>
      <c r="D181" s="28" t="s">
        <v>503</v>
      </c>
      <c r="E181" s="35"/>
      <c r="F181" s="28"/>
      <c r="G181" s="5" t="s">
        <v>231</v>
      </c>
      <c r="H181" s="86">
        <v>380895.1</v>
      </c>
      <c r="I181" s="86">
        <v>604.20000000000005</v>
      </c>
      <c r="J181" s="45"/>
      <c r="K181" s="70" t="s">
        <v>504</v>
      </c>
      <c r="L181" s="13">
        <f t="shared" si="8"/>
        <v>0.15862635145477064</v>
      </c>
      <c r="M181" s="21" t="s">
        <v>682</v>
      </c>
      <c r="N181" s="21" t="s">
        <v>505</v>
      </c>
    </row>
    <row r="182" spans="1:14" s="29" customFormat="1" ht="193.5" customHeight="1" x14ac:dyDescent="0.3">
      <c r="A182" s="1">
        <v>167</v>
      </c>
      <c r="B182" s="25" t="s">
        <v>210</v>
      </c>
      <c r="C182" s="5" t="s">
        <v>506</v>
      </c>
      <c r="D182" s="28" t="s">
        <v>507</v>
      </c>
      <c r="E182" s="35"/>
      <c r="F182" s="28"/>
      <c r="G182" s="5" t="s">
        <v>231</v>
      </c>
      <c r="H182" s="86">
        <v>462283.2</v>
      </c>
      <c r="I182" s="86">
        <v>5408.0124400000004</v>
      </c>
      <c r="J182" s="45"/>
      <c r="K182" s="70" t="s">
        <v>255</v>
      </c>
      <c r="L182" s="13">
        <f t="shared" si="8"/>
        <v>1.1698483613507911</v>
      </c>
      <c r="M182" s="21" t="s">
        <v>682</v>
      </c>
      <c r="N182" s="21" t="s">
        <v>508</v>
      </c>
    </row>
    <row r="183" spans="1:14" s="29" customFormat="1" ht="162" customHeight="1" x14ac:dyDescent="0.3">
      <c r="A183" s="1">
        <v>168</v>
      </c>
      <c r="B183" s="25" t="s">
        <v>210</v>
      </c>
      <c r="C183" s="5" t="s">
        <v>509</v>
      </c>
      <c r="D183" s="28" t="s">
        <v>510</v>
      </c>
      <c r="E183" s="35"/>
      <c r="F183" s="28"/>
      <c r="G183" s="5" t="s">
        <v>231</v>
      </c>
      <c r="H183" s="86">
        <v>76797</v>
      </c>
      <c r="I183" s="86">
        <v>76.153000000000006</v>
      </c>
      <c r="J183" s="45"/>
      <c r="K183" s="70" t="s">
        <v>293</v>
      </c>
      <c r="L183" s="13">
        <f t="shared" si="8"/>
        <v>9.9161425576519927E-2</v>
      </c>
      <c r="M183" s="21" t="s">
        <v>682</v>
      </c>
      <c r="N183" s="21" t="s">
        <v>511</v>
      </c>
    </row>
    <row r="184" spans="1:14" s="29" customFormat="1" ht="188.25" customHeight="1" x14ac:dyDescent="0.3">
      <c r="A184" s="1">
        <v>169</v>
      </c>
      <c r="B184" s="25" t="s">
        <v>210</v>
      </c>
      <c r="C184" s="5" t="s">
        <v>512</v>
      </c>
      <c r="D184" s="28" t="s">
        <v>413</v>
      </c>
      <c r="E184" s="35"/>
      <c r="F184" s="28"/>
      <c r="G184" s="5" t="s">
        <v>231</v>
      </c>
      <c r="H184" s="86">
        <v>99578.12</v>
      </c>
      <c r="I184" s="86">
        <v>1858.59286</v>
      </c>
      <c r="J184" s="45"/>
      <c r="K184" s="70" t="s">
        <v>513</v>
      </c>
      <c r="L184" s="13">
        <f t="shared" si="8"/>
        <v>1.8664671114497842</v>
      </c>
      <c r="M184" s="21" t="s">
        <v>514</v>
      </c>
      <c r="N184" s="21" t="s">
        <v>515</v>
      </c>
    </row>
    <row r="185" spans="1:14" s="29" customFormat="1" ht="230.25" customHeight="1" x14ac:dyDescent="0.3">
      <c r="A185" s="1">
        <v>170</v>
      </c>
      <c r="B185" s="25" t="s">
        <v>210</v>
      </c>
      <c r="C185" s="5" t="s">
        <v>516</v>
      </c>
      <c r="D185" s="28" t="s">
        <v>517</v>
      </c>
      <c r="E185" s="35"/>
      <c r="F185" s="28"/>
      <c r="G185" s="5" t="s">
        <v>231</v>
      </c>
      <c r="H185" s="86">
        <v>107622.2</v>
      </c>
      <c r="I185" s="86">
        <v>1243.84647</v>
      </c>
      <c r="J185" s="45"/>
      <c r="K185" s="70" t="s">
        <v>337</v>
      </c>
      <c r="L185" s="13">
        <f t="shared" si="8"/>
        <v>1.1557526885716887</v>
      </c>
      <c r="M185" s="21" t="s">
        <v>514</v>
      </c>
      <c r="N185" s="21" t="s">
        <v>518</v>
      </c>
    </row>
    <row r="186" spans="1:14" s="29" customFormat="1" ht="156" customHeight="1" x14ac:dyDescent="0.3">
      <c r="A186" s="1">
        <v>171</v>
      </c>
      <c r="B186" s="25" t="s">
        <v>210</v>
      </c>
      <c r="C186" s="5" t="s">
        <v>519</v>
      </c>
      <c r="D186" s="28" t="s">
        <v>520</v>
      </c>
      <c r="E186" s="35"/>
      <c r="F186" s="28"/>
      <c r="G186" s="5" t="s">
        <v>231</v>
      </c>
      <c r="H186" s="84">
        <v>794402.4</v>
      </c>
      <c r="I186" s="84">
        <v>209.26743999999999</v>
      </c>
      <c r="J186" s="45"/>
      <c r="K186" s="5" t="s">
        <v>343</v>
      </c>
      <c r="L186" s="13">
        <f t="shared" si="8"/>
        <v>2.6342750223312516E-2</v>
      </c>
      <c r="M186" s="21" t="s">
        <v>683</v>
      </c>
      <c r="N186" s="21" t="s">
        <v>521</v>
      </c>
    </row>
    <row r="187" spans="1:14" s="29" customFormat="1" ht="176.25" customHeight="1" x14ac:dyDescent="0.3">
      <c r="A187" s="1">
        <v>172</v>
      </c>
      <c r="B187" s="25" t="s">
        <v>210</v>
      </c>
      <c r="C187" s="5" t="s">
        <v>522</v>
      </c>
      <c r="D187" s="28" t="s">
        <v>523</v>
      </c>
      <c r="E187" s="35"/>
      <c r="F187" s="28"/>
      <c r="G187" s="5" t="s">
        <v>231</v>
      </c>
      <c r="H187" s="84"/>
      <c r="I187" s="84">
        <v>995.40029000000004</v>
      </c>
      <c r="J187" s="45"/>
      <c r="K187" s="70" t="s">
        <v>524</v>
      </c>
      <c r="L187" s="13"/>
      <c r="M187" s="21" t="s">
        <v>514</v>
      </c>
      <c r="N187" s="21" t="s">
        <v>525</v>
      </c>
    </row>
    <row r="188" spans="1:14" s="29" customFormat="1" ht="204.75" customHeight="1" x14ac:dyDescent="0.3">
      <c r="A188" s="1">
        <v>173</v>
      </c>
      <c r="B188" s="25" t="s">
        <v>210</v>
      </c>
      <c r="C188" s="5" t="s">
        <v>526</v>
      </c>
      <c r="D188" s="28" t="s">
        <v>95</v>
      </c>
      <c r="E188" s="35"/>
      <c r="F188" s="28"/>
      <c r="G188" s="5" t="s">
        <v>231</v>
      </c>
      <c r="H188" s="84">
        <v>18000000</v>
      </c>
      <c r="I188" s="84">
        <v>6543.0320000000002</v>
      </c>
      <c r="J188" s="45"/>
      <c r="K188" s="70" t="s">
        <v>527</v>
      </c>
      <c r="L188" s="13"/>
      <c r="M188" s="21" t="s">
        <v>495</v>
      </c>
      <c r="N188" s="21" t="s">
        <v>528</v>
      </c>
    </row>
    <row r="189" spans="1:14" s="29" customFormat="1" ht="276.75" customHeight="1" x14ac:dyDescent="0.3">
      <c r="A189" s="1">
        <v>174</v>
      </c>
      <c r="B189" s="25" t="s">
        <v>210</v>
      </c>
      <c r="C189" s="5" t="s">
        <v>529</v>
      </c>
      <c r="D189" s="28" t="s">
        <v>237</v>
      </c>
      <c r="E189" s="35"/>
      <c r="F189" s="28"/>
      <c r="G189" s="5" t="s">
        <v>231</v>
      </c>
      <c r="H189" s="84">
        <v>201600</v>
      </c>
      <c r="I189" s="84">
        <v>2361.4989999999998</v>
      </c>
      <c r="J189" s="45"/>
      <c r="K189" s="70" t="s">
        <v>287</v>
      </c>
      <c r="L189" s="13"/>
      <c r="M189" s="21" t="s">
        <v>495</v>
      </c>
      <c r="N189" s="21" t="s">
        <v>530</v>
      </c>
    </row>
    <row r="190" spans="1:14" s="36" customFormat="1" ht="261.75" customHeight="1" x14ac:dyDescent="0.3">
      <c r="A190" s="1">
        <v>175</v>
      </c>
      <c r="B190" s="25" t="s">
        <v>210</v>
      </c>
      <c r="C190" s="5" t="s">
        <v>531</v>
      </c>
      <c r="D190" s="28" t="s">
        <v>532</v>
      </c>
      <c r="E190" s="35"/>
      <c r="F190" s="28"/>
      <c r="G190" s="5" t="s">
        <v>231</v>
      </c>
      <c r="H190" s="84">
        <v>477000</v>
      </c>
      <c r="I190" s="84">
        <v>154.59172000000001</v>
      </c>
      <c r="J190" s="45"/>
      <c r="K190" s="70" t="s">
        <v>533</v>
      </c>
      <c r="L190" s="13"/>
      <c r="M190" s="21" t="s">
        <v>682</v>
      </c>
      <c r="N190" s="21" t="s">
        <v>534</v>
      </c>
    </row>
    <row r="191" spans="1:14" s="29" customFormat="1" ht="225" customHeight="1" x14ac:dyDescent="0.3">
      <c r="A191" s="1">
        <v>176</v>
      </c>
      <c r="B191" s="25" t="s">
        <v>210</v>
      </c>
      <c r="C191" s="5" t="s">
        <v>535</v>
      </c>
      <c r="D191" s="28" t="s">
        <v>536</v>
      </c>
      <c r="E191" s="35"/>
      <c r="F191" s="28"/>
      <c r="G191" s="5" t="s">
        <v>231</v>
      </c>
      <c r="H191" s="84"/>
      <c r="I191" s="84">
        <v>2267.0647600000002</v>
      </c>
      <c r="J191" s="45"/>
      <c r="K191" s="70" t="s">
        <v>298</v>
      </c>
      <c r="L191" s="13"/>
      <c r="M191" s="21" t="s">
        <v>684</v>
      </c>
      <c r="N191" s="21" t="s">
        <v>537</v>
      </c>
    </row>
    <row r="192" spans="1:14" s="29" customFormat="1" ht="264.75" customHeight="1" x14ac:dyDescent="0.3">
      <c r="A192" s="1">
        <v>177</v>
      </c>
      <c r="B192" s="25" t="s">
        <v>210</v>
      </c>
      <c r="C192" s="5" t="s">
        <v>538</v>
      </c>
      <c r="D192" s="28" t="s">
        <v>539</v>
      </c>
      <c r="E192" s="35"/>
      <c r="F192" s="28"/>
      <c r="G192" s="5" t="s">
        <v>231</v>
      </c>
      <c r="H192" s="84">
        <v>88128</v>
      </c>
      <c r="I192" s="84">
        <v>1181.1849400000001</v>
      </c>
      <c r="J192" s="45"/>
      <c r="K192" s="35" t="s">
        <v>504</v>
      </c>
      <c r="L192" s="13"/>
      <c r="M192" s="21" t="s">
        <v>684</v>
      </c>
      <c r="N192" s="21" t="s">
        <v>540</v>
      </c>
    </row>
    <row r="193" spans="1:14" s="36" customFormat="1" ht="153" x14ac:dyDescent="0.3">
      <c r="A193" s="1">
        <v>178</v>
      </c>
      <c r="B193" s="25" t="s">
        <v>210</v>
      </c>
      <c r="C193" s="5" t="s">
        <v>541</v>
      </c>
      <c r="D193" s="28" t="s">
        <v>95</v>
      </c>
      <c r="E193" s="35"/>
      <c r="F193" s="28"/>
      <c r="G193" s="5" t="s">
        <v>231</v>
      </c>
      <c r="H193" s="84"/>
      <c r="I193" s="84">
        <v>1569.76214</v>
      </c>
      <c r="J193" s="45"/>
      <c r="K193" s="35" t="s">
        <v>542</v>
      </c>
      <c r="L193" s="13"/>
      <c r="M193" s="21" t="s">
        <v>543</v>
      </c>
      <c r="N193" s="21" t="s">
        <v>544</v>
      </c>
    </row>
    <row r="194" spans="1:14" s="29" customFormat="1" ht="165" customHeight="1" x14ac:dyDescent="0.3">
      <c r="A194" s="1">
        <v>179</v>
      </c>
      <c r="B194" s="25" t="s">
        <v>210</v>
      </c>
      <c r="C194" s="5" t="s">
        <v>545</v>
      </c>
      <c r="D194" s="28" t="s">
        <v>546</v>
      </c>
      <c r="E194" s="35"/>
      <c r="F194" s="28"/>
      <c r="G194" s="5" t="s">
        <v>231</v>
      </c>
      <c r="H194" s="84">
        <v>428400</v>
      </c>
      <c r="I194" s="84">
        <v>1137.90031</v>
      </c>
      <c r="J194" s="45"/>
      <c r="K194" s="35" t="s">
        <v>233</v>
      </c>
      <c r="L194" s="13"/>
      <c r="M194" s="21" t="s">
        <v>514</v>
      </c>
      <c r="N194" s="21" t="s">
        <v>547</v>
      </c>
    </row>
    <row r="195" spans="1:14" s="29" customFormat="1" ht="387.75" customHeight="1" x14ac:dyDescent="0.3">
      <c r="A195" s="1">
        <v>180</v>
      </c>
      <c r="B195" s="25" t="s">
        <v>210</v>
      </c>
      <c r="C195" s="5" t="s">
        <v>548</v>
      </c>
      <c r="D195" s="28" t="s">
        <v>549</v>
      </c>
      <c r="E195" s="35"/>
      <c r="F195" s="28"/>
      <c r="G195" s="5" t="s">
        <v>231</v>
      </c>
      <c r="H195" s="84"/>
      <c r="I195" s="84">
        <v>7097.5423600000004</v>
      </c>
      <c r="J195" s="45"/>
      <c r="K195" s="35" t="s">
        <v>352</v>
      </c>
      <c r="L195" s="13"/>
      <c r="M195" s="21" t="s">
        <v>514</v>
      </c>
      <c r="N195" s="21" t="s">
        <v>550</v>
      </c>
    </row>
    <row r="196" spans="1:14" s="29" customFormat="1" ht="225.75" customHeight="1" x14ac:dyDescent="0.3">
      <c r="A196" s="1">
        <v>181</v>
      </c>
      <c r="B196" s="25" t="s">
        <v>210</v>
      </c>
      <c r="C196" s="5" t="s">
        <v>551</v>
      </c>
      <c r="D196" s="28" t="s">
        <v>552</v>
      </c>
      <c r="E196" s="35"/>
      <c r="F196" s="28"/>
      <c r="G196" s="5" t="s">
        <v>231</v>
      </c>
      <c r="H196" s="84">
        <v>790560</v>
      </c>
      <c r="I196" s="84">
        <v>2318.31826</v>
      </c>
      <c r="J196" s="45"/>
      <c r="K196" s="35" t="s">
        <v>524</v>
      </c>
      <c r="L196" s="13"/>
      <c r="M196" s="21" t="s">
        <v>514</v>
      </c>
      <c r="N196" s="21" t="s">
        <v>553</v>
      </c>
    </row>
    <row r="197" spans="1:14" s="29" customFormat="1" ht="172.5" customHeight="1" x14ac:dyDescent="0.3">
      <c r="A197" s="1">
        <v>182</v>
      </c>
      <c r="B197" s="25" t="s">
        <v>210</v>
      </c>
      <c r="C197" s="5" t="s">
        <v>554</v>
      </c>
      <c r="D197" s="28" t="s">
        <v>555</v>
      </c>
      <c r="E197" s="35"/>
      <c r="F197" s="28"/>
      <c r="G197" s="5" t="s">
        <v>231</v>
      </c>
      <c r="H197" s="84"/>
      <c r="I197" s="84">
        <v>1184.6642300000001</v>
      </c>
      <c r="J197" s="45"/>
      <c r="K197" s="35" t="s">
        <v>266</v>
      </c>
      <c r="L197" s="13"/>
      <c r="M197" s="21" t="s">
        <v>514</v>
      </c>
      <c r="N197" s="21" t="s">
        <v>556</v>
      </c>
    </row>
    <row r="198" spans="1:14" s="29" customFormat="1" ht="186" customHeight="1" x14ac:dyDescent="0.3">
      <c r="A198" s="1">
        <v>183</v>
      </c>
      <c r="B198" s="25" t="s">
        <v>210</v>
      </c>
      <c r="C198" s="5" t="s">
        <v>557</v>
      </c>
      <c r="D198" s="28" t="s">
        <v>95</v>
      </c>
      <c r="E198" s="35"/>
      <c r="F198" s="28"/>
      <c r="G198" s="5" t="s">
        <v>231</v>
      </c>
      <c r="H198" s="84"/>
      <c r="I198" s="84">
        <v>4771.0968400000002</v>
      </c>
      <c r="J198" s="45"/>
      <c r="K198" s="35" t="s">
        <v>558</v>
      </c>
      <c r="L198" s="13"/>
      <c r="M198" s="21" t="s">
        <v>514</v>
      </c>
      <c r="N198" s="21" t="s">
        <v>559</v>
      </c>
    </row>
    <row r="199" spans="1:14" s="29" customFormat="1" ht="168.75" customHeight="1" x14ac:dyDescent="0.3">
      <c r="A199" s="1">
        <v>184</v>
      </c>
      <c r="B199" s="25" t="s">
        <v>210</v>
      </c>
      <c r="C199" s="5" t="s">
        <v>560</v>
      </c>
      <c r="D199" s="28" t="s">
        <v>561</v>
      </c>
      <c r="E199" s="35"/>
      <c r="F199" s="28"/>
      <c r="G199" s="5" t="s">
        <v>231</v>
      </c>
      <c r="H199" s="84"/>
      <c r="I199" s="84">
        <v>595.94299999999998</v>
      </c>
      <c r="J199" s="45"/>
      <c r="K199" s="35" t="s">
        <v>562</v>
      </c>
      <c r="L199" s="13"/>
      <c r="M199" s="21" t="s">
        <v>563</v>
      </c>
      <c r="N199" s="21" t="s">
        <v>564</v>
      </c>
    </row>
    <row r="200" spans="1:14" s="29" customFormat="1" ht="160.5" customHeight="1" x14ac:dyDescent="0.3">
      <c r="A200" s="1">
        <v>185</v>
      </c>
      <c r="B200" s="25" t="s">
        <v>210</v>
      </c>
      <c r="C200" s="5" t="s">
        <v>565</v>
      </c>
      <c r="D200" s="28" t="s">
        <v>566</v>
      </c>
      <c r="E200" s="35"/>
      <c r="F200" s="28"/>
      <c r="G200" s="5" t="s">
        <v>219</v>
      </c>
      <c r="H200" s="86">
        <v>37871.5</v>
      </c>
      <c r="I200" s="86">
        <v>695</v>
      </c>
      <c r="J200" s="45"/>
      <c r="K200" s="35" t="s">
        <v>233</v>
      </c>
      <c r="L200" s="13">
        <f t="shared" si="8"/>
        <v>1.8351530834532563</v>
      </c>
      <c r="M200" s="21" t="s">
        <v>495</v>
      </c>
      <c r="N200" s="21" t="s">
        <v>567</v>
      </c>
    </row>
    <row r="201" spans="1:14" s="29" customFormat="1" ht="182.25" customHeight="1" x14ac:dyDescent="0.3">
      <c r="A201" s="1">
        <v>186</v>
      </c>
      <c r="B201" s="25" t="s">
        <v>210</v>
      </c>
      <c r="C201" s="5" t="s">
        <v>568</v>
      </c>
      <c r="D201" s="28" t="s">
        <v>523</v>
      </c>
      <c r="E201" s="35"/>
      <c r="F201" s="28"/>
      <c r="G201" s="5" t="s">
        <v>219</v>
      </c>
      <c r="H201" s="86">
        <v>67080.72</v>
      </c>
      <c r="I201" s="86">
        <v>733.6</v>
      </c>
      <c r="J201" s="45"/>
      <c r="K201" s="35" t="s">
        <v>569</v>
      </c>
      <c r="L201" s="13">
        <f t="shared" si="8"/>
        <v>1.0936078205481397</v>
      </c>
      <c r="M201" s="21" t="s">
        <v>514</v>
      </c>
      <c r="N201" s="21" t="s">
        <v>570</v>
      </c>
    </row>
    <row r="202" spans="1:14" s="29" customFormat="1" ht="216" customHeight="1" x14ac:dyDescent="0.3">
      <c r="A202" s="1">
        <v>187</v>
      </c>
      <c r="B202" s="25" t="s">
        <v>210</v>
      </c>
      <c r="C202" s="5" t="s">
        <v>571</v>
      </c>
      <c r="D202" s="28" t="s">
        <v>347</v>
      </c>
      <c r="E202" s="35"/>
      <c r="F202" s="28"/>
      <c r="G202" s="5" t="s">
        <v>219</v>
      </c>
      <c r="H202" s="86">
        <v>337655.9</v>
      </c>
      <c r="I202" s="86">
        <v>3794.2523999999999</v>
      </c>
      <c r="J202" s="45"/>
      <c r="K202" s="35" t="s">
        <v>572</v>
      </c>
      <c r="L202" s="13">
        <f t="shared" si="8"/>
        <v>1.1237038653848488</v>
      </c>
      <c r="M202" s="21" t="s">
        <v>514</v>
      </c>
      <c r="N202" s="21" t="s">
        <v>573</v>
      </c>
    </row>
    <row r="203" spans="1:14" s="29" customFormat="1" ht="192" customHeight="1" x14ac:dyDescent="0.3">
      <c r="A203" s="1">
        <v>188</v>
      </c>
      <c r="B203" s="25" t="s">
        <v>210</v>
      </c>
      <c r="C203" s="5" t="s">
        <v>574</v>
      </c>
      <c r="D203" s="28" t="s">
        <v>546</v>
      </c>
      <c r="E203" s="35"/>
      <c r="F203" s="28"/>
      <c r="G203" s="5" t="s">
        <v>219</v>
      </c>
      <c r="H203" s="86">
        <v>325399.99</v>
      </c>
      <c r="I203" s="86">
        <v>7472.8076499999997</v>
      </c>
      <c r="J203" s="45"/>
      <c r="K203" s="35" t="s">
        <v>575</v>
      </c>
      <c r="L203" s="13">
        <f t="shared" si="8"/>
        <v>2.2964990410724964</v>
      </c>
      <c r="M203" s="21" t="s">
        <v>514</v>
      </c>
      <c r="N203" s="21" t="s">
        <v>576</v>
      </c>
    </row>
    <row r="204" spans="1:14" s="29" customFormat="1" ht="170.25" customHeight="1" x14ac:dyDescent="0.3">
      <c r="A204" s="1">
        <v>189</v>
      </c>
      <c r="B204" s="25" t="s">
        <v>210</v>
      </c>
      <c r="C204" s="5" t="s">
        <v>577</v>
      </c>
      <c r="D204" s="28" t="s">
        <v>237</v>
      </c>
      <c r="E204" s="35"/>
      <c r="F204" s="28"/>
      <c r="G204" s="5" t="s">
        <v>219</v>
      </c>
      <c r="H204" s="86">
        <v>201612.93</v>
      </c>
      <c r="I204" s="86">
        <v>2067.268</v>
      </c>
      <c r="J204" s="45"/>
      <c r="K204" s="35" t="s">
        <v>578</v>
      </c>
      <c r="L204" s="13">
        <f t="shared" si="8"/>
        <v>1.0253647918315556</v>
      </c>
      <c r="M204" s="21" t="s">
        <v>514</v>
      </c>
      <c r="N204" s="21" t="s">
        <v>579</v>
      </c>
    </row>
    <row r="205" spans="1:14" s="29" customFormat="1" ht="127.5" x14ac:dyDescent="0.3">
      <c r="A205" s="1">
        <v>190</v>
      </c>
      <c r="B205" s="25" t="s">
        <v>210</v>
      </c>
      <c r="C205" s="5" t="s">
        <v>580</v>
      </c>
      <c r="D205" s="28" t="s">
        <v>520</v>
      </c>
      <c r="E205" s="35"/>
      <c r="F205" s="28"/>
      <c r="G205" s="5" t="s">
        <v>219</v>
      </c>
      <c r="H205" s="86">
        <v>127896.51</v>
      </c>
      <c r="I205" s="86">
        <v>1655.17</v>
      </c>
      <c r="J205" s="45"/>
      <c r="K205" s="35" t="s">
        <v>581</v>
      </c>
      <c r="L205" s="13">
        <f t="shared" si="8"/>
        <v>1.2941479012992614</v>
      </c>
      <c r="M205" s="21" t="s">
        <v>495</v>
      </c>
      <c r="N205" s="21" t="s">
        <v>582</v>
      </c>
    </row>
    <row r="206" spans="1:14" s="29" customFormat="1" ht="207.75" customHeight="1" x14ac:dyDescent="0.3">
      <c r="A206" s="1">
        <v>191</v>
      </c>
      <c r="B206" s="25" t="s">
        <v>210</v>
      </c>
      <c r="C206" s="5" t="s">
        <v>583</v>
      </c>
      <c r="D206" s="28" t="s">
        <v>549</v>
      </c>
      <c r="E206" s="35"/>
      <c r="F206" s="28"/>
      <c r="G206" s="5" t="s">
        <v>219</v>
      </c>
      <c r="H206" s="86">
        <v>144151.04000000001</v>
      </c>
      <c r="I206" s="86">
        <v>2207.2800000000002</v>
      </c>
      <c r="J206" s="45"/>
      <c r="K206" s="35" t="s">
        <v>221</v>
      </c>
      <c r="L206" s="13">
        <f t="shared" si="8"/>
        <v>1.5312272460885472</v>
      </c>
      <c r="M206" s="21" t="s">
        <v>495</v>
      </c>
      <c r="N206" s="21" t="s">
        <v>584</v>
      </c>
    </row>
    <row r="207" spans="1:14" s="29" customFormat="1" ht="218.25" customHeight="1" x14ac:dyDescent="0.3">
      <c r="A207" s="1">
        <v>192</v>
      </c>
      <c r="B207" s="25" t="s">
        <v>210</v>
      </c>
      <c r="C207" s="5" t="s">
        <v>585</v>
      </c>
      <c r="D207" s="28" t="s">
        <v>95</v>
      </c>
      <c r="E207" s="35"/>
      <c r="F207" s="28"/>
      <c r="G207" s="5" t="s">
        <v>586</v>
      </c>
      <c r="H207" s="86">
        <v>2763135.66</v>
      </c>
      <c r="I207" s="86">
        <v>10457.009179999999</v>
      </c>
      <c r="J207" s="45"/>
      <c r="K207" s="35" t="s">
        <v>558</v>
      </c>
      <c r="L207" s="13">
        <f t="shared" si="8"/>
        <v>0.37844718706283131</v>
      </c>
      <c r="M207" s="21" t="s">
        <v>514</v>
      </c>
      <c r="N207" s="21" t="s">
        <v>587</v>
      </c>
    </row>
    <row r="208" spans="1:14" s="29" customFormat="1" ht="179.25" customHeight="1" x14ac:dyDescent="0.3">
      <c r="A208" s="1">
        <v>193</v>
      </c>
      <c r="B208" s="25" t="s">
        <v>210</v>
      </c>
      <c r="C208" s="5" t="s">
        <v>588</v>
      </c>
      <c r="D208" s="28" t="s">
        <v>95</v>
      </c>
      <c r="E208" s="35"/>
      <c r="F208" s="28"/>
      <c r="G208" s="5" t="s">
        <v>586</v>
      </c>
      <c r="H208" s="86">
        <v>132181.74</v>
      </c>
      <c r="I208" s="86">
        <v>1719.43208</v>
      </c>
      <c r="J208" s="45"/>
      <c r="K208" s="5" t="s">
        <v>352</v>
      </c>
      <c r="L208" s="13">
        <f t="shared" si="8"/>
        <v>1.3008090830094992</v>
      </c>
      <c r="M208" s="21" t="s">
        <v>682</v>
      </c>
      <c r="N208" s="21" t="s">
        <v>589</v>
      </c>
    </row>
    <row r="209" spans="1:14" s="29" customFormat="1" ht="189" customHeight="1" x14ac:dyDescent="0.3">
      <c r="A209" s="1">
        <v>194</v>
      </c>
      <c r="B209" s="25" t="s">
        <v>210</v>
      </c>
      <c r="C209" s="5" t="s">
        <v>590</v>
      </c>
      <c r="D209" s="28" t="s">
        <v>273</v>
      </c>
      <c r="E209" s="35"/>
      <c r="F209" s="28"/>
      <c r="G209" s="5" t="s">
        <v>586</v>
      </c>
      <c r="H209" s="86">
        <v>784508.31</v>
      </c>
      <c r="I209" s="86">
        <v>11153.92143</v>
      </c>
      <c r="J209" s="45"/>
      <c r="K209" s="35" t="s">
        <v>558</v>
      </c>
      <c r="L209" s="13">
        <f t="shared" si="8"/>
        <v>1.4217722473838421</v>
      </c>
      <c r="M209" s="21" t="s">
        <v>684</v>
      </c>
      <c r="N209" s="21" t="s">
        <v>591</v>
      </c>
    </row>
    <row r="210" spans="1:14" s="29" customFormat="1" ht="162" customHeight="1" x14ac:dyDescent="0.3">
      <c r="A210" s="1">
        <v>195</v>
      </c>
      <c r="B210" s="25" t="s">
        <v>210</v>
      </c>
      <c r="C210" s="5" t="s">
        <v>592</v>
      </c>
      <c r="D210" s="28" t="s">
        <v>273</v>
      </c>
      <c r="E210" s="35"/>
      <c r="F210" s="28"/>
      <c r="G210" s="5" t="s">
        <v>586</v>
      </c>
      <c r="H210" s="84">
        <v>384891.24</v>
      </c>
      <c r="I210" s="84">
        <v>197.75</v>
      </c>
      <c r="J210" s="45"/>
      <c r="K210" s="35" t="s">
        <v>593</v>
      </c>
      <c r="L210" s="13">
        <f t="shared" si="8"/>
        <v>5.1378150357487995E-2</v>
      </c>
      <c r="M210" s="21" t="s">
        <v>514</v>
      </c>
      <c r="N210" s="21" t="s">
        <v>594</v>
      </c>
    </row>
    <row r="211" spans="1:14" s="29" customFormat="1" ht="185.25" customHeight="1" x14ac:dyDescent="0.3">
      <c r="A211" s="1">
        <v>196</v>
      </c>
      <c r="B211" s="25" t="s">
        <v>210</v>
      </c>
      <c r="C211" s="5" t="s">
        <v>595</v>
      </c>
      <c r="D211" s="28" t="s">
        <v>273</v>
      </c>
      <c r="E211" s="35"/>
      <c r="F211" s="28"/>
      <c r="G211" s="5" t="s">
        <v>596</v>
      </c>
      <c r="H211" s="86">
        <v>135508.1</v>
      </c>
      <c r="I211" s="86">
        <v>8672.0049999999992</v>
      </c>
      <c r="J211" s="45"/>
      <c r="K211" s="35" t="s">
        <v>337</v>
      </c>
      <c r="L211" s="13">
        <f t="shared" si="8"/>
        <v>6.3996211296594065</v>
      </c>
      <c r="M211" s="21" t="s">
        <v>597</v>
      </c>
      <c r="N211" s="21" t="s">
        <v>598</v>
      </c>
    </row>
    <row r="212" spans="1:14" s="29" customFormat="1" ht="132" customHeight="1" x14ac:dyDescent="0.3">
      <c r="A212" s="1">
        <v>197</v>
      </c>
      <c r="B212" s="25" t="s">
        <v>210</v>
      </c>
      <c r="C212" s="5" t="s">
        <v>599</v>
      </c>
      <c r="D212" s="28" t="s">
        <v>273</v>
      </c>
      <c r="E212" s="35"/>
      <c r="F212" s="28"/>
      <c r="G212" s="5" t="s">
        <v>242</v>
      </c>
      <c r="H212" s="86">
        <v>6878836.79</v>
      </c>
      <c r="I212" s="86">
        <v>30916.539519999998</v>
      </c>
      <c r="J212" s="45"/>
      <c r="K212" s="35" t="s">
        <v>301</v>
      </c>
      <c r="L212" s="13">
        <f t="shared" si="8"/>
        <v>0.4494442950724522</v>
      </c>
      <c r="M212" s="21" t="s">
        <v>600</v>
      </c>
      <c r="N212" s="21" t="s">
        <v>601</v>
      </c>
    </row>
    <row r="213" spans="1:14" s="29" customFormat="1" ht="177" customHeight="1" x14ac:dyDescent="0.3">
      <c r="A213" s="1">
        <v>198</v>
      </c>
      <c r="B213" s="25" t="s">
        <v>210</v>
      </c>
      <c r="C213" s="5" t="s">
        <v>602</v>
      </c>
      <c r="D213" s="28" t="s">
        <v>273</v>
      </c>
      <c r="E213" s="35"/>
      <c r="F213" s="28"/>
      <c r="G213" s="35"/>
      <c r="H213" s="86"/>
      <c r="I213" s="86">
        <v>75692.815740000005</v>
      </c>
      <c r="J213" s="45"/>
      <c r="K213" s="35" t="s">
        <v>603</v>
      </c>
      <c r="L213" s="13"/>
      <c r="M213" s="21" t="s">
        <v>597</v>
      </c>
      <c r="N213" s="71" t="s">
        <v>604</v>
      </c>
    </row>
    <row r="214" spans="1:14" s="29" customFormat="1" ht="126.75" customHeight="1" x14ac:dyDescent="0.3">
      <c r="A214" s="1">
        <v>199</v>
      </c>
      <c r="B214" s="25" t="s">
        <v>210</v>
      </c>
      <c r="C214" s="5" t="s">
        <v>605</v>
      </c>
      <c r="D214" s="28" t="s">
        <v>273</v>
      </c>
      <c r="E214" s="35"/>
      <c r="F214" s="28"/>
      <c r="G214" s="35"/>
      <c r="H214" s="84"/>
      <c r="I214" s="84">
        <v>13741.85995</v>
      </c>
      <c r="J214" s="45"/>
      <c r="K214" s="35" t="s">
        <v>606</v>
      </c>
      <c r="L214" s="13"/>
      <c r="M214" s="21" t="s">
        <v>597</v>
      </c>
      <c r="N214" s="21" t="s">
        <v>607</v>
      </c>
    </row>
    <row r="215" spans="1:14" s="29" customFormat="1" ht="150" customHeight="1" x14ac:dyDescent="0.3">
      <c r="A215" s="1">
        <v>200</v>
      </c>
      <c r="B215" s="25" t="s">
        <v>210</v>
      </c>
      <c r="C215" s="5" t="s">
        <v>608</v>
      </c>
      <c r="D215" s="28"/>
      <c r="E215" s="35"/>
      <c r="F215" s="28"/>
      <c r="G215" s="35"/>
      <c r="H215" s="84">
        <v>8493.0300000000007</v>
      </c>
      <c r="I215" s="84">
        <v>8493.0274100000006</v>
      </c>
      <c r="J215" s="45"/>
      <c r="K215" s="5" t="s">
        <v>609</v>
      </c>
      <c r="L215" s="13">
        <f t="shared" si="8"/>
        <v>99.999969504405371</v>
      </c>
      <c r="M215" s="21" t="s">
        <v>514</v>
      </c>
      <c r="N215" s="21" t="s">
        <v>610</v>
      </c>
    </row>
    <row r="216" spans="1:14" s="29" customFormat="1" ht="134.25" customHeight="1" x14ac:dyDescent="0.3">
      <c r="A216" s="1">
        <v>201</v>
      </c>
      <c r="B216" s="25" t="s">
        <v>210</v>
      </c>
      <c r="C216" s="5" t="s">
        <v>611</v>
      </c>
      <c r="D216" s="28"/>
      <c r="E216" s="35"/>
      <c r="F216" s="28"/>
      <c r="G216" s="35"/>
      <c r="H216" s="84">
        <v>10600</v>
      </c>
      <c r="I216" s="84">
        <v>10600</v>
      </c>
      <c r="J216" s="45"/>
      <c r="K216" s="35" t="s">
        <v>337</v>
      </c>
      <c r="L216" s="13">
        <f t="shared" si="8"/>
        <v>100</v>
      </c>
      <c r="M216" s="21" t="s">
        <v>612</v>
      </c>
      <c r="N216" s="21" t="s">
        <v>613</v>
      </c>
    </row>
    <row r="217" spans="1:14" s="29" customFormat="1" ht="60.75" customHeight="1" x14ac:dyDescent="0.3">
      <c r="A217" s="1">
        <v>202</v>
      </c>
      <c r="B217" s="25" t="s">
        <v>210</v>
      </c>
      <c r="C217" s="5" t="s">
        <v>614</v>
      </c>
      <c r="D217" s="28"/>
      <c r="E217" s="35"/>
      <c r="F217" s="28"/>
      <c r="G217" s="35"/>
      <c r="H217" s="84">
        <v>7300</v>
      </c>
      <c r="I217" s="84">
        <v>3012.7500799999998</v>
      </c>
      <c r="J217" s="45"/>
      <c r="K217" s="35" t="s">
        <v>364</v>
      </c>
      <c r="L217" s="13">
        <f t="shared" si="8"/>
        <v>41.27054904109589</v>
      </c>
      <c r="M217" s="21" t="s">
        <v>612</v>
      </c>
      <c r="N217" s="21" t="s">
        <v>615</v>
      </c>
    </row>
    <row r="218" spans="1:14" s="29" customFormat="1" ht="276.75" customHeight="1" x14ac:dyDescent="0.3">
      <c r="A218" s="1">
        <v>203</v>
      </c>
      <c r="B218" s="25" t="s">
        <v>210</v>
      </c>
      <c r="C218" s="5" t="s">
        <v>616</v>
      </c>
      <c r="D218" s="28" t="s">
        <v>617</v>
      </c>
      <c r="E218" s="35"/>
      <c r="F218" s="28"/>
      <c r="G218" s="5" t="s">
        <v>219</v>
      </c>
      <c r="H218" s="84"/>
      <c r="I218" s="84">
        <v>297.53559999999999</v>
      </c>
      <c r="J218" s="45"/>
      <c r="K218" s="35" t="s">
        <v>618</v>
      </c>
      <c r="L218" s="13"/>
      <c r="M218" s="21" t="s">
        <v>597</v>
      </c>
      <c r="N218" s="21" t="s">
        <v>619</v>
      </c>
    </row>
    <row r="219" spans="1:14" s="29" customFormat="1" ht="232.5" customHeight="1" x14ac:dyDescent="0.3">
      <c r="A219" s="1">
        <v>204</v>
      </c>
      <c r="B219" s="25" t="s">
        <v>210</v>
      </c>
      <c r="C219" s="5" t="s">
        <v>620</v>
      </c>
      <c r="D219" s="28" t="s">
        <v>95</v>
      </c>
      <c r="E219" s="35"/>
      <c r="F219" s="28"/>
      <c r="G219" s="5" t="s">
        <v>242</v>
      </c>
      <c r="H219" s="86"/>
      <c r="I219" s="86">
        <v>1436.0829200000001</v>
      </c>
      <c r="J219" s="45"/>
      <c r="K219" s="35" t="s">
        <v>293</v>
      </c>
      <c r="L219" s="13"/>
      <c r="M219" s="21" t="s">
        <v>597</v>
      </c>
      <c r="N219" s="21" t="s">
        <v>621</v>
      </c>
    </row>
    <row r="220" spans="1:14" s="29" customFormat="1" ht="149.25" customHeight="1" x14ac:dyDescent="0.3">
      <c r="A220" s="1">
        <v>205</v>
      </c>
      <c r="B220" s="25" t="s">
        <v>210</v>
      </c>
      <c r="C220" s="5" t="s">
        <v>622</v>
      </c>
      <c r="D220" s="28" t="s">
        <v>265</v>
      </c>
      <c r="E220" s="35"/>
      <c r="F220" s="28"/>
      <c r="G220" s="5" t="s">
        <v>219</v>
      </c>
      <c r="H220" s="84"/>
      <c r="I220" s="84">
        <v>900</v>
      </c>
      <c r="J220" s="45"/>
      <c r="K220" s="35" t="s">
        <v>494</v>
      </c>
      <c r="L220" s="13"/>
      <c r="M220" s="21" t="s">
        <v>514</v>
      </c>
      <c r="N220" s="21" t="s">
        <v>623</v>
      </c>
    </row>
    <row r="221" spans="1:14" s="29" customFormat="1" ht="167.25" customHeight="1" x14ac:dyDescent="0.3">
      <c r="A221" s="1">
        <v>206</v>
      </c>
      <c r="B221" s="25" t="s">
        <v>210</v>
      </c>
      <c r="C221" s="5" t="s">
        <v>624</v>
      </c>
      <c r="D221" s="28" t="s">
        <v>345</v>
      </c>
      <c r="E221" s="35"/>
      <c r="F221" s="28"/>
      <c r="G221" s="5" t="s">
        <v>219</v>
      </c>
      <c r="H221" s="84"/>
      <c r="I221" s="84">
        <v>589.72500000000002</v>
      </c>
      <c r="J221" s="45"/>
      <c r="K221" s="35" t="s">
        <v>625</v>
      </c>
      <c r="L221" s="13"/>
      <c r="M221" s="21" t="s">
        <v>612</v>
      </c>
      <c r="N221" s="21" t="s">
        <v>626</v>
      </c>
    </row>
    <row r="222" spans="1:14" s="29" customFormat="1" ht="328.5" customHeight="1" x14ac:dyDescent="0.3">
      <c r="A222" s="1">
        <v>207</v>
      </c>
      <c r="B222" s="25" t="s">
        <v>210</v>
      </c>
      <c r="C222" s="5" t="s">
        <v>627</v>
      </c>
      <c r="D222" s="28" t="s">
        <v>628</v>
      </c>
      <c r="E222" s="35"/>
      <c r="F222" s="28"/>
      <c r="G222" s="5" t="s">
        <v>219</v>
      </c>
      <c r="H222" s="84"/>
      <c r="I222" s="84">
        <v>5039.5664699999998</v>
      </c>
      <c r="J222" s="45"/>
      <c r="K222" s="35" t="s">
        <v>317</v>
      </c>
      <c r="L222" s="13"/>
      <c r="M222" s="21" t="s">
        <v>629</v>
      </c>
      <c r="N222" s="21" t="s">
        <v>630</v>
      </c>
    </row>
    <row r="223" spans="1:14" s="29" customFormat="1" ht="409.5" customHeight="1" x14ac:dyDescent="0.3">
      <c r="A223" s="1">
        <v>208</v>
      </c>
      <c r="B223" s="25" t="s">
        <v>210</v>
      </c>
      <c r="C223" s="5" t="s">
        <v>631</v>
      </c>
      <c r="D223" s="28" t="s">
        <v>295</v>
      </c>
      <c r="E223" s="35"/>
      <c r="F223" s="28"/>
      <c r="G223" s="5" t="s">
        <v>219</v>
      </c>
      <c r="H223" s="84"/>
      <c r="I223" s="84">
        <v>1853.9512</v>
      </c>
      <c r="J223" s="45"/>
      <c r="K223" s="35" t="s">
        <v>606</v>
      </c>
      <c r="L223" s="13"/>
      <c r="M223" s="21" t="s">
        <v>514</v>
      </c>
      <c r="N223" s="21" t="s">
        <v>632</v>
      </c>
    </row>
    <row r="224" spans="1:14" ht="349.5" customHeight="1" x14ac:dyDescent="0.3">
      <c r="A224" s="1">
        <v>209</v>
      </c>
      <c r="B224" s="25" t="s">
        <v>210</v>
      </c>
      <c r="C224" s="5" t="s">
        <v>633</v>
      </c>
      <c r="D224" s="28" t="s">
        <v>282</v>
      </c>
      <c r="E224" s="35"/>
      <c r="F224" s="28"/>
      <c r="G224" s="5" t="s">
        <v>219</v>
      </c>
      <c r="H224" s="84"/>
      <c r="I224" s="84">
        <v>34378.43161</v>
      </c>
      <c r="J224" s="45"/>
      <c r="K224" s="35" t="s">
        <v>581</v>
      </c>
      <c r="L224" s="13"/>
      <c r="M224" s="21" t="s">
        <v>612</v>
      </c>
      <c r="N224" s="21" t="s">
        <v>634</v>
      </c>
    </row>
    <row r="225" spans="1:14" s="36" customFormat="1" ht="177" customHeight="1" x14ac:dyDescent="0.3">
      <c r="A225" s="1">
        <v>210</v>
      </c>
      <c r="B225" s="25" t="s">
        <v>210</v>
      </c>
      <c r="C225" s="5" t="s">
        <v>635</v>
      </c>
      <c r="D225" s="28" t="s">
        <v>520</v>
      </c>
      <c r="E225" s="35"/>
      <c r="F225" s="28"/>
      <c r="G225" s="5" t="s">
        <v>219</v>
      </c>
      <c r="H225" s="84"/>
      <c r="I225" s="84">
        <v>32.586289999999998</v>
      </c>
      <c r="J225" s="45"/>
      <c r="K225" s="35" t="s">
        <v>636</v>
      </c>
      <c r="L225" s="13"/>
      <c r="M225" s="21" t="s">
        <v>514</v>
      </c>
      <c r="N225" s="21" t="s">
        <v>637</v>
      </c>
    </row>
    <row r="226" spans="1:14" s="29" customFormat="1" ht="156.75" customHeight="1" x14ac:dyDescent="0.3">
      <c r="A226" s="1">
        <v>211</v>
      </c>
      <c r="B226" s="25" t="s">
        <v>210</v>
      </c>
      <c r="C226" s="5" t="s">
        <v>638</v>
      </c>
      <c r="D226" s="28" t="s">
        <v>523</v>
      </c>
      <c r="E226" s="35"/>
      <c r="F226" s="28"/>
      <c r="G226" s="5" t="s">
        <v>219</v>
      </c>
      <c r="H226" s="84"/>
      <c r="I226" s="84">
        <v>426.11559999999997</v>
      </c>
      <c r="J226" s="45"/>
      <c r="K226" s="35" t="s">
        <v>639</v>
      </c>
      <c r="L226" s="13"/>
      <c r="M226" s="21" t="s">
        <v>514</v>
      </c>
      <c r="N226" s="21" t="s">
        <v>640</v>
      </c>
    </row>
    <row r="227" spans="1:14" s="29" customFormat="1" ht="326.25" customHeight="1" x14ac:dyDescent="0.3">
      <c r="A227" s="1">
        <v>212</v>
      </c>
      <c r="B227" s="25" t="s">
        <v>210</v>
      </c>
      <c r="C227" s="5" t="s">
        <v>641</v>
      </c>
      <c r="D227" s="28" t="s">
        <v>642</v>
      </c>
      <c r="E227" s="35"/>
      <c r="F227" s="28"/>
      <c r="G227" s="5" t="s">
        <v>219</v>
      </c>
      <c r="H227" s="84"/>
      <c r="I227" s="84">
        <v>1000</v>
      </c>
      <c r="J227" s="45"/>
      <c r="K227" s="35" t="s">
        <v>643</v>
      </c>
      <c r="L227" s="13"/>
      <c r="M227" s="21" t="s">
        <v>514</v>
      </c>
      <c r="N227" s="21" t="s">
        <v>644</v>
      </c>
    </row>
    <row r="228" spans="1:14" s="29" customFormat="1" ht="332.25" customHeight="1" x14ac:dyDescent="0.3">
      <c r="A228" s="1">
        <v>213</v>
      </c>
      <c r="B228" s="25" t="s">
        <v>210</v>
      </c>
      <c r="C228" s="5" t="s">
        <v>645</v>
      </c>
      <c r="D228" s="28" t="s">
        <v>646</v>
      </c>
      <c r="E228" s="35"/>
      <c r="F228" s="28"/>
      <c r="G228" s="5" t="s">
        <v>219</v>
      </c>
      <c r="H228" s="84"/>
      <c r="I228" s="84">
        <v>1188.818</v>
      </c>
      <c r="J228" s="45"/>
      <c r="K228" s="35" t="s">
        <v>647</v>
      </c>
      <c r="L228" s="13"/>
      <c r="M228" s="21" t="s">
        <v>514</v>
      </c>
      <c r="N228" s="21" t="s">
        <v>648</v>
      </c>
    </row>
    <row r="229" spans="1:14" s="34" customFormat="1" ht="409.5" customHeight="1" x14ac:dyDescent="0.3">
      <c r="A229" s="1">
        <v>214</v>
      </c>
      <c r="B229" s="1" t="s">
        <v>210</v>
      </c>
      <c r="C229" s="6" t="s">
        <v>649</v>
      </c>
      <c r="D229" s="17" t="s">
        <v>650</v>
      </c>
      <c r="E229" s="6"/>
      <c r="F229" s="17"/>
      <c r="G229" s="6" t="s">
        <v>219</v>
      </c>
      <c r="H229" s="88"/>
      <c r="I229" s="88">
        <v>47165.972849999998</v>
      </c>
      <c r="J229" s="17"/>
      <c r="K229" s="6" t="s">
        <v>581</v>
      </c>
      <c r="L229" s="15"/>
      <c r="M229" s="6" t="s">
        <v>612</v>
      </c>
      <c r="N229" s="6" t="s">
        <v>651</v>
      </c>
    </row>
    <row r="230" spans="1:14" ht="368.25" customHeight="1" x14ac:dyDescent="0.3">
      <c r="A230" s="1">
        <v>215</v>
      </c>
      <c r="B230" s="1" t="s">
        <v>210</v>
      </c>
      <c r="C230" s="6" t="s">
        <v>652</v>
      </c>
      <c r="D230" s="17" t="s">
        <v>653</v>
      </c>
      <c r="E230" s="72"/>
      <c r="F230" s="17"/>
      <c r="G230" s="6" t="s">
        <v>219</v>
      </c>
      <c r="H230" s="89"/>
      <c r="I230" s="89">
        <v>1472.0006000000001</v>
      </c>
      <c r="J230" s="19"/>
      <c r="K230" s="72" t="s">
        <v>654</v>
      </c>
      <c r="L230" s="15"/>
      <c r="M230" s="6" t="s">
        <v>612</v>
      </c>
      <c r="N230" s="6" t="s">
        <v>655</v>
      </c>
    </row>
    <row r="231" spans="1:14" s="29" customFormat="1" ht="315" x14ac:dyDescent="0.3">
      <c r="A231" s="1">
        <v>216</v>
      </c>
      <c r="B231" s="1" t="s">
        <v>210</v>
      </c>
      <c r="C231" s="6" t="s">
        <v>656</v>
      </c>
      <c r="D231" s="17" t="s">
        <v>657</v>
      </c>
      <c r="E231" s="72"/>
      <c r="F231" s="17"/>
      <c r="G231" s="6" t="s">
        <v>219</v>
      </c>
      <c r="H231" s="89"/>
      <c r="I231" s="89">
        <v>28922.962049999998</v>
      </c>
      <c r="J231" s="19"/>
      <c r="K231" s="72" t="s">
        <v>639</v>
      </c>
      <c r="L231" s="15"/>
      <c r="M231" s="6" t="s">
        <v>612</v>
      </c>
      <c r="N231" s="6" t="s">
        <v>658</v>
      </c>
    </row>
    <row r="232" spans="1:14" s="29" customFormat="1" ht="173.25" x14ac:dyDescent="0.3">
      <c r="A232" s="1">
        <v>217</v>
      </c>
      <c r="B232" s="1" t="s">
        <v>210</v>
      </c>
      <c r="C232" s="6" t="s">
        <v>659</v>
      </c>
      <c r="D232" s="17" t="s">
        <v>660</v>
      </c>
      <c r="E232" s="72"/>
      <c r="F232" s="17" t="s">
        <v>661</v>
      </c>
      <c r="G232" s="6" t="s">
        <v>219</v>
      </c>
      <c r="H232" s="89"/>
      <c r="I232" s="89">
        <v>5197.2147699999996</v>
      </c>
      <c r="J232" s="19"/>
      <c r="K232" s="72" t="s">
        <v>662</v>
      </c>
      <c r="L232" s="15"/>
      <c r="M232" s="6" t="s">
        <v>514</v>
      </c>
      <c r="N232" s="6" t="s">
        <v>663</v>
      </c>
    </row>
    <row r="233" spans="1:14" ht="173.25" x14ac:dyDescent="0.3">
      <c r="A233" s="1">
        <v>218</v>
      </c>
      <c r="B233" s="1" t="s">
        <v>210</v>
      </c>
      <c r="C233" s="6" t="s">
        <v>664</v>
      </c>
      <c r="D233" s="17" t="s">
        <v>665</v>
      </c>
      <c r="E233" s="72"/>
      <c r="F233" s="17"/>
      <c r="G233" s="6" t="s">
        <v>242</v>
      </c>
      <c r="H233" s="89"/>
      <c r="I233" s="89">
        <v>1045.25821</v>
      </c>
      <c r="J233" s="19"/>
      <c r="K233" s="72" t="s">
        <v>666</v>
      </c>
      <c r="L233" s="15"/>
      <c r="M233" s="6" t="s">
        <v>514</v>
      </c>
      <c r="N233" s="6" t="s">
        <v>667</v>
      </c>
    </row>
    <row r="234" spans="1:14" s="29" customFormat="1" ht="180" customHeight="1" x14ac:dyDescent="0.3">
      <c r="A234" s="1">
        <v>219</v>
      </c>
      <c r="B234" s="1" t="s">
        <v>210</v>
      </c>
      <c r="C234" s="6" t="s">
        <v>668</v>
      </c>
      <c r="D234" s="17" t="s">
        <v>669</v>
      </c>
      <c r="E234" s="72"/>
      <c r="F234" s="17"/>
      <c r="G234" s="6" t="s">
        <v>242</v>
      </c>
      <c r="H234" s="89"/>
      <c r="I234" s="89">
        <v>641.87836000000004</v>
      </c>
      <c r="J234" s="19"/>
      <c r="K234" s="72" t="s">
        <v>317</v>
      </c>
      <c r="L234" s="15"/>
      <c r="M234" s="6" t="s">
        <v>612</v>
      </c>
      <c r="N234" s="6" t="s">
        <v>670</v>
      </c>
    </row>
    <row r="235" spans="1:14" s="29" customFormat="1" ht="348.75" customHeight="1" x14ac:dyDescent="0.3">
      <c r="A235" s="1">
        <v>220</v>
      </c>
      <c r="B235" s="1" t="s">
        <v>210</v>
      </c>
      <c r="C235" s="6" t="s">
        <v>671</v>
      </c>
      <c r="D235" s="17" t="s">
        <v>95</v>
      </c>
      <c r="E235" s="72"/>
      <c r="F235" s="17"/>
      <c r="G235" s="6" t="s">
        <v>672</v>
      </c>
      <c r="H235" s="89"/>
      <c r="I235" s="89">
        <v>6307.6384500000004</v>
      </c>
      <c r="J235" s="19"/>
      <c r="K235" s="72" t="s">
        <v>666</v>
      </c>
      <c r="L235" s="15"/>
      <c r="M235" s="6" t="s">
        <v>612</v>
      </c>
      <c r="N235" s="6" t="s">
        <v>673</v>
      </c>
    </row>
    <row r="236" spans="1:14" s="29" customFormat="1" ht="230.25" customHeight="1" x14ac:dyDescent="0.3">
      <c r="A236" s="1">
        <v>221</v>
      </c>
      <c r="B236" s="1" t="s">
        <v>210</v>
      </c>
      <c r="C236" s="6" t="s">
        <v>674</v>
      </c>
      <c r="D236" s="17" t="s">
        <v>95</v>
      </c>
      <c r="E236" s="72"/>
      <c r="F236" s="17"/>
      <c r="G236" s="6" t="s">
        <v>219</v>
      </c>
      <c r="H236" s="89"/>
      <c r="I236" s="89">
        <v>752.94600000000003</v>
      </c>
      <c r="J236" s="19"/>
      <c r="K236" s="72" t="s">
        <v>675</v>
      </c>
      <c r="L236" s="15"/>
      <c r="M236" s="6" t="s">
        <v>612</v>
      </c>
      <c r="N236" s="6" t="s">
        <v>676</v>
      </c>
    </row>
    <row r="237" spans="1:14" s="29" customFormat="1" ht="309.75" customHeight="1" x14ac:dyDescent="0.3">
      <c r="A237" s="1">
        <v>222</v>
      </c>
      <c r="B237" s="1" t="s">
        <v>210</v>
      </c>
      <c r="C237" s="6" t="s">
        <v>677</v>
      </c>
      <c r="D237" s="17" t="s">
        <v>95</v>
      </c>
      <c r="E237" s="72"/>
      <c r="F237" s="17"/>
      <c r="G237" s="6" t="s">
        <v>678</v>
      </c>
      <c r="H237" s="88">
        <v>687959.88</v>
      </c>
      <c r="I237" s="88">
        <v>29579.685259999998</v>
      </c>
      <c r="J237" s="19"/>
      <c r="K237" s="72" t="s">
        <v>504</v>
      </c>
      <c r="L237" s="15">
        <f>(155945.2+29579.69)/H237*100</f>
        <v>26.967399610570315</v>
      </c>
      <c r="M237" s="6" t="s">
        <v>597</v>
      </c>
      <c r="N237" s="6" t="s">
        <v>679</v>
      </c>
    </row>
    <row r="238" spans="1:14" s="29" customFormat="1" ht="328.5" customHeight="1" x14ac:dyDescent="0.3">
      <c r="A238" s="1">
        <v>223</v>
      </c>
      <c r="B238" s="1" t="s">
        <v>210</v>
      </c>
      <c r="C238" s="6" t="s">
        <v>680</v>
      </c>
      <c r="D238" s="17" t="s">
        <v>95</v>
      </c>
      <c r="E238" s="72"/>
      <c r="F238" s="17"/>
      <c r="G238" s="6" t="s">
        <v>242</v>
      </c>
      <c r="H238" s="88">
        <v>574150.27</v>
      </c>
      <c r="I238" s="88">
        <v>342197.59179999999</v>
      </c>
      <c r="J238" s="19"/>
      <c r="K238" s="72" t="s">
        <v>139</v>
      </c>
      <c r="L238" s="15">
        <f t="shared" si="8"/>
        <v>59.600702060107011</v>
      </c>
      <c r="M238" s="72" t="s">
        <v>172</v>
      </c>
      <c r="N238" s="6" t="s">
        <v>681</v>
      </c>
    </row>
    <row r="239" spans="1:14" ht="94.5" x14ac:dyDescent="0.3">
      <c r="A239" s="1">
        <v>224</v>
      </c>
      <c r="B239" s="1" t="s">
        <v>103</v>
      </c>
      <c r="C239" s="6" t="s">
        <v>39</v>
      </c>
      <c r="D239" s="6" t="s">
        <v>685</v>
      </c>
      <c r="E239" s="6" t="s">
        <v>686</v>
      </c>
      <c r="F239" s="73">
        <v>54000308003231</v>
      </c>
      <c r="G239" s="6" t="s">
        <v>687</v>
      </c>
      <c r="H239" s="22">
        <v>21249</v>
      </c>
      <c r="I239" s="22">
        <v>14766.435170000001</v>
      </c>
      <c r="J239" s="6">
        <v>2013</v>
      </c>
      <c r="K239" s="3" t="s">
        <v>153</v>
      </c>
      <c r="L239" s="15">
        <v>69</v>
      </c>
      <c r="M239" s="15" t="s">
        <v>688</v>
      </c>
      <c r="N239" s="6"/>
    </row>
    <row r="240" spans="1:14" s="29" customFormat="1" ht="94.5" x14ac:dyDescent="0.3">
      <c r="A240" s="1">
        <v>225</v>
      </c>
      <c r="B240" s="1" t="s">
        <v>103</v>
      </c>
      <c r="C240" s="6" t="s">
        <v>38</v>
      </c>
      <c r="D240" s="6" t="s">
        <v>685</v>
      </c>
      <c r="E240" s="6" t="s">
        <v>689</v>
      </c>
      <c r="F240" s="73">
        <v>54000308003232</v>
      </c>
      <c r="G240" s="6" t="s">
        <v>687</v>
      </c>
      <c r="H240" s="22">
        <v>310058.5</v>
      </c>
      <c r="I240" s="22">
        <v>122137.48631999998</v>
      </c>
      <c r="J240" s="6">
        <v>2013</v>
      </c>
      <c r="K240" s="3" t="s">
        <v>153</v>
      </c>
      <c r="L240" s="15">
        <v>39</v>
      </c>
      <c r="M240" s="15" t="s">
        <v>688</v>
      </c>
      <c r="N240" s="6"/>
    </row>
    <row r="241" spans="1:14" s="29" customFormat="1" ht="308.25" customHeight="1" x14ac:dyDescent="0.3">
      <c r="A241" s="1">
        <v>226</v>
      </c>
      <c r="B241" s="74" t="s">
        <v>690</v>
      </c>
      <c r="C241" s="74" t="s">
        <v>691</v>
      </c>
      <c r="D241" s="74" t="s">
        <v>692</v>
      </c>
      <c r="E241" s="74" t="s">
        <v>693</v>
      </c>
      <c r="F241" s="73" t="s">
        <v>694</v>
      </c>
      <c r="G241" s="6" t="s">
        <v>695</v>
      </c>
      <c r="H241" s="22" t="s">
        <v>696</v>
      </c>
      <c r="I241" s="22"/>
      <c r="J241" s="2" t="s">
        <v>697</v>
      </c>
      <c r="K241" s="2"/>
      <c r="L241" s="15"/>
      <c r="M241" s="3" t="s">
        <v>698</v>
      </c>
      <c r="N241" s="6"/>
    </row>
    <row r="242" spans="1:14" s="38" customFormat="1" ht="315.75" customHeight="1" x14ac:dyDescent="0.25">
      <c r="A242" s="1">
        <v>227</v>
      </c>
      <c r="B242" s="74" t="s">
        <v>690</v>
      </c>
      <c r="C242" s="74" t="s">
        <v>699</v>
      </c>
      <c r="D242" s="74" t="s">
        <v>692</v>
      </c>
      <c r="E242" s="74" t="s">
        <v>700</v>
      </c>
      <c r="F242" s="73" t="s">
        <v>701</v>
      </c>
      <c r="G242" s="6" t="s">
        <v>695</v>
      </c>
      <c r="H242" s="22" t="s">
        <v>702</v>
      </c>
      <c r="I242" s="22"/>
      <c r="J242" s="2" t="s">
        <v>703</v>
      </c>
      <c r="K242" s="2"/>
      <c r="L242" s="97"/>
      <c r="M242" s="75" t="s">
        <v>698</v>
      </c>
      <c r="N242" s="76"/>
    </row>
    <row r="243" spans="1:14" s="39" customFormat="1" ht="297.75" customHeight="1" x14ac:dyDescent="0.25">
      <c r="A243" s="1">
        <v>228</v>
      </c>
      <c r="B243" s="74" t="s">
        <v>690</v>
      </c>
      <c r="C243" s="74" t="s">
        <v>704</v>
      </c>
      <c r="D243" s="74" t="s">
        <v>705</v>
      </c>
      <c r="E243" s="74" t="s">
        <v>706</v>
      </c>
      <c r="F243" s="73" t="s">
        <v>707</v>
      </c>
      <c r="G243" s="6" t="s">
        <v>695</v>
      </c>
      <c r="H243" s="22" t="s">
        <v>708</v>
      </c>
      <c r="I243" s="22"/>
      <c r="J243" s="2" t="s">
        <v>703</v>
      </c>
      <c r="K243" s="2"/>
      <c r="L243" s="15"/>
      <c r="M243" s="75" t="s">
        <v>698</v>
      </c>
      <c r="N243" s="6"/>
    </row>
    <row r="244" spans="1:14" ht="78.75" x14ac:dyDescent="0.3">
      <c r="A244" s="1">
        <v>229</v>
      </c>
      <c r="B244" s="74" t="s">
        <v>709</v>
      </c>
      <c r="C244" s="6" t="s">
        <v>710</v>
      </c>
      <c r="D244" s="6" t="s">
        <v>711</v>
      </c>
      <c r="E244" s="6" t="s">
        <v>712</v>
      </c>
      <c r="F244" s="73">
        <v>54000228020881</v>
      </c>
      <c r="G244" s="6" t="s">
        <v>695</v>
      </c>
      <c r="H244" s="22">
        <v>2500000</v>
      </c>
      <c r="I244" s="22">
        <v>771490.50399999996</v>
      </c>
      <c r="J244" s="2" t="s">
        <v>713</v>
      </c>
      <c r="K244" s="2" t="s">
        <v>714</v>
      </c>
      <c r="L244" s="15">
        <v>40</v>
      </c>
      <c r="M244" s="3" t="s">
        <v>172</v>
      </c>
      <c r="N244" s="6"/>
    </row>
    <row r="245" spans="1:14" ht="63" x14ac:dyDescent="0.3">
      <c r="A245" s="1">
        <v>230</v>
      </c>
      <c r="B245" s="74" t="s">
        <v>715</v>
      </c>
      <c r="C245" s="74" t="s">
        <v>716</v>
      </c>
      <c r="D245" s="6" t="s">
        <v>717</v>
      </c>
      <c r="E245" s="6" t="s">
        <v>718</v>
      </c>
      <c r="F245" s="73">
        <v>54000000009226</v>
      </c>
      <c r="G245" s="6" t="s">
        <v>695</v>
      </c>
      <c r="H245" s="22">
        <v>63227.199999999997</v>
      </c>
      <c r="I245" s="22"/>
      <c r="J245" s="2" t="s">
        <v>697</v>
      </c>
      <c r="K245" s="2"/>
      <c r="L245" s="15">
        <v>26</v>
      </c>
      <c r="M245" s="3" t="s">
        <v>172</v>
      </c>
      <c r="N245" s="6"/>
    </row>
    <row r="246" spans="1:14" s="39" customFormat="1" ht="114.75" customHeight="1" x14ac:dyDescent="0.25">
      <c r="A246" s="1">
        <v>231</v>
      </c>
      <c r="B246" s="6" t="s">
        <v>719</v>
      </c>
      <c r="C246" s="6" t="s">
        <v>720</v>
      </c>
      <c r="D246" s="6" t="s">
        <v>726</v>
      </c>
      <c r="E246" s="6" t="s">
        <v>721</v>
      </c>
      <c r="F246" s="77">
        <v>54001299000017</v>
      </c>
      <c r="G246" s="6" t="s">
        <v>687</v>
      </c>
      <c r="H246" s="90">
        <v>400</v>
      </c>
      <c r="I246" s="90">
        <v>334</v>
      </c>
      <c r="J246" s="72" t="s">
        <v>722</v>
      </c>
      <c r="K246" s="2"/>
      <c r="L246" s="78">
        <v>18</v>
      </c>
      <c r="M246" s="72" t="s">
        <v>172</v>
      </c>
      <c r="N246" s="6" t="s">
        <v>723</v>
      </c>
    </row>
  </sheetData>
  <customSheetViews>
    <customSheetView guid="{12FA0CB9-E4B6-4665-88D2-E50C7C652AAB}" scale="70" showPageBreaks="1" fitToPage="1" printArea="1" hiddenRows="1" hiddenColumns="1" topLeftCell="A244">
      <selection activeCell="L101" sqref="L1:L1048576"/>
      <pageMargins left="0.25" right="0.25" top="0.75" bottom="0.75" header="0.3" footer="0.3"/>
      <printOptions horizontalCentered="1"/>
      <pageSetup paperSize="9" scale="43" fitToHeight="0" orientation="landscape" horizontalDpi="4294967293" r:id="rId1"/>
    </customSheetView>
    <customSheetView guid="{FA86A8F7-4BF0-406E-8728-0EAD5C171000}" scale="82" showPageBreaks="1" fitToPage="1" printArea="1" hiddenRows="1" hiddenColumns="1" topLeftCell="A234">
      <selection activeCell="A100" sqref="A100:A246"/>
      <pageMargins left="0.25" right="0.25" top="0.75" bottom="0.75" header="0.3" footer="0.3"/>
      <printOptions horizontalCentered="1"/>
      <pageSetup paperSize="9" scale="47" fitToHeight="10" orientation="landscape" horizontalDpi="4294967293" r:id="rId2"/>
    </customSheetView>
    <customSheetView guid="{C79E3E0C-8C17-4644-B494-28D7DA9E7330}" scale="82" showPageBreaks="1" fitToPage="1" printArea="1" hiddenRows="1" hiddenColumns="1" topLeftCell="A235">
      <selection activeCell="N222" sqref="N222"/>
      <pageMargins left="0.70866141732283472" right="0.70866141732283472" top="0.74803149606299213" bottom="0.74803149606299213" header="0.31496062992125984" footer="0.31496062992125984"/>
      <printOptions horizontalCentered="1"/>
      <pageSetup paperSize="9" scale="44" fitToHeight="10" orientation="landscape" horizontalDpi="4294967293" r:id="rId3"/>
    </customSheetView>
    <customSheetView guid="{CA3D3ECB-6424-4E6C-B460-FA8CBB3E3BD0}" scale="82" showPageBreaks="1" fitToPage="1" printArea="1" hiddenRows="1" hiddenColumns="1">
      <selection activeCell="D14" sqref="D14"/>
      <pageMargins left="0.70866141732283472" right="0.70866141732283472" top="0.74803149606299213" bottom="0.74803149606299213" header="0.31496062992125984" footer="0.31496062992125984"/>
      <printOptions horizontalCentered="1"/>
      <pageSetup paperSize="9" scale="44" fitToHeight="10" orientation="landscape" horizontalDpi="4294967293" r:id="rId4"/>
    </customSheetView>
    <customSheetView guid="{E85ACE99-BC90-4179-8BEF-7DD14F5D6916}" scale="82" showPageBreaks="1" fitToPage="1" printArea="1" showAutoFilter="1" hiddenRows="1" hiddenColumns="1" topLeftCell="A10">
      <selection activeCell="A112" sqref="A112:K112"/>
      <pageMargins left="0.70866141732283472" right="0.70866141732283472" top="0.74803149606299213" bottom="0.74803149606299213" header="0.31496062992125984" footer="0.31496062992125984"/>
      <printOptions horizontalCentered="1"/>
      <pageSetup paperSize="9" scale="59" fitToHeight="10" orientation="landscape" horizontalDpi="4294967293" r:id="rId5"/>
      <autoFilter ref="A14:Q80"/>
    </customSheetView>
    <customSheetView guid="{DB08870B-7BA0-4E43-B459-BC737F099461}" scale="82" fitToPage="1" showAutoFilter="1" hiddenRows="1" hiddenColumns="1" topLeftCell="B31">
      <selection activeCell="H78" sqref="H78:I78"/>
      <pageMargins left="0.70866141732283472" right="0.70866141732283472" top="0.74803149606299213" bottom="0.74803149606299213" header="0.31496062992125984" footer="0.31496062992125984"/>
      <printOptions horizontalCentered="1"/>
      <pageSetup paperSize="9" scale="40" fitToHeight="10" orientation="landscape" horizontalDpi="4294967293" verticalDpi="0"/>
      <autoFilter ref="A14:Q80"/>
    </customSheetView>
    <customSheetView guid="{F70A4DCC-A92B-4016-B04C-3C332406834F}" fitToPage="1" printArea="1" hiddenRows="1" hiddenColumns="1" topLeftCell="A40">
      <selection activeCell="I42" sqref="I42"/>
      <pageMargins left="0.70866141732283472" right="0.70866141732283472" top="0.74803149606299213" bottom="0.74803149606299213" header="0.31496062992125984" footer="0.31496062992125984"/>
      <printOptions horizontalCentered="1"/>
      <pageSetup paperSize="9" scale="69" fitToHeight="10" orientation="landscape" horizontalDpi="4294967293"/>
    </customSheetView>
    <customSheetView guid="{93A7D9B6-EFC6-47A7-A2DB-2D791489D569}" scale="60" showPageBreaks="1" printArea="1" hiddenColumns="1" view="pageBreakPreview" topLeftCell="A70">
      <selection activeCell="J76" sqref="J76"/>
      <colBreaks count="1" manualBreakCount="1">
        <brk id="11" max="1048575" man="1"/>
      </colBreaks>
      <pageMargins left="0.7" right="0.7" top="0.75" bottom="0.75" header="0.3" footer="0.3"/>
      <pageSetup paperSize="9" scale="46" orientation="portrait" horizontalDpi="4294967293"/>
    </customSheetView>
    <customSheetView guid="{0431DF7A-99DA-4EB9-B358-E547C88B8550}" showPageBreaks="1" hiddenColumns="1">
      <selection activeCell="F15" sqref="F15"/>
      <pageMargins left="0.7" right="0.7" top="0.75" bottom="0.75" header="0.3" footer="0.3"/>
      <pageSetup paperSize="9" orientation="portrait" horizontalDpi="4294967293" verticalDpi="0"/>
    </customSheetView>
    <customSheetView guid="{C5AAB0AA-189A-4FE6-8EDD-ABB33BB11FE3}" hiddenColumns="1">
      <selection activeCell="J25" sqref="J25"/>
      <pageMargins left="0.7" right="0.7" top="0.75" bottom="0.75" header="0.3" footer="0.3"/>
      <pageSetup paperSize="9" orientation="portrait" horizontalDpi="4294967293" verticalDpi="0"/>
    </customSheetView>
    <customSheetView guid="{530DD97E-6E1B-4343-A34A-A81C4FD10102}" hiddenColumns="1">
      <selection activeCell="I18" sqref="I18"/>
      <pageMargins left="0.7" right="0.7" top="0.75" bottom="0.75" header="0.3" footer="0.3"/>
      <pageSetup paperSize="9" orientation="portrait" horizontalDpi="4294967293"/>
    </customSheetView>
    <customSheetView guid="{E9F913EB-F322-433F-8B75-69E88A5CAE9D}" hiddenColumns="1" topLeftCell="A17">
      <selection activeCell="H22" sqref="H22"/>
      <pageMargins left="0.7" right="0.7" top="0.75" bottom="0.75" header="0.3" footer="0.3"/>
      <pageSetup paperSize="9" orientation="portrait" horizontalDpi="4294967293" verticalDpi="0"/>
    </customSheetView>
    <customSheetView guid="{1909A9B7-3751-48F6-B80A-CAD76C6AA98E}" hiddenColumns="1" topLeftCell="A7">
      <pane xSplit="10" ySplit="5" topLeftCell="K12" activePane="bottomRight" state="frozen"/>
      <selection pane="bottomRight" activeCell="D24" sqref="D24"/>
      <pageMargins left="0.7" right="0.7" top="0.75" bottom="0.75" header="0.3" footer="0.3"/>
      <pageSetup paperSize="9" orientation="portrait" horizontalDpi="4294967293" verticalDpi="0"/>
    </customSheetView>
    <customSheetView guid="{C9DDCA4E-D5D7-466E-9DE9-7951F001FCD2}" hiddenColumns="1" topLeftCell="A25">
      <selection activeCell="H26" sqref="H26"/>
      <pageMargins left="0.7" right="0.7" top="0.75" bottom="0.75" header="0.3" footer="0.3"/>
      <pageSetup paperSize="9" orientation="portrait" horizontalDpi="4294967293"/>
    </customSheetView>
    <customSheetView guid="{17136DD0-4923-4F18-9DD1-C6F4DB100BE6}" showPageBreaks="1" printArea="1" hiddenColumns="1" view="pageBreakPreview" topLeftCell="A47">
      <selection activeCell="H49" sqref="H49"/>
      <colBreaks count="1" manualBreakCount="1">
        <brk id="11" max="1048575" man="1"/>
      </colBreaks>
      <pageMargins left="0.7" right="0.7" top="0.75" bottom="0.75" header="0.3" footer="0.3"/>
      <pageSetup paperSize="9" scale="46" orientation="portrait" horizontalDpi="4294967293"/>
    </customSheetView>
    <customSheetView guid="{BCA3E4B0-80D6-4A38-9AD5-4BDDEB6C898F}" scale="85" showPageBreaks="1" printArea="1" hiddenColumns="1" view="pageBreakPreview">
      <pane ySplit="18" topLeftCell="A51" activePane="bottomLeft" state="frozen"/>
      <selection pane="bottomLeft" activeCell="H51" sqref="H51"/>
      <colBreaks count="1" manualBreakCount="1">
        <brk id="11" max="1048575" man="1"/>
      </colBreaks>
      <pageMargins left="0.7" right="0.7" top="0.75" bottom="0.75" header="0.3" footer="0.3"/>
      <pageSetup paperSize="9" scale="46" orientation="portrait" horizontalDpi="4294967293"/>
    </customSheetView>
    <customSheetView guid="{9C493699-077B-4735-B865-B0E950CC07A9}" showPageBreaks="1" hiddenColumns="1" topLeftCell="B50">
      <selection activeCell="F52" sqref="F52"/>
      <pageMargins left="0.7" right="0.7" top="0.75" bottom="0.75" header="0.3" footer="0.3"/>
      <pageSetup paperSize="9" orientation="portrait" horizontalDpi="4294967293"/>
    </customSheetView>
    <customSheetView guid="{C98DAC5F-F562-4305-96C6-AA864FED6554}" fitToPage="1" printArea="1" showAutoFilter="1" hiddenRows="1" hiddenColumns="1" topLeftCell="B13">
      <pane ySplit="4" topLeftCell="A17" activePane="bottomLeft" state="frozen"/>
      <selection pane="bottomLeft" activeCell="H13" sqref="H13:H16"/>
      <pageMargins left="0.70866141732283472" right="0.70866141732283472" top="0.74803149606299213" bottom="0.74803149606299213" header="0.31496062992125984" footer="0.31496062992125984"/>
      <printOptions horizontalCentered="1"/>
      <pageSetup paperSize="9" scale="63" fitToHeight="10" orientation="landscape" horizontalDpi="4294967293" verticalDpi="0"/>
      <autoFilter ref="A14:Q80"/>
    </customSheetView>
    <customSheetView guid="{0DCC546B-500D-481F-8E9C-59A1934C059F}" scale="90" hiddenColumns="1" topLeftCell="A58">
      <selection activeCell="F61" sqref="F61"/>
      <pageMargins left="0.7" right="0.7" top="0.75" bottom="0.75" header="0.3" footer="0.3"/>
      <pageSetup paperSize="9" orientation="portrait" horizontalDpi="4294967293" verticalDpi="0"/>
    </customSheetView>
    <customSheetView guid="{5CFABD18-02CA-4AD7-B944-E762FBF5D49B}" scale="70" hiddenColumns="1" topLeftCell="A45">
      <selection activeCell="K51" sqref="B51:K52"/>
      <pageMargins left="0.7" right="0.7" top="0.75" bottom="0.75" header="0.3" footer="0.3"/>
      <pageSetup paperSize="9" orientation="portrait" horizontalDpi="4294967293" verticalDpi="0"/>
    </customSheetView>
    <customSheetView guid="{3D0A5FB9-EE15-4BCD-9766-909A82130005}" scale="82" showPageBreaks="1" fitToPage="1" printArea="1" showAutoFilter="1" hiddenRows="1" hiddenColumns="1" topLeftCell="A74">
      <selection activeCell="R108" sqref="R108"/>
      <pageMargins left="0.70866141732283472" right="0.70866141732283472" top="0.74803149606299213" bottom="0.74803149606299213" header="0.31496062992125984" footer="0.31496062992125984"/>
      <printOptions horizontalCentered="1"/>
      <pageSetup paperSize="9" scale="59" fitToHeight="10" orientation="landscape" horizontalDpi="4294967293" r:id="rId6"/>
      <autoFilter ref="A14:Q80"/>
    </customSheetView>
    <customSheetView guid="{32FC9A99-9368-463C-BA65-E15BE2E513CD}" scale="82" showPageBreaks="1" fitToPage="1" showAutoFilter="1" hiddenRows="1" hiddenColumns="1" topLeftCell="A28">
      <selection activeCell="D18" sqref="D18"/>
      <pageMargins left="0.51181102362204722" right="0.51181102362204722" top="0.55118110236220474" bottom="0.55118110236220474" header="0.31496062992125984" footer="0.31496062992125984"/>
      <printOptions horizontalCentered="1"/>
      <pageSetup paperSize="9" scale="38" fitToHeight="5" orientation="landscape" horizontalDpi="4294967293" verticalDpi="0" r:id="rId7"/>
      <autoFilter ref="A13:U112"/>
    </customSheetView>
    <customSheetView guid="{DCB20B50-72B0-4335-B1E9-DE1F05C08368}" scale="70" showPageBreaks="1" fitToPage="1" hiddenRows="1" hiddenColumns="1">
      <selection activeCell="A5" sqref="A5:N5"/>
      <pageMargins left="0.25" right="0.25" top="0.75" bottom="0.75" header="0.3" footer="0.3"/>
      <printOptions horizontalCentered="1"/>
      <pageSetup paperSize="9" scale="47" fitToHeight="0" orientation="landscape" horizontalDpi="4294967293" r:id="rId8"/>
    </customSheetView>
    <customSheetView guid="{225AFABD-A78D-4131-966E-200F7A1250D2}" showPageBreaks="1" fitToPage="1" hiddenRows="1" hiddenColumns="1" view="pageLayout" topLeftCell="E88">
      <selection activeCell="H14" sqref="H14:I14"/>
      <pageMargins left="0.25" right="0.25" top="0.75" bottom="0.75" header="0.3" footer="0.3"/>
      <printOptions horizontalCentered="1"/>
      <pageSetup paperSize="9" scale="43" fitToHeight="0" orientation="landscape" horizontalDpi="4294967293" r:id="rId9"/>
      <headerFooter>
        <oddHeader>&amp;C&amp;"Times New Roman,обычный"&amp;10Страница &amp;P</oddHeader>
      </headerFooter>
    </customSheetView>
  </customSheetViews>
  <mergeCells count="6">
    <mergeCell ref="A9:N9"/>
    <mergeCell ref="A4:N4"/>
    <mergeCell ref="A5:N5"/>
    <mergeCell ref="A6:N6"/>
    <mergeCell ref="A7:N7"/>
    <mergeCell ref="A8:N8"/>
  </mergeCells>
  <printOptions horizontalCentered="1"/>
  <pageMargins left="0.25" right="0.25" top="0.75" bottom="0.75" header="0.3" footer="0.3"/>
  <pageSetup paperSize="9" scale="43" fitToHeight="0" orientation="landscape" horizontalDpi="4294967293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0" sqref="B10"/>
    </sheetView>
  </sheetViews>
  <sheetFormatPr defaultColWidth="9.140625" defaultRowHeight="15" x14ac:dyDescent="0.25"/>
  <cols>
    <col min="1" max="16384" width="9.140625" style="10"/>
  </cols>
  <sheetData/>
  <customSheetViews>
    <customSheetView guid="{12FA0CB9-E4B6-4665-88D2-E50C7C652AAB}">
      <selection activeCell="B10" sqref="B10"/>
      <pageMargins left="0.7" right="0.7" top="0.75" bottom="0.75" header="0.3" footer="0.3"/>
    </customSheetView>
    <customSheetView guid="{FA86A8F7-4BF0-406E-8728-0EAD5C171000}">
      <selection activeCell="B10" sqref="B10"/>
      <pageMargins left="0.7" right="0.7" top="0.75" bottom="0.75" header="0.3" footer="0.3"/>
    </customSheetView>
    <customSheetView guid="{C79E3E0C-8C17-4644-B494-28D7DA9E7330}">
      <selection activeCell="B10" sqref="B10"/>
      <pageMargins left="0.7" right="0.7" top="0.75" bottom="0.75" header="0.3" footer="0.3"/>
    </customSheetView>
    <customSheetView guid="{CA3D3ECB-6424-4E6C-B460-FA8CBB3E3BD0}">
      <selection activeCell="B10" sqref="B10"/>
      <pageMargins left="0.7" right="0.7" top="0.75" bottom="0.75" header="0.3" footer="0.3"/>
    </customSheetView>
    <customSheetView guid="{E85ACE99-BC90-4179-8BEF-7DD14F5D6916}">
      <selection activeCell="B10" sqref="B10"/>
      <pageMargins left="0.7" right="0.7" top="0.75" bottom="0.75" header="0.3" footer="0.3"/>
    </customSheetView>
    <customSheetView guid="{DB08870B-7BA0-4E43-B459-BC737F099461}">
      <selection activeCell="B10" sqref="B10"/>
      <pageMargins left="0.7" right="0.7" top="0.75" bottom="0.75" header="0.3" footer="0.3"/>
    </customSheetView>
    <customSheetView guid="{F70A4DCC-A92B-4016-B04C-3C332406834F}">
      <selection activeCell="B10" sqref="B10"/>
      <pageMargins left="0.7" right="0.7" top="0.75" bottom="0.75" header="0.3" footer="0.3"/>
    </customSheetView>
    <customSheetView guid="{93A7D9B6-EFC6-47A7-A2DB-2D791489D569}">
      <selection activeCell="B10" sqref="B10"/>
      <pageMargins left="0.7" right="0.7" top="0.75" bottom="0.75" header="0.3" footer="0.3"/>
    </customSheetView>
    <customSheetView guid="{0431DF7A-99DA-4EB9-B358-E547C88B8550}">
      <pageMargins left="0.7" right="0.7" top="0.75" bottom="0.75" header="0.3" footer="0.3"/>
    </customSheetView>
    <customSheetView guid="{C5AAB0AA-189A-4FE6-8EDD-ABB33BB11FE3}">
      <pageMargins left="0.7" right="0.7" top="0.75" bottom="0.75" header="0.3" footer="0.3"/>
    </customSheetView>
    <customSheetView guid="{530DD97E-6E1B-4343-A34A-A81C4FD10102}">
      <pageMargins left="0.7" right="0.7" top="0.75" bottom="0.75" header="0.3" footer="0.3"/>
    </customSheetView>
    <customSheetView guid="{E9F913EB-F322-433F-8B75-69E88A5CAE9D}">
      <pageMargins left="0.7" right="0.7" top="0.75" bottom="0.75" header="0.3" footer="0.3"/>
    </customSheetView>
    <customSheetView guid="{1909A9B7-3751-48F6-B80A-CAD76C6AA98E}">
      <pageMargins left="0.7" right="0.7" top="0.75" bottom="0.75" header="0.3" footer="0.3"/>
    </customSheetView>
    <customSheetView guid="{C9DDCA4E-D5D7-466E-9DE9-7951F001FCD2}">
      <selection activeCell="B10" sqref="B10"/>
      <pageMargins left="0.7" right="0.7" top="0.75" bottom="0.75" header="0.3" footer="0.3"/>
    </customSheetView>
    <customSheetView guid="{17136DD0-4923-4F18-9DD1-C6F4DB100BE6}">
      <selection activeCell="B10" sqref="B10"/>
      <pageMargins left="0.7" right="0.7" top="0.75" bottom="0.75" header="0.3" footer="0.3"/>
    </customSheetView>
    <customSheetView guid="{BCA3E4B0-80D6-4A38-9AD5-4BDDEB6C898F}">
      <selection activeCell="B10" sqref="B10"/>
      <pageMargins left="0.7" right="0.7" top="0.75" bottom="0.75" header="0.3" footer="0.3"/>
    </customSheetView>
    <customSheetView guid="{9C493699-077B-4735-B865-B0E950CC07A9}">
      <selection activeCell="B10" sqref="B10"/>
      <pageMargins left="0.7" right="0.7" top="0.75" bottom="0.75" header="0.3" footer="0.3"/>
    </customSheetView>
    <customSheetView guid="{C98DAC5F-F562-4305-96C6-AA864FED6554}">
      <selection activeCell="B10" sqref="B10"/>
      <pageMargins left="0.7" right="0.7" top="0.75" bottom="0.75" header="0.3" footer="0.3"/>
    </customSheetView>
    <customSheetView guid="{0DCC546B-500D-481F-8E9C-59A1934C059F}">
      <selection activeCell="B10" sqref="B10"/>
      <pageMargins left="0.7" right="0.7" top="0.75" bottom="0.75" header="0.3" footer="0.3"/>
    </customSheetView>
    <customSheetView guid="{5CFABD18-02CA-4AD7-B944-E762FBF5D49B}">
      <selection activeCell="B10" sqref="B10"/>
      <pageMargins left="0.7" right="0.7" top="0.75" bottom="0.75" header="0.3" footer="0.3"/>
    </customSheetView>
    <customSheetView guid="{3D0A5FB9-EE15-4BCD-9766-909A82130005}">
      <selection activeCell="B10" sqref="B10"/>
      <pageMargins left="0.7" right="0.7" top="0.75" bottom="0.75" header="0.3" footer="0.3"/>
    </customSheetView>
    <customSheetView guid="{32FC9A99-9368-463C-BA65-E15BE2E513CD}">
      <selection activeCell="B10" sqref="B10"/>
      <pageMargins left="0.7" right="0.7" top="0.75" bottom="0.75" header="0.3" footer="0.3"/>
    </customSheetView>
    <customSheetView guid="{DCB20B50-72B0-4335-B1E9-DE1F05C08368}" showPageBreaks="1">
      <selection activeCell="B10" sqref="B10"/>
      <pageMargins left="0.7" right="0.7" top="0.75" bottom="0.75" header="0.3" footer="0.3"/>
      <pageSetup paperSize="9" orientation="portrait" r:id="rId1"/>
    </customSheetView>
    <customSheetView guid="{225AFABD-A78D-4131-966E-200F7A1250D2}">
      <selection activeCell="B10" sqref="B10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2FA0CB9-E4B6-4665-88D2-E50C7C652AAB}">
      <pageMargins left="0.7" right="0.7" top="0.75" bottom="0.75" header="0.3" footer="0.3"/>
    </customSheetView>
    <customSheetView guid="{FA86A8F7-4BF0-406E-8728-0EAD5C171000}">
      <pageMargins left="0.7" right="0.7" top="0.75" bottom="0.75" header="0.3" footer="0.3"/>
    </customSheetView>
    <customSheetView guid="{C79E3E0C-8C17-4644-B494-28D7DA9E7330}">
      <pageMargins left="0.7" right="0.7" top="0.75" bottom="0.75" header="0.3" footer="0.3"/>
    </customSheetView>
    <customSheetView guid="{CA3D3ECB-6424-4E6C-B460-FA8CBB3E3BD0}">
      <pageMargins left="0.7" right="0.7" top="0.75" bottom="0.75" header="0.3" footer="0.3"/>
    </customSheetView>
    <customSheetView guid="{E85ACE99-BC90-4179-8BEF-7DD14F5D6916}">
      <pageMargins left="0.7" right="0.7" top="0.75" bottom="0.75" header="0.3" footer="0.3"/>
    </customSheetView>
    <customSheetView guid="{DB08870B-7BA0-4E43-B459-BC737F099461}">
      <pageMargins left="0.7" right="0.7" top="0.75" bottom="0.75" header="0.3" footer="0.3"/>
    </customSheetView>
    <customSheetView guid="{F70A4DCC-A92B-4016-B04C-3C332406834F}">
      <pageMargins left="0.7" right="0.7" top="0.75" bottom="0.75" header="0.3" footer="0.3"/>
    </customSheetView>
    <customSheetView guid="{93A7D9B6-EFC6-47A7-A2DB-2D791489D569}">
      <pageMargins left="0.7" right="0.7" top="0.75" bottom="0.75" header="0.3" footer="0.3"/>
    </customSheetView>
    <customSheetView guid="{0431DF7A-99DA-4EB9-B358-E547C88B8550}">
      <pageMargins left="0.7" right="0.7" top="0.75" bottom="0.75" header="0.3" footer="0.3"/>
    </customSheetView>
    <customSheetView guid="{C5AAB0AA-189A-4FE6-8EDD-ABB33BB11FE3}">
      <pageMargins left="0.7" right="0.7" top="0.75" bottom="0.75" header="0.3" footer="0.3"/>
    </customSheetView>
    <customSheetView guid="{530DD97E-6E1B-4343-A34A-A81C4FD10102}">
      <pageMargins left="0.7" right="0.7" top="0.75" bottom="0.75" header="0.3" footer="0.3"/>
    </customSheetView>
    <customSheetView guid="{E9F913EB-F322-433F-8B75-69E88A5CAE9D}">
      <pageMargins left="0.7" right="0.7" top="0.75" bottom="0.75" header="0.3" footer="0.3"/>
    </customSheetView>
    <customSheetView guid="{1909A9B7-3751-48F6-B80A-CAD76C6AA98E}">
      <pageMargins left="0.7" right="0.7" top="0.75" bottom="0.75" header="0.3" footer="0.3"/>
    </customSheetView>
    <customSheetView guid="{C9DDCA4E-D5D7-466E-9DE9-7951F001FCD2}">
      <pageMargins left="0.7" right="0.7" top="0.75" bottom="0.75" header="0.3" footer="0.3"/>
    </customSheetView>
    <customSheetView guid="{17136DD0-4923-4F18-9DD1-C6F4DB100BE6}">
      <pageMargins left="0.7" right="0.7" top="0.75" bottom="0.75" header="0.3" footer="0.3"/>
    </customSheetView>
    <customSheetView guid="{BCA3E4B0-80D6-4A38-9AD5-4BDDEB6C898F}">
      <pageMargins left="0.7" right="0.7" top="0.75" bottom="0.75" header="0.3" footer="0.3"/>
    </customSheetView>
    <customSheetView guid="{9C493699-077B-4735-B865-B0E950CC07A9}">
      <pageMargins left="0.7" right="0.7" top="0.75" bottom="0.75" header="0.3" footer="0.3"/>
    </customSheetView>
    <customSheetView guid="{C98DAC5F-F562-4305-96C6-AA864FED6554}">
      <pageMargins left="0.7" right="0.7" top="0.75" bottom="0.75" header="0.3" footer="0.3"/>
    </customSheetView>
    <customSheetView guid="{0DCC546B-500D-481F-8E9C-59A1934C059F}">
      <pageMargins left="0.7" right="0.7" top="0.75" bottom="0.75" header="0.3" footer="0.3"/>
    </customSheetView>
    <customSheetView guid="{5CFABD18-02CA-4AD7-B944-E762FBF5D49B}">
      <pageMargins left="0.7" right="0.7" top="0.75" bottom="0.75" header="0.3" footer="0.3"/>
    </customSheetView>
    <customSheetView guid="{3D0A5FB9-EE15-4BCD-9766-909A82130005}">
      <pageMargins left="0.7" right="0.7" top="0.75" bottom="0.75" header="0.3" footer="0.3"/>
    </customSheetView>
    <customSheetView guid="{32FC9A99-9368-463C-BA65-E15BE2E513CD}">
      <pageMargins left="0.7" right="0.7" top="0.75" bottom="0.75" header="0.3" footer="0.3"/>
    </customSheetView>
    <customSheetView guid="{DCB20B50-72B0-4335-B1E9-DE1F05C08368}" showPageBreaks="1">
      <pageMargins left="0.7" right="0.7" top="0.75" bottom="0.75" header="0.3" footer="0.3"/>
      <pageSetup paperSize="9" orientation="portrait" r:id="rId1"/>
    </customSheetView>
    <customSheetView guid="{225AFABD-A78D-4131-966E-200F7A1250D2}"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Лист2</vt:lpstr>
      <vt:lpstr>Лист3</vt:lpstr>
      <vt:lpstr>'раздел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Швец Елена Анатольевна</dc:creator>
  <cp:lastModifiedBy>Кривицкий Сергей Александрович</cp:lastModifiedBy>
  <cp:lastPrinted>2019-06-06T01:58:32Z</cp:lastPrinted>
  <dcterms:created xsi:type="dcterms:W3CDTF">2017-03-15T01:51:55Z</dcterms:created>
  <dcterms:modified xsi:type="dcterms:W3CDTF">2019-06-09T07:51:04Z</dcterms:modified>
</cp:coreProperties>
</file>