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Мероприятия (2)" sheetId="6" r:id="rId1"/>
    <sheet name="Свод (2)" sheetId="8" r:id="rId2"/>
    <sheet name="Источник (2)" sheetId="7" r:id="rId3"/>
  </sheets>
  <externalReferences>
    <externalReference r:id="rId4"/>
  </externalReferences>
  <definedNames>
    <definedName name="_xlnm.Print_Area" localSheetId="2">'Источник (2)'!$A$1:$P$20</definedName>
    <definedName name="_xlnm.Print_Area" localSheetId="0">'Мероприятия (2)'!$A$1:$O$163</definedName>
    <definedName name="_xlnm.Print_Area" localSheetId="1">'Свод (2)'!$A$1:$L$16</definedName>
  </definedNames>
  <calcPr calcId="152511" iterate="1"/>
</workbook>
</file>

<file path=xl/calcChain.xml><?xml version="1.0" encoding="utf-8"?>
<calcChain xmlns="http://schemas.openxmlformats.org/spreadsheetml/2006/main">
  <c r="G80" i="6" l="1"/>
  <c r="I18" i="7"/>
  <c r="J18" i="7"/>
  <c r="K18" i="7"/>
  <c r="L18" i="7"/>
  <c r="M18" i="7"/>
  <c r="N18" i="7"/>
  <c r="O18" i="7"/>
  <c r="P18" i="7"/>
  <c r="G26" i="6" l="1"/>
  <c r="G83" i="6" s="1"/>
  <c r="L13" i="7" l="1"/>
  <c r="E150" i="6" l="1"/>
  <c r="M11" i="6" l="1"/>
  <c r="M12" i="6"/>
  <c r="M13" i="6"/>
  <c r="M14" i="6"/>
  <c r="M15" i="6"/>
  <c r="M16" i="6"/>
  <c r="M18" i="6"/>
  <c r="M19" i="6"/>
  <c r="J20" i="6"/>
  <c r="L20" i="6"/>
  <c r="J17" i="6"/>
  <c r="K17" i="6"/>
  <c r="K20" i="6" s="1"/>
  <c r="L17" i="6"/>
  <c r="J11" i="8" l="1"/>
  <c r="J14" i="8" s="1"/>
  <c r="K11" i="8"/>
  <c r="K14" i="8" s="1"/>
  <c r="H11" i="8"/>
  <c r="E132" i="6" l="1"/>
  <c r="F132" i="6"/>
  <c r="G132" i="6"/>
  <c r="H132" i="6"/>
  <c r="J132" i="6"/>
  <c r="D132" i="6"/>
  <c r="E129" i="6"/>
  <c r="F129" i="6"/>
  <c r="G129" i="6"/>
  <c r="H129" i="6"/>
  <c r="I129" i="6"/>
  <c r="I132" i="6" s="1"/>
  <c r="J129" i="6"/>
  <c r="D129" i="6"/>
  <c r="E83" i="6"/>
  <c r="F83" i="6"/>
  <c r="D83" i="6"/>
  <c r="E80" i="6"/>
  <c r="F80" i="6"/>
  <c r="D80" i="6"/>
  <c r="I11" i="8" l="1"/>
  <c r="M75" i="6" l="1"/>
  <c r="M79" i="6"/>
  <c r="M78" i="6"/>
  <c r="M77" i="6"/>
  <c r="M76" i="6"/>
  <c r="M73" i="6"/>
  <c r="M67" i="6"/>
  <c r="M74" i="6" l="1"/>
  <c r="F75" i="6" l="1"/>
  <c r="D14" i="8" l="1"/>
  <c r="I14" i="8"/>
  <c r="M154" i="6"/>
  <c r="M155" i="6"/>
  <c r="M157" i="6"/>
  <c r="M158" i="6"/>
  <c r="M160" i="6"/>
  <c r="M161" i="6"/>
  <c r="M152" i="6"/>
  <c r="M139" i="6"/>
  <c r="M140" i="6"/>
  <c r="M141" i="6"/>
  <c r="M142" i="6"/>
  <c r="M136" i="6"/>
  <c r="M126" i="6"/>
  <c r="M124" i="6"/>
  <c r="M122" i="6"/>
  <c r="M115" i="6"/>
  <c r="M119" i="6"/>
  <c r="L110" i="6"/>
  <c r="L109" i="6" s="1"/>
  <c r="K110" i="6"/>
  <c r="K109" i="6" s="1"/>
  <c r="J110" i="6"/>
  <c r="J109" i="6"/>
  <c r="M101" i="6"/>
  <c r="M104" i="6"/>
  <c r="M105" i="6"/>
  <c r="M106" i="6"/>
  <c r="M107" i="6"/>
  <c r="L103" i="6"/>
  <c r="L102" i="6" s="1"/>
  <c r="K103" i="6"/>
  <c r="K102" i="6" s="1"/>
  <c r="J103" i="6"/>
  <c r="J102" i="6" s="1"/>
  <c r="M94" i="6"/>
  <c r="M98" i="6"/>
  <c r="M91" i="6"/>
  <c r="M89" i="6" s="1"/>
  <c r="M87" i="6"/>
  <c r="M70" i="6"/>
  <c r="M66" i="6"/>
  <c r="M63" i="6"/>
  <c r="M61" i="6" s="1"/>
  <c r="M60" i="6" s="1"/>
  <c r="M59" i="6"/>
  <c r="M56" i="6"/>
  <c r="M54" i="6" s="1"/>
  <c r="M53" i="6" s="1"/>
  <c r="M52" i="6"/>
  <c r="M51" i="6"/>
  <c r="M50" i="6"/>
  <c r="M49" i="6"/>
  <c r="M48" i="6"/>
  <c r="M45" i="6"/>
  <c r="M44" i="6"/>
  <c r="M43" i="6"/>
  <c r="M42" i="6"/>
  <c r="M41" i="6"/>
  <c r="M38" i="6"/>
  <c r="M37" i="6"/>
  <c r="M36" i="6"/>
  <c r="M35" i="6"/>
  <c r="M34" i="6"/>
  <c r="M31" i="6"/>
  <c r="K80" i="6"/>
  <c r="L80" i="6"/>
  <c r="J26" i="6"/>
  <c r="J80" i="6" s="1"/>
  <c r="M28" i="6"/>
  <c r="M26" i="6" s="1"/>
  <c r="M80" i="6" s="1"/>
  <c r="M88" i="6" l="1"/>
  <c r="L95" i="6"/>
  <c r="L129" i="6"/>
  <c r="L132" i="6" s="1"/>
  <c r="K95" i="6"/>
  <c r="K129" i="6"/>
  <c r="K132" i="6" s="1"/>
  <c r="J150" i="6"/>
  <c r="J83" i="6"/>
  <c r="L83" i="6"/>
  <c r="K83" i="6"/>
  <c r="M83" i="6"/>
  <c r="I26" i="6"/>
  <c r="H26" i="6"/>
  <c r="H80" i="6" s="1"/>
  <c r="B16" i="8"/>
  <c r="B13" i="8"/>
  <c r="H14" i="8"/>
  <c r="F14" i="8"/>
  <c r="E11" i="8"/>
  <c r="E14" i="8" s="1"/>
  <c r="C11" i="8"/>
  <c r="I80" i="6" l="1"/>
  <c r="I25" i="6"/>
  <c r="L150" i="6"/>
  <c r="K150" i="6"/>
  <c r="K153" i="6" s="1"/>
  <c r="J156" i="6"/>
  <c r="J159" i="6" s="1"/>
  <c r="J153" i="6"/>
  <c r="I83" i="6"/>
  <c r="L153" i="6"/>
  <c r="L156" i="6"/>
  <c r="L159" i="6" s="1"/>
  <c r="H83" i="6"/>
  <c r="H25" i="6"/>
  <c r="G25" i="6"/>
  <c r="C14" i="8"/>
  <c r="H18" i="7"/>
  <c r="G11" i="8"/>
  <c r="G14" i="8" s="1"/>
  <c r="K156" i="6" l="1"/>
  <c r="K159" i="6" s="1"/>
  <c r="B14" i="8"/>
  <c r="B11" i="8"/>
  <c r="H153" i="6"/>
  <c r="H156" i="6"/>
  <c r="H159" i="6" s="1"/>
  <c r="M149" i="6"/>
  <c r="M148" i="6"/>
  <c r="M146" i="6"/>
  <c r="I138" i="6"/>
  <c r="I143" i="6" s="1"/>
  <c r="I147" i="6" s="1"/>
  <c r="H138" i="6"/>
  <c r="H143" i="6" s="1"/>
  <c r="H147" i="6" s="1"/>
  <c r="G138" i="6"/>
  <c r="G143" i="6" s="1"/>
  <c r="G147" i="6" s="1"/>
  <c r="F138" i="6"/>
  <c r="F143" i="6" s="1"/>
  <c r="F147" i="6" s="1"/>
  <c r="E138" i="6"/>
  <c r="E143" i="6" s="1"/>
  <c r="E147" i="6" s="1"/>
  <c r="D138" i="6"/>
  <c r="F137" i="6"/>
  <c r="M134" i="6"/>
  <c r="M133" i="6"/>
  <c r="M128" i="6"/>
  <c r="M127" i="6"/>
  <c r="M125" i="6"/>
  <c r="M121" i="6"/>
  <c r="M120" i="6"/>
  <c r="M118" i="6"/>
  <c r="I117" i="6"/>
  <c r="I116" i="6" s="1"/>
  <c r="H117" i="6"/>
  <c r="H116" i="6" s="1"/>
  <c r="G117" i="6"/>
  <c r="F117" i="6"/>
  <c r="D117" i="6"/>
  <c r="M114" i="6"/>
  <c r="M113" i="6"/>
  <c r="M112" i="6"/>
  <c r="M111" i="6"/>
  <c r="I110" i="6"/>
  <c r="I109" i="6" s="1"/>
  <c r="F110" i="6"/>
  <c r="F109" i="6" s="1"/>
  <c r="E110" i="6"/>
  <c r="D110" i="6"/>
  <c r="M108" i="6"/>
  <c r="I103" i="6"/>
  <c r="I102" i="6" s="1"/>
  <c r="H103" i="6"/>
  <c r="M103" i="6" s="1"/>
  <c r="M102" i="6" s="1"/>
  <c r="M100" i="6"/>
  <c r="M99" i="6"/>
  <c r="M97" i="6"/>
  <c r="G96" i="6"/>
  <c r="E96" i="6"/>
  <c r="M93" i="6"/>
  <c r="M92" i="6"/>
  <c r="M90" i="6"/>
  <c r="G89" i="6"/>
  <c r="F89" i="6"/>
  <c r="E89" i="6"/>
  <c r="D89" i="6"/>
  <c r="M85" i="6"/>
  <c r="M84" i="6"/>
  <c r="M82" i="6"/>
  <c r="M72" i="6"/>
  <c r="M71" i="6"/>
  <c r="M69" i="6"/>
  <c r="I68" i="6"/>
  <c r="H68" i="6"/>
  <c r="F68" i="6"/>
  <c r="E68" i="6"/>
  <c r="M65" i="6"/>
  <c r="M64" i="6"/>
  <c r="M62" i="6"/>
  <c r="I61" i="6"/>
  <c r="I60" i="6" s="1"/>
  <c r="H61" i="6"/>
  <c r="H60" i="6" s="1"/>
  <c r="G61" i="6"/>
  <c r="F61" i="6"/>
  <c r="E61" i="6"/>
  <c r="M58" i="6"/>
  <c r="M57" i="6"/>
  <c r="M55" i="6"/>
  <c r="I54" i="6"/>
  <c r="H54" i="6"/>
  <c r="G54" i="6"/>
  <c r="F54" i="6"/>
  <c r="E54" i="6"/>
  <c r="E53" i="6" s="1"/>
  <c r="I47" i="6"/>
  <c r="H47" i="6"/>
  <c r="G47" i="6"/>
  <c r="F47" i="6"/>
  <c r="E47" i="6"/>
  <c r="I46" i="6"/>
  <c r="H46" i="6"/>
  <c r="H40" i="6"/>
  <c r="E40" i="6"/>
  <c r="E33" i="6"/>
  <c r="M33" i="6" s="1"/>
  <c r="F26" i="6"/>
  <c r="F25" i="6" s="1"/>
  <c r="E26" i="6"/>
  <c r="E25" i="6" s="1"/>
  <c r="D26" i="6"/>
  <c r="G17" i="6"/>
  <c r="G20" i="6" s="1"/>
  <c r="G150" i="6" s="1"/>
  <c r="F17" i="6"/>
  <c r="F20" i="6" s="1"/>
  <c r="F150" i="6" s="1"/>
  <c r="E17" i="6"/>
  <c r="H17" i="6"/>
  <c r="H20" i="6" s="1"/>
  <c r="H150" i="6" s="1"/>
  <c r="D17" i="6"/>
  <c r="D20" i="6" s="1"/>
  <c r="D150" i="6" s="1"/>
  <c r="E20" i="6" l="1"/>
  <c r="M17" i="6"/>
  <c r="G153" i="6"/>
  <c r="G156" i="6"/>
  <c r="G159" i="6" s="1"/>
  <c r="F156" i="6"/>
  <c r="F159" i="6" s="1"/>
  <c r="F153" i="6"/>
  <c r="E156" i="6"/>
  <c r="E159" i="6" s="1"/>
  <c r="E153" i="6"/>
  <c r="D156" i="6"/>
  <c r="D159" i="6" s="1"/>
  <c r="D153" i="6"/>
  <c r="M40" i="6"/>
  <c r="M39" i="6" s="1"/>
  <c r="M96" i="6"/>
  <c r="D116" i="6"/>
  <c r="M117" i="6"/>
  <c r="M116" i="6" s="1"/>
  <c r="D143" i="6"/>
  <c r="M143" i="6" s="1"/>
  <c r="M138" i="6"/>
  <c r="M137" i="6" s="1"/>
  <c r="G137" i="6"/>
  <c r="M68" i="6"/>
  <c r="M47" i="6"/>
  <c r="M46" i="6" s="1"/>
  <c r="M110" i="6"/>
  <c r="M25" i="6"/>
  <c r="D147" i="6"/>
  <c r="M147" i="6" s="1"/>
  <c r="D25" i="6"/>
  <c r="H137" i="6"/>
  <c r="H102" i="6"/>
  <c r="I137" i="6"/>
  <c r="E39" i="6"/>
  <c r="D109" i="6"/>
  <c r="I17" i="6"/>
  <c r="I20" i="6" s="1"/>
  <c r="F116" i="6"/>
  <c r="D137" i="6"/>
  <c r="E60" i="6"/>
  <c r="G116" i="6"/>
  <c r="M20" i="6" l="1"/>
  <c r="M150" i="6" s="1"/>
  <c r="I150" i="6"/>
  <c r="M95" i="6"/>
  <c r="M129" i="6"/>
  <c r="I156" i="6" l="1"/>
  <c r="I159" i="6" s="1"/>
  <c r="M159" i="6" s="1"/>
  <c r="I153" i="6"/>
  <c r="M132" i="6"/>
  <c r="M156" i="6" l="1"/>
  <c r="M153" i="6"/>
</calcChain>
</file>

<file path=xl/sharedStrings.xml><?xml version="1.0" encoding="utf-8"?>
<sst xmlns="http://schemas.openxmlformats.org/spreadsheetml/2006/main" count="472" uniqueCount="144">
  <si>
    <t>Наименование мероприятия</t>
  </si>
  <si>
    <t>Наименование показателя</t>
  </si>
  <si>
    <t>Ответственный исполнитель</t>
  </si>
  <si>
    <t>Стоимость единицы</t>
  </si>
  <si>
    <t>Сумма затрат, в том числе</t>
  </si>
  <si>
    <t>областной бюджет</t>
  </si>
  <si>
    <t>внебюджетные источники</t>
  </si>
  <si>
    <t xml:space="preserve">федеральный бюджет </t>
  </si>
  <si>
    <t>Государственный архив Новосибирской области</t>
  </si>
  <si>
    <t>Увеличение количества выездных выставок, направленных на привлечение пользователей архивной информации и популяризацию документального исторического наследия региона</t>
  </si>
  <si>
    <t>Создание безопасности зданий, противопожарного состояния помещений Государственного архива Новосибирской области, оптимальных (нормативных) режимов и условий, обеспечивающих постоянное (вечное) и долговременное хранение документов Архивного фонда Новосибирской области, в том числе уникальных и особо ценных, а также других архивных документов и их прием на постоянное хранение</t>
  </si>
  <si>
    <t>2019 год</t>
  </si>
  <si>
    <t>2018 год</t>
  </si>
  <si>
    <t>Увеличение количества опубликованных печатных изданий (сборников документов, краеведческих альманахов и другой печатной продукции) на основе архивных документов, подготовленных совместно с научным и экспертным сообществом</t>
  </si>
  <si>
    <t>Увеличение количества работников Государственного архива Новосибирской области, повысивших свою квалификацию, прошедших профессиональную подготовку, переподготовку</t>
  </si>
  <si>
    <t>ед.</t>
  </si>
  <si>
    <t>тыс. руб.</t>
  </si>
  <si>
    <t>в том числе:</t>
  </si>
  <si>
    <t>Значение показателя, в том числе по годам реализации</t>
  </si>
  <si>
    <t>2017 год</t>
  </si>
  <si>
    <t>2020 год</t>
  </si>
  <si>
    <t>Итого затрат на решение задачи 2</t>
  </si>
  <si>
    <t>шт.</t>
  </si>
  <si>
    <t>Итого затрат по программе</t>
  </si>
  <si>
    <t>Итого затрат на достижение цели 1</t>
  </si>
  <si>
    <t>Ожидаемый результат</t>
  </si>
  <si>
    <t>Источники и объемы расходов по программе</t>
  </si>
  <si>
    <t>Всего финансовых затрат,</t>
  </si>
  <si>
    <t>в том числе из:</t>
  </si>
  <si>
    <t>Финансовые затраты (в ценах 2017 г.)</t>
  </si>
  <si>
    <t>в том числе по годам реализации программы</t>
  </si>
  <si>
    <t>всего</t>
  </si>
  <si>
    <t>Примечание</t>
  </si>
  <si>
    <t xml:space="preserve">федерального бюджета </t>
  </si>
  <si>
    <t>областного бюджета</t>
  </si>
  <si>
    <t>внебюджетных источников</t>
  </si>
  <si>
    <t>МЕРОПРИЯТИЯ</t>
  </si>
  <si>
    <t>Единица измерения</t>
  </si>
  <si>
    <t>Увеличение количества наиболее востребованных архивных документов, переведенных в электронный вид  и дальнейшее наполнение ГИС «Электронный архив Новосибирской области» электронными образами архивных документов и оцифрованным научно-справочным аппаратом (за счет высвобождения времени сотрудников учреждения на проведение работ по оцифровке)</t>
  </si>
  <si>
    <t>местных бюджетов</t>
  </si>
  <si>
    <t>итого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</si>
  <si>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</si>
  <si>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</si>
  <si>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</si>
  <si>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</si>
  <si>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</si>
  <si>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</si>
  <si>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</si>
  <si>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</si>
  <si>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046</t>
  </si>
  <si>
    <t>01</t>
  </si>
  <si>
    <t>13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</si>
  <si>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</si>
  <si>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</si>
  <si>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</si>
  <si>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</si>
  <si>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ИТОГО</t>
  </si>
  <si>
    <t xml:space="preserve">местные бюджеты </t>
  </si>
  <si>
    <t xml:space="preserve">местные бюджеты  </t>
  </si>
  <si>
    <t>Таблица 2</t>
  </si>
  <si>
    <t>(тыс.руб.)</t>
  </si>
  <si>
    <t>Таблица 1</t>
  </si>
  <si>
    <t>(тыс. рублей)</t>
  </si>
  <si>
    <t>Управление государственной архивной службы Новосибирской области, Государственный архив Новосибирской области</t>
  </si>
  <si>
    <t>2021 год</t>
  </si>
  <si>
    <t>2022 год</t>
  </si>
  <si>
    <t>Количество сотрудников</t>
  </si>
  <si>
    <t xml:space="preserve">Позволит обеспечить соблюдение охранного режима в учреждении </t>
  </si>
  <si>
    <t>Задача 1. Реализация государственной политики и исполнительно-распорядительной деятельности в сфере архивного дела и осуществление регионального государственного контроля за соблюдением законодательства Российской Федерации, законов и иных нормативных правовых актов Новосибирской области об архивном деле в Новосибирской области</t>
  </si>
  <si>
    <t>Задача 2. Обеспечение оптимальных условий хранения документов Архивного фонда Новосибирской области и других архивных документов</t>
  </si>
  <si>
    <t>Количество электрощитовых</t>
  </si>
  <si>
    <t>Задача 3. Повышение качества и доступности услуг в сфере архивного дела</t>
  </si>
  <si>
    <t>Количество учреждений</t>
  </si>
  <si>
    <t>Количество архивных коробок</t>
  </si>
  <si>
    <t xml:space="preserve">Количество оборудования </t>
  </si>
  <si>
    <t>Количество месяцев оказания услуги</t>
  </si>
  <si>
    <t>Количество тыс. скан-образов</t>
  </si>
  <si>
    <t>Пополнение Архивного фонда Новосибирской области документами, отражающими специфическую (отраслевую) деятельность организаций, фото, фоно и видео документами, в том числе на электронных носителях, исторически значимыми для региона документами (посредством приобретения в частных коллекциях). Увеличение количества электронных документов, связанных с историей Новосибирской области. Внедрение технологии приема электронных документов</t>
  </si>
  <si>
    <t>Количество документов</t>
  </si>
  <si>
    <t>ед.уч.</t>
  </si>
  <si>
    <t>Позволит обеспечить создание страхового фонда на особо ценные документы Архивного фонда Новосибирской области</t>
  </si>
  <si>
    <t>Количество изданий</t>
  </si>
  <si>
    <t xml:space="preserve">2.1. Обеспечение деятельности Государственного архива Новосибирской области
</t>
  </si>
  <si>
    <t xml:space="preserve">2.2. Приобретение первичных средств хранения архивных документов (архивных коробок)
</t>
  </si>
  <si>
    <t>Позволит повысить уровень сохранности документов Архивного фонда Новосибирской области и других архивных документов и общий уровень электробезопасности в зданиях Государственного архива Новосибирской области</t>
  </si>
  <si>
    <t>Итого затрат на решение задачи 3</t>
  </si>
  <si>
    <t>Количество мероприятий</t>
  </si>
  <si>
    <t>Цель. Обеспечение эффективной организации хранения, комплектования, учета и использования документов Архивного фонда Новосибирской области и других архивных документов в соответствии с законодательством Российской Федерации в интересах граждан, общества и государства</t>
  </si>
  <si>
    <t>2.5. Обеспечение охраны зданий и прилегающей территории Государственного архива Новосибирской области (с привлечением сторонних организаций)</t>
  </si>
  <si>
    <t>3.2. Проведение работ по оцифровке архивных документов (с привлечением сторонних организаций)</t>
  </si>
  <si>
    <t xml:space="preserve">3.3. Пополнение Архивного фонда Новосибирской области ценными историческими документами, в том числе электронными документами
</t>
  </si>
  <si>
    <t>3.4. Приобретение выставочного оборудования</t>
  </si>
  <si>
    <t xml:space="preserve">3.5. Осуществление публикационной деятельности
</t>
  </si>
  <si>
    <t xml:space="preserve">3.6. Проведение информационных мероприятий
</t>
  </si>
  <si>
    <t>Государственный архив Новосибирской области, исполнители, отобранные в соответствии с 44-ФЗ</t>
  </si>
  <si>
    <t xml:space="preserve">4.1. Повышение квалификации и профессиональная подготовка, переподготовка работников Государственного архива Новосибирской области
</t>
  </si>
  <si>
    <t>Задача 4. Повышение профессионального уровня специалистов Государственного архива Новосибирской области.</t>
  </si>
  <si>
    <t>Итого затрат на решение задачи 4</t>
  </si>
  <si>
    <t>Приведение к нормативным требованиям хранение архивных документов в закартонированном виде (100% архивных документов будут размещены в архивные коробки)</t>
  </si>
  <si>
    <t>1.1. Исполнение функций управления ГАС НСО</t>
  </si>
  <si>
    <t xml:space="preserve">Количество органов исполнительной власти </t>
  </si>
  <si>
    <t>Управление государственной архивной службы Новосибирской области</t>
  </si>
  <si>
    <t>Повышение эффективности государственного управления архивным делом в Новосибирской области, в том числе увеличение количества юридических лиц, охваченных плановыми проверками по соблюдению законодательства Российской Федерации, Новосибирской области об архивном деле, своевременное и качественное информационное обеспечение юридических и физических лиц на основе документов Архивного фонда Новосибирской области и других архивных документов</t>
  </si>
  <si>
    <t>Сумма затрат, в том числе:</t>
  </si>
  <si>
    <t xml:space="preserve">Итого затрат на решение задачи 1 </t>
  </si>
  <si>
    <t xml:space="preserve">2.3. Приобретение оборудования для страхового копирования особо ценных документов  Архивного фонда Новосибирской области </t>
  </si>
  <si>
    <t>Позволит обеспечить соблюдение температурно-влажностного и гигиенического режимов хранения архивных документов в учреждении</t>
  </si>
  <si>
    <t xml:space="preserve">Увеличение количества наиболее востребованных архивных документов, переведенных в электронный вид и интегрированных в общероссийское информационное пространство, путем создания электронного фонда пользования (не менее 8 100 000 скан-образов), перевод в электронный вид 100% имеющегося научно-справочного аппарата (описей) к архивным документам, находящимся на хранении в Государственном архиве Новосибирской области, и обеспечение к нему прямого доступа (в режиме онлайн) </t>
  </si>
  <si>
    <t>№
п/п</t>
  </si>
  <si>
    <t>1.</t>
  </si>
  <si>
    <t>2.</t>
  </si>
  <si>
    <t>3.</t>
  </si>
  <si>
    <t>4.</t>
  </si>
  <si>
    <t>5.</t>
  </si>
  <si>
    <t>6.</t>
  </si>
  <si>
    <t>2.6. Обеспечение по комплексному обслуживанию инженерных
инфраструктур и ежедневной комплексной уборке 
 служебных помещений и прилегающей территории Государственного архива Новосибирской области (с привлечением сторонних организаций)</t>
  </si>
  <si>
    <t>9910000190</t>
  </si>
  <si>
    <t>9910000590</t>
  </si>
  <si>
    <t>120</t>
  </si>
  <si>
    <t>110</t>
  </si>
  <si>
    <t xml:space="preserve">2.4. Приобретение оборудования для реставрации документов  Архивного фонда Новосибирской области и системы контроля за температурно-влажностным режимом </t>
  </si>
  <si>
    <t>Позволит обеспечить выполнение работ по улучшению физического состояния документов, осуществлять оперативный контроль и регулировку температурно-влажностного режима хранения документов в архивохранилищах</t>
  </si>
  <si>
    <t>Ежегодное проведение не менее 40 - 85 информационных мероприятий (экскурсий, школьных уроков, творческих встреч, презентаций и других), направленных на популяризацию документального наследия. Осуществляется в рамках финансирования текущей деятельности Государственного архива Новосибирской области (мероприятие  2.1. программы)</t>
  </si>
  <si>
    <t>2023 год</t>
  </si>
  <si>
    <t>2024 год</t>
  </si>
  <si>
    <t>2025 год</t>
  </si>
  <si>
    <t>2.7. Ремонт электрощитовых в зданиях Государственного архива Новосибирской области (разработка проекта)</t>
  </si>
  <si>
    <t xml:space="preserve">2.8. Ремонт лифтов в зданиях Государственного архива Новосибирской области </t>
  </si>
  <si>
    <t>Количество лифтов</t>
  </si>
  <si>
    <t xml:space="preserve">Позволит повысить уровень безопасности работников при подеме дел из архивохранилищ и ускорит процес подема дел </t>
  </si>
  <si>
    <t>10</t>
  </si>
  <si>
    <t>04</t>
  </si>
  <si>
    <t>ведомственной целевой программы Новосибирской области «Развитие архивного дела в Новосибирской области»</t>
  </si>
  <si>
    <t xml:space="preserve">                      СВОДНЫЕ ФИНАНСОВЫЕ ЗАТРАТЫ                                                                                                                                                                                                                                                   ведомственной целевой программы Новосибирской области «Развитие архивного дела в Новосибирской области»</t>
  </si>
  <si>
    <t>ИСТОЧНИКИ ФИНАНСИРОВАНИЯ
ведомственной целевой программы Новосибирской области «Развитие архивного дела в Новосибирской области» в разрезе реестра расходных обязательств и ведомственной структуры расходов областного бюджета</t>
  </si>
  <si>
    <r>
      <t xml:space="preserve">3.1. Приобретение оборудования для перевода архивных документов в электронную форму и </t>
    </r>
    <r>
      <rPr>
        <sz val="11"/>
        <color rgb="FFFF0000"/>
        <rFont val="Times New Roman"/>
        <family val="1"/>
        <charset val="204"/>
      </rPr>
      <t xml:space="preserve">дальнейшей их обработки </t>
    </r>
  </si>
  <si>
    <t>7.</t>
  </si>
  <si>
    <t>8.</t>
  </si>
  <si>
    <t>9.</t>
  </si>
  <si>
    <t>Социальное обеспечение и иные выплаты населению</t>
  </si>
  <si>
    <t>320</t>
  </si>
  <si>
    <t>».</t>
  </si>
  <si>
    <t>ПРИЛОЖЕНИЕ № 2
к приказу управления государственной архивной службы Новосибирской области 
от ___________ № ______
«ПРИЛОЖЕНИЕ № 3
к ведомственной целевой программе Новосибирской области «Развитие архивного дела в Новосибирской области»</t>
  </si>
  <si>
    <t>ПРИЛОЖЕНИЕ № 1
к приказу управления государственной архивной службы Новосибирской области 
от ___________ № ______
«ПРИЛОЖЕНИЕ № 2
к ведомственной целевой программе Новосибирской области «Развитие архивного дела в Новосибирской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</si>
</sst>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"/>
    <numFmt numFmtId="166" formatCode="#,##0.00000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1" fillId="2" borderId="0" xfId="0" applyFont="1" applyFill="1" applyAlignment="1">
      <alignment horizontal="right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1" fillId="3" borderId="0" xfId="0" applyFont="1" applyFill="1"/>
    <xf numFmtId="0" fontId="1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v\AppData\Local\Microsoft\Windows\Temporary%20Internet%20Files\Content.Outlook\UXHT00P7\&#1050;&#1086;&#1087;&#1080;&#1103;%20&#1055;&#1088;&#1080;&#1083;&#1086;&#1078;&#1077;&#1085;&#1080;&#1103;%20&#8470;&#8470;%202-3%20(&#1087;&#1088;&#1086;&#1077;&#1082;&#1090;%202020-2022&#1075;&#1075;)%2001.10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Мероприятия"/>
      <sheetName val="Источник"/>
    </sheetNames>
    <sheetDataSet>
      <sheetData sheetId="0"/>
      <sheetData sheetId="1">
        <row r="149">
          <cell r="D149">
            <v>52006.1</v>
          </cell>
          <cell r="F149">
            <v>90852.6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tabSelected="1" view="pageBreakPreview" zoomScaleNormal="100" zoomScaleSheetLayoutView="100" workbookViewId="0">
      <selection activeCell="P2" sqref="P2"/>
    </sheetView>
  </sheetViews>
  <sheetFormatPr defaultColWidth="8.85546875" defaultRowHeight="15" x14ac:dyDescent="0.25"/>
  <cols>
    <col min="1" max="1" width="26.5703125" style="1" customWidth="1"/>
    <col min="2" max="2" width="24.28515625" style="1" customWidth="1"/>
    <col min="3" max="3" width="11.5703125" style="1" customWidth="1"/>
    <col min="4" max="6" width="10.7109375" style="1" customWidth="1"/>
    <col min="7" max="7" width="10.7109375" style="7" customWidth="1"/>
    <col min="8" max="8" width="13.42578125" style="7" customWidth="1"/>
    <col min="9" max="12" width="10.7109375" style="7" customWidth="1"/>
    <col min="13" max="13" width="13.140625" style="7" customWidth="1"/>
    <col min="14" max="14" width="18.28515625" style="1" customWidth="1"/>
    <col min="15" max="15" width="39.140625" style="1" customWidth="1"/>
    <col min="16" max="16" width="8.85546875" style="1"/>
    <col min="17" max="21" width="11.28515625" style="1" customWidth="1"/>
    <col min="22" max="16384" width="8.85546875" style="1"/>
  </cols>
  <sheetData>
    <row r="1" spans="1:15" ht="147" customHeight="1" x14ac:dyDescent="0.25">
      <c r="A1" s="2"/>
      <c r="B1" s="40"/>
      <c r="C1" s="40"/>
      <c r="D1" s="40"/>
      <c r="E1" s="40"/>
      <c r="F1" s="40"/>
      <c r="G1" s="55"/>
      <c r="H1" s="55"/>
      <c r="I1" s="55"/>
      <c r="J1" s="55"/>
      <c r="K1" s="55"/>
      <c r="L1" s="55"/>
      <c r="M1" s="55"/>
      <c r="N1" s="56" t="s">
        <v>143</v>
      </c>
      <c r="O1" s="57"/>
    </row>
    <row r="2" spans="1:15" ht="15.75" x14ac:dyDescent="0.25">
      <c r="A2" s="58" t="s">
        <v>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5.75" x14ac:dyDescent="0.25">
      <c r="A3" s="58" t="s">
        <v>132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8.75" x14ac:dyDescent="0.25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5.6" customHeight="1" x14ac:dyDescent="0.25">
      <c r="A5" s="63" t="s">
        <v>0</v>
      </c>
      <c r="B5" s="63" t="s">
        <v>1</v>
      </c>
      <c r="C5" s="64" t="s">
        <v>37</v>
      </c>
      <c r="D5" s="66" t="s">
        <v>18</v>
      </c>
      <c r="E5" s="67"/>
      <c r="F5" s="67"/>
      <c r="G5" s="67"/>
      <c r="H5" s="67"/>
      <c r="I5" s="67"/>
      <c r="J5" s="67"/>
      <c r="K5" s="67"/>
      <c r="L5" s="67"/>
      <c r="M5" s="68"/>
      <c r="N5" s="63" t="s">
        <v>2</v>
      </c>
      <c r="O5" s="63" t="s">
        <v>25</v>
      </c>
    </row>
    <row r="6" spans="1:15" ht="15" customHeight="1" x14ac:dyDescent="0.25">
      <c r="A6" s="63"/>
      <c r="B6" s="63"/>
      <c r="C6" s="65"/>
      <c r="D6" s="38" t="s">
        <v>19</v>
      </c>
      <c r="E6" s="38" t="s">
        <v>12</v>
      </c>
      <c r="F6" s="38" t="s">
        <v>11</v>
      </c>
      <c r="G6" s="54" t="s">
        <v>20</v>
      </c>
      <c r="H6" s="54" t="s">
        <v>64</v>
      </c>
      <c r="I6" s="54" t="s">
        <v>65</v>
      </c>
      <c r="J6" s="54" t="s">
        <v>123</v>
      </c>
      <c r="K6" s="54" t="s">
        <v>124</v>
      </c>
      <c r="L6" s="54" t="s">
        <v>125</v>
      </c>
      <c r="M6" s="54" t="s">
        <v>40</v>
      </c>
      <c r="N6" s="63"/>
      <c r="O6" s="63"/>
    </row>
    <row r="7" spans="1:15" x14ac:dyDescent="0.25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32">
        <v>14</v>
      </c>
      <c r="O7" s="32">
        <v>15</v>
      </c>
    </row>
    <row r="8" spans="1:15" s="33" customFormat="1" ht="38.25" customHeight="1" x14ac:dyDescent="0.25">
      <c r="A8" s="63" t="s">
        <v>87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s="33" customFormat="1" ht="32.25" customHeight="1" x14ac:dyDescent="0.25">
      <c r="A9" s="63" t="s">
        <v>68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 ht="36" customHeight="1" x14ac:dyDescent="0.25">
      <c r="A10" s="64" t="s">
        <v>99</v>
      </c>
      <c r="B10" s="19" t="s">
        <v>100</v>
      </c>
      <c r="C10" s="38" t="s">
        <v>15</v>
      </c>
      <c r="D10" s="25">
        <v>1</v>
      </c>
      <c r="E10" s="25">
        <v>1</v>
      </c>
      <c r="F10" s="25">
        <v>1</v>
      </c>
      <c r="G10" s="101">
        <v>1</v>
      </c>
      <c r="H10" s="101">
        <v>1</v>
      </c>
      <c r="I10" s="101">
        <v>1</v>
      </c>
      <c r="J10" s="101">
        <v>1</v>
      </c>
      <c r="K10" s="101">
        <v>1</v>
      </c>
      <c r="L10" s="101">
        <v>1</v>
      </c>
      <c r="M10" s="101">
        <v>1</v>
      </c>
      <c r="N10" s="63" t="s">
        <v>101</v>
      </c>
      <c r="O10" s="72" t="s">
        <v>102</v>
      </c>
    </row>
    <row r="11" spans="1:15" ht="24" customHeight="1" x14ac:dyDescent="0.25">
      <c r="A11" s="65"/>
      <c r="B11" s="19" t="s">
        <v>3</v>
      </c>
      <c r="C11" s="38" t="s">
        <v>16</v>
      </c>
      <c r="D11" s="10">
        <v>14033.4</v>
      </c>
      <c r="E11" s="10">
        <v>16088.3</v>
      </c>
      <c r="F11" s="10">
        <v>16294.3</v>
      </c>
      <c r="G11" s="48">
        <v>16877.599999999999</v>
      </c>
      <c r="H11" s="48">
        <v>16536.5</v>
      </c>
      <c r="I11" s="48">
        <v>17135.8</v>
      </c>
      <c r="J11" s="48">
        <v>17378.599999999999</v>
      </c>
      <c r="K11" s="48">
        <v>18123.900000000001</v>
      </c>
      <c r="L11" s="48">
        <v>18123.900000000001</v>
      </c>
      <c r="M11" s="48">
        <f t="shared" ref="M11:M19" si="0">D11+E11+F11+G11+H11+I11+J11+K11+L11</f>
        <v>150592.29999999999</v>
      </c>
      <c r="N11" s="63"/>
      <c r="O11" s="72"/>
    </row>
    <row r="12" spans="1:15" ht="27" customHeight="1" x14ac:dyDescent="0.25">
      <c r="A12" s="65"/>
      <c r="B12" s="19" t="s">
        <v>103</v>
      </c>
      <c r="C12" s="38" t="s">
        <v>16</v>
      </c>
      <c r="D12" s="10">
        <v>14033.4</v>
      </c>
      <c r="E12" s="10">
        <v>16088.3</v>
      </c>
      <c r="F12" s="10">
        <v>16294.3</v>
      </c>
      <c r="G12" s="48">
        <v>16877.599999999999</v>
      </c>
      <c r="H12" s="48">
        <v>16536.5</v>
      </c>
      <c r="I12" s="48">
        <v>17135.8</v>
      </c>
      <c r="J12" s="48">
        <v>17378.599999999999</v>
      </c>
      <c r="K12" s="48">
        <v>18123.900000000001</v>
      </c>
      <c r="L12" s="48">
        <v>18123.900000000001</v>
      </c>
      <c r="M12" s="48">
        <f t="shared" si="0"/>
        <v>150592.29999999999</v>
      </c>
      <c r="N12" s="63"/>
      <c r="O12" s="72"/>
    </row>
    <row r="13" spans="1:15" ht="18.75" customHeight="1" x14ac:dyDescent="0.25">
      <c r="A13" s="65"/>
      <c r="B13" s="19" t="s">
        <v>7</v>
      </c>
      <c r="C13" s="38" t="s">
        <v>16</v>
      </c>
      <c r="D13" s="10"/>
      <c r="E13" s="10"/>
      <c r="F13" s="10"/>
      <c r="G13" s="48"/>
      <c r="H13" s="48"/>
      <c r="I13" s="48"/>
      <c r="J13" s="48"/>
      <c r="K13" s="48"/>
      <c r="L13" s="48"/>
      <c r="M13" s="48">
        <f t="shared" si="0"/>
        <v>0</v>
      </c>
      <c r="N13" s="63"/>
      <c r="O13" s="72"/>
    </row>
    <row r="14" spans="1:15" ht="18.75" customHeight="1" x14ac:dyDescent="0.25">
      <c r="A14" s="65"/>
      <c r="B14" s="19" t="s">
        <v>5</v>
      </c>
      <c r="C14" s="38" t="s">
        <v>16</v>
      </c>
      <c r="D14" s="10"/>
      <c r="E14" s="10"/>
      <c r="F14" s="10"/>
      <c r="G14" s="48"/>
      <c r="H14" s="48"/>
      <c r="I14" s="48"/>
      <c r="J14" s="48"/>
      <c r="K14" s="48"/>
      <c r="L14" s="48"/>
      <c r="M14" s="48">
        <f t="shared" si="0"/>
        <v>0</v>
      </c>
      <c r="N14" s="63"/>
      <c r="O14" s="72"/>
    </row>
    <row r="15" spans="1:15" ht="19.5" customHeight="1" x14ac:dyDescent="0.25">
      <c r="A15" s="65"/>
      <c r="B15" s="1" t="s">
        <v>57</v>
      </c>
      <c r="C15" s="38" t="s">
        <v>16</v>
      </c>
      <c r="D15" s="10"/>
      <c r="E15" s="10"/>
      <c r="F15" s="10"/>
      <c r="G15" s="48"/>
      <c r="H15" s="48"/>
      <c r="I15" s="48"/>
      <c r="J15" s="48"/>
      <c r="K15" s="48"/>
      <c r="L15" s="48"/>
      <c r="M15" s="48">
        <f t="shared" si="0"/>
        <v>0</v>
      </c>
      <c r="N15" s="63"/>
      <c r="O15" s="72"/>
    </row>
    <row r="16" spans="1:15" ht="37.5" customHeight="1" x14ac:dyDescent="0.25">
      <c r="A16" s="73"/>
      <c r="B16" s="19" t="s">
        <v>6</v>
      </c>
      <c r="C16" s="38" t="s">
        <v>16</v>
      </c>
      <c r="D16" s="10"/>
      <c r="E16" s="10"/>
      <c r="F16" s="10"/>
      <c r="G16" s="48"/>
      <c r="H16" s="48"/>
      <c r="I16" s="48"/>
      <c r="J16" s="48"/>
      <c r="K16" s="48"/>
      <c r="L16" s="48"/>
      <c r="M16" s="48">
        <f t="shared" si="0"/>
        <v>0</v>
      </c>
      <c r="N16" s="63"/>
      <c r="O16" s="72"/>
    </row>
    <row r="17" spans="1:22" ht="11.25" customHeight="1" x14ac:dyDescent="0.25">
      <c r="A17" s="69" t="s">
        <v>104</v>
      </c>
      <c r="B17" s="70"/>
      <c r="C17" s="38" t="s">
        <v>16</v>
      </c>
      <c r="D17" s="9">
        <f t="shared" ref="D17:L17" si="1">D12</f>
        <v>14033.4</v>
      </c>
      <c r="E17" s="9">
        <f t="shared" si="1"/>
        <v>16088.3</v>
      </c>
      <c r="F17" s="9">
        <f t="shared" si="1"/>
        <v>16294.3</v>
      </c>
      <c r="G17" s="102">
        <f t="shared" si="1"/>
        <v>16877.599999999999</v>
      </c>
      <c r="H17" s="102">
        <f t="shared" si="1"/>
        <v>16536.5</v>
      </c>
      <c r="I17" s="102">
        <f t="shared" si="1"/>
        <v>17135.8</v>
      </c>
      <c r="J17" s="102">
        <f t="shared" si="1"/>
        <v>17378.599999999999</v>
      </c>
      <c r="K17" s="102">
        <f t="shared" si="1"/>
        <v>18123.900000000001</v>
      </c>
      <c r="L17" s="102">
        <f t="shared" si="1"/>
        <v>18123.900000000001</v>
      </c>
      <c r="M17" s="48">
        <f t="shared" si="0"/>
        <v>150592.29999999999</v>
      </c>
      <c r="N17" s="64"/>
      <c r="O17" s="64"/>
    </row>
    <row r="18" spans="1:22" ht="11.25" customHeight="1" x14ac:dyDescent="0.25">
      <c r="A18" s="74" t="s">
        <v>17</v>
      </c>
      <c r="B18" s="70"/>
      <c r="C18" s="19"/>
      <c r="D18" s="4"/>
      <c r="E18" s="4"/>
      <c r="F18" s="4"/>
      <c r="G18" s="102"/>
      <c r="H18" s="102"/>
      <c r="I18" s="102"/>
      <c r="J18" s="102"/>
      <c r="K18" s="102"/>
      <c r="L18" s="102"/>
      <c r="M18" s="48">
        <f t="shared" si="0"/>
        <v>0</v>
      </c>
      <c r="N18" s="65"/>
      <c r="O18" s="65"/>
    </row>
    <row r="19" spans="1:22" ht="11.25" customHeight="1" x14ac:dyDescent="0.25">
      <c r="A19" s="69" t="s">
        <v>7</v>
      </c>
      <c r="B19" s="70"/>
      <c r="C19" s="38" t="s">
        <v>16</v>
      </c>
      <c r="D19" s="10">
        <v>0</v>
      </c>
      <c r="E19" s="10">
        <v>0</v>
      </c>
      <c r="F19" s="10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f t="shared" si="0"/>
        <v>0</v>
      </c>
      <c r="N19" s="65"/>
      <c r="O19" s="65"/>
    </row>
    <row r="20" spans="1:22" ht="11.25" customHeight="1" x14ac:dyDescent="0.25">
      <c r="A20" s="69" t="s">
        <v>5</v>
      </c>
      <c r="B20" s="70"/>
      <c r="C20" s="38" t="s">
        <v>16</v>
      </c>
      <c r="D20" s="9">
        <f>D17</f>
        <v>14033.4</v>
      </c>
      <c r="E20" s="9">
        <f t="shared" ref="E20:L20" si="2">E17</f>
        <v>16088.3</v>
      </c>
      <c r="F20" s="9">
        <f t="shared" si="2"/>
        <v>16294.3</v>
      </c>
      <c r="G20" s="102">
        <f t="shared" si="2"/>
        <v>16877.599999999999</v>
      </c>
      <c r="H20" s="102">
        <f t="shared" si="2"/>
        <v>16536.5</v>
      </c>
      <c r="I20" s="102">
        <f t="shared" si="2"/>
        <v>17135.8</v>
      </c>
      <c r="J20" s="102">
        <f t="shared" si="2"/>
        <v>17378.599999999999</v>
      </c>
      <c r="K20" s="102">
        <f t="shared" si="2"/>
        <v>18123.900000000001</v>
      </c>
      <c r="L20" s="102">
        <f t="shared" si="2"/>
        <v>18123.900000000001</v>
      </c>
      <c r="M20" s="48">
        <f>D20+E20+F20+G20+H20+I20+J20+K20+L20</f>
        <v>150592.29999999999</v>
      </c>
      <c r="N20" s="65"/>
      <c r="O20" s="65"/>
    </row>
    <row r="21" spans="1:22" ht="11.25" customHeight="1" x14ac:dyDescent="0.25">
      <c r="A21" s="69" t="s">
        <v>57</v>
      </c>
      <c r="B21" s="70"/>
      <c r="C21" s="38" t="s">
        <v>16</v>
      </c>
      <c r="D21" s="10">
        <v>0</v>
      </c>
      <c r="E21" s="10">
        <v>0</v>
      </c>
      <c r="F21" s="10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65"/>
      <c r="O21" s="65"/>
    </row>
    <row r="22" spans="1:22" ht="11.25" customHeight="1" x14ac:dyDescent="0.25">
      <c r="A22" s="69" t="s">
        <v>6</v>
      </c>
      <c r="B22" s="70"/>
      <c r="C22" s="38" t="s">
        <v>16</v>
      </c>
      <c r="D22" s="10">
        <v>0</v>
      </c>
      <c r="E22" s="10">
        <v>0</v>
      </c>
      <c r="F22" s="10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73"/>
      <c r="O22" s="73"/>
    </row>
    <row r="23" spans="1:22" ht="15" customHeight="1" x14ac:dyDescent="0.25">
      <c r="A23" s="71" t="s">
        <v>69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1:22" ht="23.25" customHeight="1" x14ac:dyDescent="0.25">
      <c r="A24" s="63" t="s">
        <v>82</v>
      </c>
      <c r="B24" s="19" t="s">
        <v>72</v>
      </c>
      <c r="C24" s="38" t="s">
        <v>15</v>
      </c>
      <c r="D24" s="31">
        <v>1</v>
      </c>
      <c r="E24" s="25">
        <v>1</v>
      </c>
      <c r="F24" s="25">
        <v>1</v>
      </c>
      <c r="G24" s="101">
        <v>1</v>
      </c>
      <c r="H24" s="101">
        <v>1</v>
      </c>
      <c r="I24" s="101">
        <v>1</v>
      </c>
      <c r="J24" s="101">
        <v>1</v>
      </c>
      <c r="K24" s="101">
        <v>1</v>
      </c>
      <c r="L24" s="101">
        <v>1</v>
      </c>
      <c r="M24" s="101">
        <v>1</v>
      </c>
      <c r="N24" s="63" t="s">
        <v>8</v>
      </c>
      <c r="O24" s="72" t="s">
        <v>10</v>
      </c>
    </row>
    <row r="25" spans="1:22" ht="21" customHeight="1" x14ac:dyDescent="0.25">
      <c r="A25" s="71"/>
      <c r="B25" s="19" t="s">
        <v>3</v>
      </c>
      <c r="C25" s="38" t="s">
        <v>16</v>
      </c>
      <c r="D25" s="10">
        <f>D26/D24</f>
        <v>35634.699999999997</v>
      </c>
      <c r="E25" s="10">
        <f t="shared" ref="E25:H25" si="3">E26</f>
        <v>57577.33</v>
      </c>
      <c r="F25" s="10">
        <f t="shared" si="3"/>
        <v>64136.9</v>
      </c>
      <c r="G25" s="48">
        <f t="shared" si="3"/>
        <v>63077.2</v>
      </c>
      <c r="H25" s="48">
        <f t="shared" si="3"/>
        <v>68147.8</v>
      </c>
      <c r="I25" s="48">
        <f>I26</f>
        <v>66317.100000000006</v>
      </c>
      <c r="J25" s="48">
        <v>67228.3</v>
      </c>
      <c r="K25" s="48">
        <v>67669.3</v>
      </c>
      <c r="L25" s="48">
        <v>67669.3</v>
      </c>
      <c r="M25" s="48">
        <f>M26/M24</f>
        <v>557457.93000000005</v>
      </c>
      <c r="N25" s="63"/>
      <c r="O25" s="72"/>
    </row>
    <row r="26" spans="1:22" ht="30" customHeight="1" x14ac:dyDescent="0.25">
      <c r="A26" s="71"/>
      <c r="B26" s="19" t="s">
        <v>4</v>
      </c>
      <c r="C26" s="38" t="s">
        <v>16</v>
      </c>
      <c r="D26" s="10">
        <f t="shared" ref="D26:F26" si="4">D28</f>
        <v>35634.699999999997</v>
      </c>
      <c r="E26" s="10">
        <f t="shared" si="4"/>
        <v>57577.33</v>
      </c>
      <c r="F26" s="10">
        <f t="shared" si="4"/>
        <v>64136.9</v>
      </c>
      <c r="G26" s="48">
        <f>G28</f>
        <v>63077.2</v>
      </c>
      <c r="H26" s="48">
        <f t="shared" ref="H26:I26" si="5">H28</f>
        <v>68147.8</v>
      </c>
      <c r="I26" s="48">
        <f t="shared" si="5"/>
        <v>66317.100000000006</v>
      </c>
      <c r="J26" s="48">
        <f>J28</f>
        <v>67228.3</v>
      </c>
      <c r="K26" s="48">
        <v>67669.3</v>
      </c>
      <c r="L26" s="48">
        <v>67669.3</v>
      </c>
      <c r="M26" s="48">
        <f t="shared" ref="M26" si="6">M28</f>
        <v>557457.93000000005</v>
      </c>
      <c r="N26" s="63"/>
      <c r="O26" s="72"/>
    </row>
    <row r="27" spans="1:22" ht="15.75" customHeight="1" x14ac:dyDescent="0.25">
      <c r="A27" s="71"/>
      <c r="B27" s="19" t="s">
        <v>7</v>
      </c>
      <c r="C27" s="38" t="s">
        <v>16</v>
      </c>
      <c r="D27" s="10">
        <v>0</v>
      </c>
      <c r="E27" s="30">
        <v>0</v>
      </c>
      <c r="F27" s="30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48">
        <v>0</v>
      </c>
      <c r="N27" s="63"/>
      <c r="O27" s="72"/>
    </row>
    <row r="28" spans="1:22" ht="19.5" customHeight="1" x14ac:dyDescent="0.25">
      <c r="A28" s="71"/>
      <c r="B28" s="19" t="s">
        <v>5</v>
      </c>
      <c r="C28" s="38" t="s">
        <v>16</v>
      </c>
      <c r="D28" s="10">
        <v>35634.699999999997</v>
      </c>
      <c r="E28" s="10">
        <v>57577.33</v>
      </c>
      <c r="F28" s="10">
        <v>64136.9</v>
      </c>
      <c r="G28" s="48">
        <v>63077.2</v>
      </c>
      <c r="H28" s="48">
        <v>68147.8</v>
      </c>
      <c r="I28" s="48">
        <v>66317.100000000006</v>
      </c>
      <c r="J28" s="48">
        <v>67228.3</v>
      </c>
      <c r="K28" s="48">
        <v>67669.3</v>
      </c>
      <c r="L28" s="48">
        <v>67669.3</v>
      </c>
      <c r="M28" s="48">
        <f>SUM(D28:L28)</f>
        <v>557457.93000000005</v>
      </c>
      <c r="N28" s="63"/>
      <c r="O28" s="72"/>
      <c r="P28" s="3"/>
      <c r="Q28" s="3"/>
      <c r="R28" s="3"/>
      <c r="S28" s="3"/>
      <c r="T28" s="3"/>
      <c r="U28" s="3"/>
      <c r="V28" s="3"/>
    </row>
    <row r="29" spans="1:22" ht="14.25" customHeight="1" x14ac:dyDescent="0.25">
      <c r="A29" s="71"/>
      <c r="B29" s="19" t="s">
        <v>57</v>
      </c>
      <c r="C29" s="38" t="s">
        <v>16</v>
      </c>
      <c r="D29" s="10">
        <v>0</v>
      </c>
      <c r="E29" s="30">
        <v>0</v>
      </c>
      <c r="F29" s="30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48">
        <v>0</v>
      </c>
      <c r="N29" s="63"/>
      <c r="O29" s="72"/>
    </row>
    <row r="30" spans="1:22" ht="21.75" customHeight="1" x14ac:dyDescent="0.25">
      <c r="A30" s="71"/>
      <c r="B30" s="19" t="s">
        <v>6</v>
      </c>
      <c r="C30" s="38" t="s">
        <v>16</v>
      </c>
      <c r="D30" s="10">
        <v>0</v>
      </c>
      <c r="E30" s="30">
        <v>0</v>
      </c>
      <c r="F30" s="30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48">
        <v>0</v>
      </c>
      <c r="N30" s="63"/>
      <c r="O30" s="72"/>
    </row>
    <row r="31" spans="1:22" ht="30.75" customHeight="1" x14ac:dyDescent="0.25">
      <c r="A31" s="63" t="s">
        <v>83</v>
      </c>
      <c r="B31" s="19" t="s">
        <v>73</v>
      </c>
      <c r="C31" s="38" t="s">
        <v>22</v>
      </c>
      <c r="D31" s="25">
        <v>0</v>
      </c>
      <c r="E31" s="31">
        <v>5000</v>
      </c>
      <c r="F31" s="31">
        <v>9500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48">
        <f>SUM(D31:L31)</f>
        <v>14500</v>
      </c>
      <c r="N31" s="63" t="s">
        <v>8</v>
      </c>
      <c r="O31" s="72" t="s">
        <v>98</v>
      </c>
    </row>
    <row r="32" spans="1:22" ht="15" customHeight="1" x14ac:dyDescent="0.25">
      <c r="A32" s="71"/>
      <c r="B32" s="19" t="s">
        <v>3</v>
      </c>
      <c r="C32" s="38" t="s">
        <v>16</v>
      </c>
      <c r="D32" s="10">
        <v>0</v>
      </c>
      <c r="E32" s="10">
        <v>0.19</v>
      </c>
      <c r="F32" s="34">
        <v>0.19889999999999999</v>
      </c>
      <c r="G32" s="48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6">
        <v>0.19586000000000001</v>
      </c>
      <c r="N32" s="63"/>
      <c r="O32" s="72"/>
    </row>
    <row r="33" spans="1:19" ht="15" customHeight="1" x14ac:dyDescent="0.25">
      <c r="A33" s="71"/>
      <c r="B33" s="19" t="s">
        <v>4</v>
      </c>
      <c r="C33" s="38" t="s">
        <v>16</v>
      </c>
      <c r="D33" s="10">
        <v>0</v>
      </c>
      <c r="E33" s="10">
        <f>E35</f>
        <v>950</v>
      </c>
      <c r="F33" s="10">
        <v>1890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f t="shared" ref="M33:M38" si="7">SUM(D33:L33)</f>
        <v>2840</v>
      </c>
      <c r="N33" s="63"/>
      <c r="O33" s="72"/>
    </row>
    <row r="34" spans="1:19" ht="14.25" customHeight="1" x14ac:dyDescent="0.25">
      <c r="A34" s="71"/>
      <c r="B34" s="19" t="s">
        <v>7</v>
      </c>
      <c r="C34" s="38" t="s">
        <v>16</v>
      </c>
      <c r="D34" s="30">
        <v>0</v>
      </c>
      <c r="E34" s="10">
        <v>0</v>
      </c>
      <c r="F34" s="30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48">
        <f t="shared" si="7"/>
        <v>0</v>
      </c>
      <c r="N34" s="63"/>
      <c r="O34" s="72"/>
      <c r="Q34" s="3"/>
      <c r="R34" s="3"/>
      <c r="S34" s="3"/>
    </row>
    <row r="35" spans="1:19" ht="14.25" customHeight="1" x14ac:dyDescent="0.25">
      <c r="A35" s="71"/>
      <c r="B35" s="19" t="s">
        <v>5</v>
      </c>
      <c r="C35" s="38" t="s">
        <v>16</v>
      </c>
      <c r="D35" s="10">
        <v>0</v>
      </c>
      <c r="E35" s="10">
        <v>950</v>
      </c>
      <c r="F35" s="10">
        <v>1890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f t="shared" si="7"/>
        <v>2840</v>
      </c>
      <c r="N35" s="63"/>
      <c r="O35" s="72"/>
    </row>
    <row r="36" spans="1:19" ht="12.75" customHeight="1" x14ac:dyDescent="0.25">
      <c r="A36" s="71"/>
      <c r="B36" s="19" t="s">
        <v>57</v>
      </c>
      <c r="C36" s="38" t="s">
        <v>16</v>
      </c>
      <c r="D36" s="30">
        <v>0</v>
      </c>
      <c r="E36" s="10">
        <v>0</v>
      </c>
      <c r="F36" s="30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48">
        <f t="shared" si="7"/>
        <v>0</v>
      </c>
      <c r="N36" s="63"/>
      <c r="O36" s="72"/>
    </row>
    <row r="37" spans="1:19" ht="13.5" customHeight="1" x14ac:dyDescent="0.25">
      <c r="A37" s="71"/>
      <c r="B37" s="19" t="s">
        <v>6</v>
      </c>
      <c r="C37" s="38" t="s">
        <v>16</v>
      </c>
      <c r="D37" s="30">
        <v>0</v>
      </c>
      <c r="E37" s="10">
        <v>0</v>
      </c>
      <c r="F37" s="30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48">
        <f t="shared" si="7"/>
        <v>0</v>
      </c>
      <c r="N37" s="63"/>
      <c r="O37" s="72"/>
    </row>
    <row r="38" spans="1:19" ht="19.5" customHeight="1" x14ac:dyDescent="0.25">
      <c r="A38" s="63" t="s">
        <v>105</v>
      </c>
      <c r="B38" s="19" t="s">
        <v>74</v>
      </c>
      <c r="C38" s="38" t="s">
        <v>22</v>
      </c>
      <c r="D38" s="31">
        <v>0</v>
      </c>
      <c r="E38" s="25">
        <v>1</v>
      </c>
      <c r="F38" s="25">
        <v>1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48">
        <f t="shared" si="7"/>
        <v>2</v>
      </c>
      <c r="N38" s="63" t="s">
        <v>8</v>
      </c>
      <c r="O38" s="72" t="s">
        <v>80</v>
      </c>
    </row>
    <row r="39" spans="1:19" ht="19.5" customHeight="1" x14ac:dyDescent="0.25">
      <c r="A39" s="71"/>
      <c r="B39" s="19" t="s">
        <v>3</v>
      </c>
      <c r="C39" s="38" t="s">
        <v>16</v>
      </c>
      <c r="D39" s="10">
        <v>0</v>
      </c>
      <c r="E39" s="10">
        <f>E40/E38</f>
        <v>8381.2000000000007</v>
      </c>
      <c r="F39" s="10">
        <v>350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f>M40/M38</f>
        <v>4365.6000000000004</v>
      </c>
      <c r="N39" s="63"/>
      <c r="O39" s="72"/>
    </row>
    <row r="40" spans="1:19" ht="27.75" customHeight="1" x14ac:dyDescent="0.25">
      <c r="A40" s="71"/>
      <c r="B40" s="19" t="s">
        <v>4</v>
      </c>
      <c r="C40" s="38" t="s">
        <v>16</v>
      </c>
      <c r="D40" s="10">
        <v>0</v>
      </c>
      <c r="E40" s="10">
        <f>E42</f>
        <v>8381.2000000000007</v>
      </c>
      <c r="F40" s="10">
        <v>350</v>
      </c>
      <c r="G40" s="48">
        <v>0</v>
      </c>
      <c r="H40" s="48">
        <f>H42</f>
        <v>0</v>
      </c>
      <c r="I40" s="48">
        <v>0</v>
      </c>
      <c r="J40" s="48">
        <v>0</v>
      </c>
      <c r="K40" s="48">
        <v>0</v>
      </c>
      <c r="L40" s="48">
        <v>0</v>
      </c>
      <c r="M40" s="48">
        <f t="shared" ref="M40:M45" si="8">SUM(D40:L40)</f>
        <v>8731.2000000000007</v>
      </c>
      <c r="N40" s="63"/>
      <c r="O40" s="72"/>
    </row>
    <row r="41" spans="1:19" ht="14.25" customHeight="1" x14ac:dyDescent="0.25">
      <c r="A41" s="71"/>
      <c r="B41" s="19" t="s">
        <v>7</v>
      </c>
      <c r="C41" s="38" t="s">
        <v>16</v>
      </c>
      <c r="D41" s="10">
        <v>0</v>
      </c>
      <c r="E41" s="30">
        <v>0</v>
      </c>
      <c r="F41" s="30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48">
        <f t="shared" si="8"/>
        <v>0</v>
      </c>
      <c r="N41" s="63"/>
      <c r="O41" s="72"/>
    </row>
    <row r="42" spans="1:19" ht="14.25" customHeight="1" x14ac:dyDescent="0.25">
      <c r="A42" s="71"/>
      <c r="B42" s="19" t="s">
        <v>5</v>
      </c>
      <c r="C42" s="38" t="s">
        <v>16</v>
      </c>
      <c r="D42" s="10">
        <v>0</v>
      </c>
      <c r="E42" s="10">
        <v>8381.2000000000007</v>
      </c>
      <c r="F42" s="10">
        <v>350</v>
      </c>
      <c r="G42" s="48">
        <v>0</v>
      </c>
      <c r="H42" s="48"/>
      <c r="I42" s="48">
        <v>0</v>
      </c>
      <c r="J42" s="48">
        <v>0</v>
      </c>
      <c r="K42" s="48">
        <v>0</v>
      </c>
      <c r="L42" s="48">
        <v>0</v>
      </c>
      <c r="M42" s="48">
        <f t="shared" si="8"/>
        <v>8731.2000000000007</v>
      </c>
      <c r="N42" s="63"/>
      <c r="O42" s="72"/>
    </row>
    <row r="43" spans="1:19" ht="18" customHeight="1" x14ac:dyDescent="0.25">
      <c r="A43" s="71"/>
      <c r="B43" s="19" t="s">
        <v>57</v>
      </c>
      <c r="C43" s="38" t="s">
        <v>16</v>
      </c>
      <c r="D43" s="10">
        <v>0</v>
      </c>
      <c r="E43" s="30">
        <v>0</v>
      </c>
      <c r="F43" s="30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48">
        <f t="shared" si="8"/>
        <v>0</v>
      </c>
      <c r="N43" s="63"/>
      <c r="O43" s="72"/>
    </row>
    <row r="44" spans="1:19" ht="21.75" customHeight="1" x14ac:dyDescent="0.25">
      <c r="A44" s="71"/>
      <c r="B44" s="19" t="s">
        <v>6</v>
      </c>
      <c r="C44" s="38" t="s">
        <v>16</v>
      </c>
      <c r="D44" s="10">
        <v>0</v>
      </c>
      <c r="E44" s="30">
        <v>0</v>
      </c>
      <c r="F44" s="30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48">
        <f t="shared" si="8"/>
        <v>0</v>
      </c>
      <c r="N44" s="63"/>
      <c r="O44" s="72"/>
    </row>
    <row r="45" spans="1:19" ht="21.75" customHeight="1" x14ac:dyDescent="0.25">
      <c r="A45" s="63" t="s">
        <v>120</v>
      </c>
      <c r="B45" s="19" t="s">
        <v>74</v>
      </c>
      <c r="C45" s="38" t="s">
        <v>22</v>
      </c>
      <c r="D45" s="31">
        <v>0</v>
      </c>
      <c r="E45" s="25">
        <v>2</v>
      </c>
      <c r="F45" s="25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48">
        <f t="shared" si="8"/>
        <v>2</v>
      </c>
      <c r="N45" s="63" t="s">
        <v>8</v>
      </c>
      <c r="O45" s="72" t="s">
        <v>121</v>
      </c>
    </row>
    <row r="46" spans="1:19" ht="21.75" customHeight="1" x14ac:dyDescent="0.25">
      <c r="A46" s="71"/>
      <c r="B46" s="19" t="s">
        <v>3</v>
      </c>
      <c r="C46" s="38" t="s">
        <v>16</v>
      </c>
      <c r="D46" s="10">
        <v>0</v>
      </c>
      <c r="E46" s="10">
        <v>2125</v>
      </c>
      <c r="F46" s="10">
        <v>0</v>
      </c>
      <c r="G46" s="48">
        <v>0</v>
      </c>
      <c r="H46" s="48">
        <f>H45</f>
        <v>0</v>
      </c>
      <c r="I46" s="48">
        <f>I45</f>
        <v>0</v>
      </c>
      <c r="J46" s="48">
        <v>0</v>
      </c>
      <c r="K46" s="48">
        <v>0</v>
      </c>
      <c r="L46" s="48">
        <v>0</v>
      </c>
      <c r="M46" s="48">
        <f>M47/M45</f>
        <v>2125</v>
      </c>
      <c r="N46" s="63"/>
      <c r="O46" s="72"/>
    </row>
    <row r="47" spans="1:19" ht="26.25" customHeight="1" x14ac:dyDescent="0.25">
      <c r="A47" s="71"/>
      <c r="B47" s="19" t="s">
        <v>4</v>
      </c>
      <c r="C47" s="38" t="s">
        <v>16</v>
      </c>
      <c r="D47" s="10">
        <v>0</v>
      </c>
      <c r="E47" s="10">
        <f>E49</f>
        <v>4250</v>
      </c>
      <c r="F47" s="10">
        <f t="shared" ref="F47:H47" si="9">F49</f>
        <v>0</v>
      </c>
      <c r="G47" s="48">
        <f t="shared" si="9"/>
        <v>0</v>
      </c>
      <c r="H47" s="48">
        <f t="shared" si="9"/>
        <v>0</v>
      </c>
      <c r="I47" s="48">
        <f>I49</f>
        <v>0</v>
      </c>
      <c r="J47" s="48">
        <v>0</v>
      </c>
      <c r="K47" s="48">
        <v>0</v>
      </c>
      <c r="L47" s="48">
        <v>0</v>
      </c>
      <c r="M47" s="48">
        <f>SUM(D47:I47)</f>
        <v>4250</v>
      </c>
      <c r="N47" s="63"/>
      <c r="O47" s="72"/>
    </row>
    <row r="48" spans="1:19" ht="21.75" customHeight="1" x14ac:dyDescent="0.25">
      <c r="A48" s="71"/>
      <c r="B48" s="19" t="s">
        <v>7</v>
      </c>
      <c r="C48" s="38" t="s">
        <v>16</v>
      </c>
      <c r="D48" s="10">
        <v>0</v>
      </c>
      <c r="E48" s="30">
        <v>0</v>
      </c>
      <c r="F48" s="30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48">
        <f>SUM(D48:L48)</f>
        <v>0</v>
      </c>
      <c r="N48" s="63"/>
      <c r="O48" s="72"/>
    </row>
    <row r="49" spans="1:15" ht="21.75" customHeight="1" x14ac:dyDescent="0.25">
      <c r="A49" s="71"/>
      <c r="B49" s="19" t="s">
        <v>5</v>
      </c>
      <c r="C49" s="38" t="s">
        <v>16</v>
      </c>
      <c r="D49" s="10">
        <v>0</v>
      </c>
      <c r="E49" s="10">
        <v>4250</v>
      </c>
      <c r="F49" s="10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f>SUM(D49:L49)</f>
        <v>4250</v>
      </c>
      <c r="N49" s="63"/>
      <c r="O49" s="72"/>
    </row>
    <row r="50" spans="1:15" ht="21.75" customHeight="1" x14ac:dyDescent="0.25">
      <c r="A50" s="71"/>
      <c r="B50" s="19" t="s">
        <v>57</v>
      </c>
      <c r="C50" s="38" t="s">
        <v>16</v>
      </c>
      <c r="D50" s="10">
        <v>0</v>
      </c>
      <c r="E50" s="30">
        <v>0</v>
      </c>
      <c r="F50" s="30">
        <v>0</v>
      </c>
      <c r="G50" s="103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f>SUM(D50:L50)</f>
        <v>0</v>
      </c>
      <c r="N50" s="63"/>
      <c r="O50" s="72"/>
    </row>
    <row r="51" spans="1:15" ht="21.75" customHeight="1" x14ac:dyDescent="0.25">
      <c r="A51" s="71"/>
      <c r="B51" s="19" t="s">
        <v>6</v>
      </c>
      <c r="C51" s="38" t="s">
        <v>16</v>
      </c>
      <c r="D51" s="10">
        <v>0</v>
      </c>
      <c r="E51" s="30">
        <v>0</v>
      </c>
      <c r="F51" s="30">
        <v>0</v>
      </c>
      <c r="G51" s="103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f>SUM(D51:L51)</f>
        <v>0</v>
      </c>
      <c r="N51" s="63"/>
      <c r="O51" s="72"/>
    </row>
    <row r="52" spans="1:15" ht="27.75" customHeight="1" x14ac:dyDescent="0.25">
      <c r="A52" s="63" t="s">
        <v>88</v>
      </c>
      <c r="B52" s="19" t="s">
        <v>75</v>
      </c>
      <c r="C52" s="38" t="s">
        <v>22</v>
      </c>
      <c r="D52" s="31">
        <v>0</v>
      </c>
      <c r="E52" s="25">
        <v>3</v>
      </c>
      <c r="F52" s="25">
        <v>12</v>
      </c>
      <c r="G52" s="101">
        <v>12</v>
      </c>
      <c r="H52" s="101">
        <v>12</v>
      </c>
      <c r="I52" s="101">
        <v>12</v>
      </c>
      <c r="J52" s="101">
        <v>12</v>
      </c>
      <c r="K52" s="101">
        <v>12</v>
      </c>
      <c r="L52" s="101">
        <v>12</v>
      </c>
      <c r="M52" s="48">
        <f>SUM(D52:L52)</f>
        <v>87</v>
      </c>
      <c r="N52" s="63" t="s">
        <v>94</v>
      </c>
      <c r="O52" s="72" t="s">
        <v>67</v>
      </c>
    </row>
    <row r="53" spans="1:15" ht="15" customHeight="1" x14ac:dyDescent="0.25">
      <c r="A53" s="71"/>
      <c r="B53" s="19" t="s">
        <v>3</v>
      </c>
      <c r="C53" s="38" t="s">
        <v>16</v>
      </c>
      <c r="D53" s="10">
        <v>0</v>
      </c>
      <c r="E53" s="10">
        <f t="shared" ref="E53" si="10">E54/E52</f>
        <v>77.97</v>
      </c>
      <c r="F53" s="10">
        <v>175.2</v>
      </c>
      <c r="G53" s="48">
        <v>175.2</v>
      </c>
      <c r="H53" s="48">
        <v>175.2</v>
      </c>
      <c r="I53" s="48">
        <v>175.2</v>
      </c>
      <c r="J53" s="48">
        <v>175.2</v>
      </c>
      <c r="K53" s="48">
        <v>175.2</v>
      </c>
      <c r="L53" s="48">
        <v>175.2</v>
      </c>
      <c r="M53" s="105">
        <f>M54/M52</f>
        <v>171.84724137931033</v>
      </c>
      <c r="N53" s="63"/>
      <c r="O53" s="72"/>
    </row>
    <row r="54" spans="1:15" ht="27" customHeight="1" x14ac:dyDescent="0.25">
      <c r="A54" s="71"/>
      <c r="B54" s="19" t="s">
        <v>4</v>
      </c>
      <c r="C54" s="38" t="s">
        <v>16</v>
      </c>
      <c r="D54" s="10">
        <v>0</v>
      </c>
      <c r="E54" s="10">
        <f t="shared" ref="E54:I54" si="11">E56</f>
        <v>233.91</v>
      </c>
      <c r="F54" s="10">
        <f t="shared" si="11"/>
        <v>2102.4</v>
      </c>
      <c r="G54" s="48">
        <f t="shared" si="11"/>
        <v>2102.4</v>
      </c>
      <c r="H54" s="48">
        <f t="shared" si="11"/>
        <v>2102.4</v>
      </c>
      <c r="I54" s="48">
        <f t="shared" si="11"/>
        <v>2102.4</v>
      </c>
      <c r="J54" s="48">
        <v>2102.4</v>
      </c>
      <c r="K54" s="48">
        <v>2102.4</v>
      </c>
      <c r="L54" s="48">
        <v>2102.4</v>
      </c>
      <c r="M54" s="48">
        <f>M56</f>
        <v>14950.71</v>
      </c>
      <c r="N54" s="63"/>
      <c r="O54" s="72"/>
    </row>
    <row r="55" spans="1:15" ht="21.75" customHeight="1" x14ac:dyDescent="0.25">
      <c r="A55" s="71"/>
      <c r="B55" s="19" t="s">
        <v>7</v>
      </c>
      <c r="C55" s="38" t="s">
        <v>16</v>
      </c>
      <c r="D55" s="10">
        <v>0</v>
      </c>
      <c r="E55" s="30">
        <v>0</v>
      </c>
      <c r="F55" s="30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48">
        <f>SUM(D55:G55)</f>
        <v>0</v>
      </c>
      <c r="N55" s="63"/>
      <c r="O55" s="72"/>
    </row>
    <row r="56" spans="1:15" ht="21.75" customHeight="1" x14ac:dyDescent="0.25">
      <c r="A56" s="71"/>
      <c r="B56" s="19" t="s">
        <v>5</v>
      </c>
      <c r="C56" s="38" t="s">
        <v>16</v>
      </c>
      <c r="D56" s="10">
        <v>0</v>
      </c>
      <c r="E56" s="10">
        <v>233.91</v>
      </c>
      <c r="F56" s="10">
        <v>2102.4</v>
      </c>
      <c r="G56" s="48">
        <v>2102.4</v>
      </c>
      <c r="H56" s="48">
        <v>2102.4</v>
      </c>
      <c r="I56" s="48">
        <v>2102.4</v>
      </c>
      <c r="J56" s="48">
        <v>2102.4</v>
      </c>
      <c r="K56" s="48">
        <v>2102.4</v>
      </c>
      <c r="L56" s="48">
        <v>2102.4</v>
      </c>
      <c r="M56" s="48">
        <f>SUM(D56:L56)</f>
        <v>14950.71</v>
      </c>
      <c r="N56" s="63"/>
      <c r="O56" s="72"/>
    </row>
    <row r="57" spans="1:15" ht="17.25" customHeight="1" x14ac:dyDescent="0.25">
      <c r="A57" s="71"/>
      <c r="B57" s="19" t="s">
        <v>57</v>
      </c>
      <c r="C57" s="38" t="s">
        <v>16</v>
      </c>
      <c r="D57" s="10">
        <v>0</v>
      </c>
      <c r="E57" s="30">
        <v>0</v>
      </c>
      <c r="F57" s="30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48">
        <f>SUM(D57:G57)</f>
        <v>0</v>
      </c>
      <c r="N57" s="63"/>
      <c r="O57" s="72"/>
    </row>
    <row r="58" spans="1:15" ht="16.5" customHeight="1" x14ac:dyDescent="0.25">
      <c r="A58" s="71"/>
      <c r="B58" s="19" t="s">
        <v>6</v>
      </c>
      <c r="C58" s="38" t="s">
        <v>16</v>
      </c>
      <c r="D58" s="10">
        <v>0</v>
      </c>
      <c r="E58" s="30">
        <v>0</v>
      </c>
      <c r="F58" s="30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48">
        <f>SUM(D58:G58)</f>
        <v>0</v>
      </c>
      <c r="N58" s="63"/>
      <c r="O58" s="72"/>
    </row>
    <row r="59" spans="1:15" ht="35.25" customHeight="1" x14ac:dyDescent="0.25">
      <c r="A59" s="64" t="s">
        <v>115</v>
      </c>
      <c r="B59" s="19" t="s">
        <v>75</v>
      </c>
      <c r="C59" s="38" t="s">
        <v>22</v>
      </c>
      <c r="D59" s="31">
        <v>0</v>
      </c>
      <c r="E59" s="25">
        <v>3</v>
      </c>
      <c r="F59" s="25">
        <v>12</v>
      </c>
      <c r="G59" s="101">
        <v>12</v>
      </c>
      <c r="H59" s="101">
        <v>12</v>
      </c>
      <c r="I59" s="101">
        <v>12</v>
      </c>
      <c r="J59" s="101">
        <v>12</v>
      </c>
      <c r="K59" s="101">
        <v>12</v>
      </c>
      <c r="L59" s="101">
        <v>12</v>
      </c>
      <c r="M59" s="48">
        <f>SUM(D59:L59)</f>
        <v>87</v>
      </c>
      <c r="N59" s="63" t="s">
        <v>94</v>
      </c>
      <c r="O59" s="72" t="s">
        <v>106</v>
      </c>
    </row>
    <row r="60" spans="1:15" ht="15" customHeight="1" x14ac:dyDescent="0.25">
      <c r="A60" s="65"/>
      <c r="B60" s="19" t="s">
        <v>3</v>
      </c>
      <c r="C60" s="38" t="s">
        <v>16</v>
      </c>
      <c r="D60" s="10">
        <v>0</v>
      </c>
      <c r="E60" s="10">
        <f t="shared" ref="E60" si="12">E61/E59</f>
        <v>150.62</v>
      </c>
      <c r="F60" s="10">
        <v>175</v>
      </c>
      <c r="G60" s="48">
        <v>175</v>
      </c>
      <c r="H60" s="48">
        <f t="shared" ref="H60:I60" si="13">H61/H59</f>
        <v>175</v>
      </c>
      <c r="I60" s="48">
        <f t="shared" si="13"/>
        <v>175</v>
      </c>
      <c r="J60" s="48">
        <v>175</v>
      </c>
      <c r="K60" s="48">
        <v>175</v>
      </c>
      <c r="L60" s="48">
        <v>175</v>
      </c>
      <c r="M60" s="107">
        <f>M61/M59</f>
        <v>174.15931034482759</v>
      </c>
      <c r="N60" s="63"/>
      <c r="O60" s="72"/>
    </row>
    <row r="61" spans="1:15" ht="15" customHeight="1" x14ac:dyDescent="0.25">
      <c r="A61" s="65"/>
      <c r="B61" s="19" t="s">
        <v>4</v>
      </c>
      <c r="C61" s="38" t="s">
        <v>16</v>
      </c>
      <c r="D61" s="10">
        <v>0</v>
      </c>
      <c r="E61" s="10">
        <f t="shared" ref="E61:I61" si="14">E63</f>
        <v>451.86</v>
      </c>
      <c r="F61" s="10">
        <f t="shared" si="14"/>
        <v>2100</v>
      </c>
      <c r="G61" s="48">
        <f t="shared" si="14"/>
        <v>2100</v>
      </c>
      <c r="H61" s="48">
        <f t="shared" si="14"/>
        <v>2100</v>
      </c>
      <c r="I61" s="48">
        <f t="shared" si="14"/>
        <v>2100</v>
      </c>
      <c r="J61" s="48">
        <v>2100</v>
      </c>
      <c r="K61" s="48">
        <v>2100</v>
      </c>
      <c r="L61" s="48">
        <v>2100</v>
      </c>
      <c r="M61" s="48">
        <f>M63</f>
        <v>15151.86</v>
      </c>
      <c r="N61" s="63"/>
      <c r="O61" s="72"/>
    </row>
    <row r="62" spans="1:15" ht="15" customHeight="1" x14ac:dyDescent="0.25">
      <c r="A62" s="65"/>
      <c r="B62" s="19" t="s">
        <v>7</v>
      </c>
      <c r="C62" s="38" t="s">
        <v>16</v>
      </c>
      <c r="D62" s="10">
        <v>0</v>
      </c>
      <c r="E62" s="30">
        <v>0</v>
      </c>
      <c r="F62" s="30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48">
        <f>SUM(D62:G62)</f>
        <v>0</v>
      </c>
      <c r="N62" s="63"/>
      <c r="O62" s="72"/>
    </row>
    <row r="63" spans="1:15" ht="27" customHeight="1" x14ac:dyDescent="0.25">
      <c r="A63" s="65"/>
      <c r="B63" s="19" t="s">
        <v>5</v>
      </c>
      <c r="C63" s="38" t="s">
        <v>16</v>
      </c>
      <c r="D63" s="10">
        <v>0</v>
      </c>
      <c r="E63" s="10">
        <v>451.86</v>
      </c>
      <c r="F63" s="10">
        <v>2100</v>
      </c>
      <c r="G63" s="48">
        <v>2100</v>
      </c>
      <c r="H63" s="48">
        <v>2100</v>
      </c>
      <c r="I63" s="48">
        <v>2100</v>
      </c>
      <c r="J63" s="48">
        <v>2100</v>
      </c>
      <c r="K63" s="48">
        <v>2100</v>
      </c>
      <c r="L63" s="48">
        <v>2100</v>
      </c>
      <c r="M63" s="48">
        <f>SUM(D63:L63)</f>
        <v>15151.86</v>
      </c>
      <c r="N63" s="63"/>
      <c r="O63" s="72"/>
    </row>
    <row r="64" spans="1:15" ht="24.75" customHeight="1" x14ac:dyDescent="0.25">
      <c r="A64" s="65"/>
      <c r="B64" s="19" t="s">
        <v>57</v>
      </c>
      <c r="C64" s="38" t="s">
        <v>16</v>
      </c>
      <c r="D64" s="10">
        <v>0</v>
      </c>
      <c r="E64" s="30">
        <v>0</v>
      </c>
      <c r="F64" s="30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48">
        <f>SUM(D64:G64)</f>
        <v>0</v>
      </c>
      <c r="N64" s="63"/>
      <c r="O64" s="72"/>
    </row>
    <row r="65" spans="1:15" ht="45.75" customHeight="1" x14ac:dyDescent="0.25">
      <c r="A65" s="73"/>
      <c r="B65" s="19" t="s">
        <v>6</v>
      </c>
      <c r="C65" s="38" t="s">
        <v>16</v>
      </c>
      <c r="D65" s="10">
        <v>0</v>
      </c>
      <c r="E65" s="30">
        <v>0</v>
      </c>
      <c r="F65" s="30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48">
        <f>SUM(D65:G65)</f>
        <v>0</v>
      </c>
      <c r="N65" s="63"/>
      <c r="O65" s="72"/>
    </row>
    <row r="66" spans="1:15" ht="30" customHeight="1" x14ac:dyDescent="0.25">
      <c r="A66" s="63" t="s">
        <v>126</v>
      </c>
      <c r="B66" s="19" t="s">
        <v>70</v>
      </c>
      <c r="C66" s="38" t="s">
        <v>22</v>
      </c>
      <c r="D66" s="31">
        <v>0</v>
      </c>
      <c r="E66" s="25">
        <v>1</v>
      </c>
      <c r="F66" s="25">
        <v>0</v>
      </c>
      <c r="G66" s="101">
        <v>2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48">
        <f>SUM(D66:L66)</f>
        <v>3</v>
      </c>
      <c r="N66" s="63" t="s">
        <v>8</v>
      </c>
      <c r="O66" s="72" t="s">
        <v>84</v>
      </c>
    </row>
    <row r="67" spans="1:15" ht="15" customHeight="1" x14ac:dyDescent="0.25">
      <c r="A67" s="71"/>
      <c r="B67" s="19" t="s">
        <v>3</v>
      </c>
      <c r="C67" s="38" t="s">
        <v>16</v>
      </c>
      <c r="D67" s="10">
        <v>0</v>
      </c>
      <c r="E67" s="10">
        <v>200</v>
      </c>
      <c r="F67" s="10">
        <v>0</v>
      </c>
      <c r="G67" s="48">
        <v>390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f>M68/M66</f>
        <v>326.66666666666669</v>
      </c>
      <c r="N67" s="63"/>
      <c r="O67" s="72"/>
    </row>
    <row r="68" spans="1:15" ht="15" customHeight="1" x14ac:dyDescent="0.25">
      <c r="A68" s="71"/>
      <c r="B68" s="19" t="s">
        <v>4</v>
      </c>
      <c r="C68" s="38" t="s">
        <v>16</v>
      </c>
      <c r="D68" s="10">
        <v>0</v>
      </c>
      <c r="E68" s="10">
        <f t="shared" ref="E68" si="15">E70</f>
        <v>200</v>
      </c>
      <c r="F68" s="10">
        <f>F70</f>
        <v>0</v>
      </c>
      <c r="G68" s="48">
        <v>780</v>
      </c>
      <c r="H68" s="48">
        <f t="shared" ref="H68:I68" si="16">H70</f>
        <v>0</v>
      </c>
      <c r="I68" s="48">
        <f t="shared" si="16"/>
        <v>0</v>
      </c>
      <c r="J68" s="48">
        <v>0</v>
      </c>
      <c r="K68" s="48">
        <v>0</v>
      </c>
      <c r="L68" s="48">
        <v>0</v>
      </c>
      <c r="M68" s="48">
        <f>SUM(D68:I68)</f>
        <v>980</v>
      </c>
      <c r="N68" s="63"/>
      <c r="O68" s="72"/>
    </row>
    <row r="69" spans="1:15" ht="15" customHeight="1" x14ac:dyDescent="0.25">
      <c r="A69" s="71"/>
      <c r="B69" s="19" t="s">
        <v>7</v>
      </c>
      <c r="C69" s="38" t="s">
        <v>16</v>
      </c>
      <c r="D69" s="10">
        <v>0</v>
      </c>
      <c r="E69" s="30">
        <v>0</v>
      </c>
      <c r="F69" s="30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48">
        <f>SUM(D69:G69)</f>
        <v>0</v>
      </c>
      <c r="N69" s="63"/>
      <c r="O69" s="72"/>
    </row>
    <row r="70" spans="1:15" ht="14.25" customHeight="1" x14ac:dyDescent="0.25">
      <c r="A70" s="71"/>
      <c r="B70" s="19" t="s">
        <v>5</v>
      </c>
      <c r="C70" s="38" t="s">
        <v>16</v>
      </c>
      <c r="D70" s="10">
        <v>0</v>
      </c>
      <c r="E70" s="10">
        <v>200</v>
      </c>
      <c r="F70" s="10">
        <v>0</v>
      </c>
      <c r="G70" s="48">
        <v>780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f>SUM(D70:L70)</f>
        <v>980</v>
      </c>
      <c r="N70" s="63"/>
      <c r="O70" s="72"/>
    </row>
    <row r="71" spans="1:15" ht="15.75" customHeight="1" x14ac:dyDescent="0.25">
      <c r="A71" s="71"/>
      <c r="B71" s="19" t="s">
        <v>57</v>
      </c>
      <c r="C71" s="38" t="s">
        <v>16</v>
      </c>
      <c r="D71" s="10">
        <v>0</v>
      </c>
      <c r="E71" s="30">
        <v>0</v>
      </c>
      <c r="F71" s="30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48">
        <f>SUM(D71:G71)</f>
        <v>0</v>
      </c>
      <c r="N71" s="63"/>
      <c r="O71" s="72"/>
    </row>
    <row r="72" spans="1:15" ht="15.75" customHeight="1" x14ac:dyDescent="0.25">
      <c r="A72" s="71"/>
      <c r="B72" s="19" t="s">
        <v>6</v>
      </c>
      <c r="C72" s="38" t="s">
        <v>16</v>
      </c>
      <c r="D72" s="10">
        <v>0</v>
      </c>
      <c r="E72" s="30">
        <v>0</v>
      </c>
      <c r="F72" s="30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48">
        <f>SUM(D72:G72)</f>
        <v>0</v>
      </c>
      <c r="N72" s="63"/>
      <c r="O72" s="72"/>
    </row>
    <row r="73" spans="1:15" ht="30" customHeight="1" x14ac:dyDescent="0.25">
      <c r="A73" s="63" t="s">
        <v>127</v>
      </c>
      <c r="B73" s="19" t="s">
        <v>128</v>
      </c>
      <c r="C73" s="53" t="s">
        <v>22</v>
      </c>
      <c r="D73" s="31">
        <v>0</v>
      </c>
      <c r="E73" s="25">
        <v>0</v>
      </c>
      <c r="F73" s="25">
        <v>0</v>
      </c>
      <c r="G73" s="101">
        <v>0</v>
      </c>
      <c r="H73" s="101">
        <v>1</v>
      </c>
      <c r="I73" s="101">
        <v>1</v>
      </c>
      <c r="J73" s="101">
        <v>1</v>
      </c>
      <c r="K73" s="101">
        <v>0</v>
      </c>
      <c r="L73" s="101">
        <v>0</v>
      </c>
      <c r="M73" s="48">
        <f>SUM(D73:L73)</f>
        <v>3</v>
      </c>
      <c r="N73" s="63" t="s">
        <v>8</v>
      </c>
      <c r="O73" s="72" t="s">
        <v>129</v>
      </c>
    </row>
    <row r="74" spans="1:15" ht="15" customHeight="1" x14ac:dyDescent="0.25">
      <c r="A74" s="71"/>
      <c r="B74" s="19" t="s">
        <v>3</v>
      </c>
      <c r="C74" s="53" t="s">
        <v>16</v>
      </c>
      <c r="D74" s="10">
        <v>0</v>
      </c>
      <c r="E74" s="10">
        <v>0</v>
      </c>
      <c r="F74" s="10">
        <v>0</v>
      </c>
      <c r="G74" s="48">
        <v>0</v>
      </c>
      <c r="H74" s="48">
        <v>2300</v>
      </c>
      <c r="I74" s="48">
        <v>3000</v>
      </c>
      <c r="J74" s="48">
        <v>3000</v>
      </c>
      <c r="K74" s="48">
        <v>0</v>
      </c>
      <c r="L74" s="48">
        <v>0</v>
      </c>
      <c r="M74" s="48">
        <f>M75/M73</f>
        <v>2766.6666666666665</v>
      </c>
      <c r="N74" s="63"/>
      <c r="O74" s="72"/>
    </row>
    <row r="75" spans="1:15" ht="15" customHeight="1" x14ac:dyDescent="0.25">
      <c r="A75" s="71"/>
      <c r="B75" s="19" t="s">
        <v>4</v>
      </c>
      <c r="C75" s="53" t="s">
        <v>16</v>
      </c>
      <c r="D75" s="10">
        <v>0</v>
      </c>
      <c r="E75" s="10">
        <v>0</v>
      </c>
      <c r="F75" s="10">
        <f>F77</f>
        <v>0</v>
      </c>
      <c r="G75" s="48">
        <v>0</v>
      </c>
      <c r="H75" s="48">
        <v>2300</v>
      </c>
      <c r="I75" s="48">
        <v>3000</v>
      </c>
      <c r="J75" s="48">
        <v>3000</v>
      </c>
      <c r="K75" s="48">
        <v>0</v>
      </c>
      <c r="L75" s="48">
        <v>0</v>
      </c>
      <c r="M75" s="48">
        <f>SUM(D75:L75)</f>
        <v>8300</v>
      </c>
      <c r="N75" s="63"/>
      <c r="O75" s="72"/>
    </row>
    <row r="76" spans="1:15" ht="15" customHeight="1" x14ac:dyDescent="0.25">
      <c r="A76" s="71"/>
      <c r="B76" s="19" t="s">
        <v>7</v>
      </c>
      <c r="C76" s="53" t="s">
        <v>16</v>
      </c>
      <c r="D76" s="10">
        <v>0</v>
      </c>
      <c r="E76" s="30">
        <v>0</v>
      </c>
      <c r="F76" s="30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48">
        <f>SUM(D76:G76)</f>
        <v>0</v>
      </c>
      <c r="N76" s="63"/>
      <c r="O76" s="72"/>
    </row>
    <row r="77" spans="1:15" ht="14.25" customHeight="1" x14ac:dyDescent="0.25">
      <c r="A77" s="71"/>
      <c r="B77" s="19" t="s">
        <v>5</v>
      </c>
      <c r="C77" s="53" t="s">
        <v>16</v>
      </c>
      <c r="D77" s="10">
        <v>0</v>
      </c>
      <c r="E77" s="10">
        <v>0</v>
      </c>
      <c r="F77" s="10">
        <v>0</v>
      </c>
      <c r="G77" s="48">
        <v>0</v>
      </c>
      <c r="H77" s="48">
        <v>2300</v>
      </c>
      <c r="I77" s="48">
        <v>3000</v>
      </c>
      <c r="J77" s="48">
        <v>3000</v>
      </c>
      <c r="K77" s="48">
        <v>0</v>
      </c>
      <c r="L77" s="48">
        <v>0</v>
      </c>
      <c r="M77" s="48">
        <f>SUM(D77:L77)</f>
        <v>8300</v>
      </c>
      <c r="N77" s="63"/>
      <c r="O77" s="72"/>
    </row>
    <row r="78" spans="1:15" ht="15.75" customHeight="1" x14ac:dyDescent="0.25">
      <c r="A78" s="71"/>
      <c r="B78" s="19" t="s">
        <v>57</v>
      </c>
      <c r="C78" s="53" t="s">
        <v>16</v>
      </c>
      <c r="D78" s="10">
        <v>0</v>
      </c>
      <c r="E78" s="30">
        <v>0</v>
      </c>
      <c r="F78" s="30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48">
        <f>SUM(D78:G78)</f>
        <v>0</v>
      </c>
      <c r="N78" s="63"/>
      <c r="O78" s="72"/>
    </row>
    <row r="79" spans="1:15" ht="15.75" customHeight="1" x14ac:dyDescent="0.25">
      <c r="A79" s="71"/>
      <c r="B79" s="19" t="s">
        <v>6</v>
      </c>
      <c r="C79" s="53" t="s">
        <v>16</v>
      </c>
      <c r="D79" s="10">
        <v>0</v>
      </c>
      <c r="E79" s="30">
        <v>0</v>
      </c>
      <c r="F79" s="30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48">
        <f>SUM(D79:G79)</f>
        <v>0</v>
      </c>
      <c r="N79" s="63"/>
      <c r="O79" s="72"/>
    </row>
    <row r="80" spans="1:15" ht="11.25" customHeight="1" x14ac:dyDescent="0.25">
      <c r="A80" s="69" t="s">
        <v>21</v>
      </c>
      <c r="B80" s="70"/>
      <c r="C80" s="38" t="s">
        <v>16</v>
      </c>
      <c r="D80" s="9">
        <f>D68+D61+D54+D40+D33+D26+D47+D75</f>
        <v>35634.699999999997</v>
      </c>
      <c r="E80" s="9">
        <f t="shared" ref="E80:L80" si="17">E68+E61+E54+E40+E33+E26+E47+E75</f>
        <v>72044.3</v>
      </c>
      <c r="F80" s="9">
        <f t="shared" si="17"/>
        <v>70579.3</v>
      </c>
      <c r="G80" s="102">
        <f>G68+G61+G54+G40+G33+G26+G47+G75</f>
        <v>68059.599999999991</v>
      </c>
      <c r="H80" s="102">
        <f>H68+H61+H54+H40+H33+H26+H47+H75</f>
        <v>74650.2</v>
      </c>
      <c r="I80" s="102">
        <f t="shared" si="17"/>
        <v>73519.5</v>
      </c>
      <c r="J80" s="102">
        <f t="shared" si="17"/>
        <v>74430.7</v>
      </c>
      <c r="K80" s="102">
        <f t="shared" si="17"/>
        <v>71871.7</v>
      </c>
      <c r="L80" s="102">
        <f t="shared" si="17"/>
        <v>71871.7</v>
      </c>
      <c r="M80" s="102">
        <f>M68+M61+M54+M40+M33+M26+M47+M75</f>
        <v>612661.70000000007</v>
      </c>
      <c r="N80" s="64"/>
      <c r="O80" s="64"/>
    </row>
    <row r="81" spans="1:15" ht="11.25" customHeight="1" x14ac:dyDescent="0.25">
      <c r="A81" s="74" t="s">
        <v>17</v>
      </c>
      <c r="B81" s="70"/>
      <c r="C81" s="19"/>
      <c r="D81" s="4"/>
      <c r="E81" s="4"/>
      <c r="F81" s="4"/>
      <c r="G81" s="102"/>
      <c r="H81" s="108"/>
      <c r="I81" s="108"/>
      <c r="J81" s="108"/>
      <c r="K81" s="108"/>
      <c r="L81" s="108"/>
      <c r="M81" s="108"/>
      <c r="N81" s="65"/>
      <c r="O81" s="65"/>
    </row>
    <row r="82" spans="1:15" ht="11.25" customHeight="1" x14ac:dyDescent="0.25">
      <c r="A82" s="69" t="s">
        <v>7</v>
      </c>
      <c r="B82" s="70"/>
      <c r="C82" s="38" t="s">
        <v>16</v>
      </c>
      <c r="D82" s="10">
        <v>0</v>
      </c>
      <c r="E82" s="10">
        <v>0</v>
      </c>
      <c r="F82" s="10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f>SUM(D82:G82)</f>
        <v>0</v>
      </c>
      <c r="N82" s="65"/>
      <c r="O82" s="65"/>
    </row>
    <row r="83" spans="1:15" ht="11.25" customHeight="1" x14ac:dyDescent="0.25">
      <c r="A83" s="69" t="s">
        <v>5</v>
      </c>
      <c r="B83" s="70"/>
      <c r="C83" s="38" t="s">
        <v>16</v>
      </c>
      <c r="D83" s="9">
        <f>D80</f>
        <v>35634.699999999997</v>
      </c>
      <c r="E83" s="9">
        <f t="shared" ref="E83:M83" si="18">E80</f>
        <v>72044.3</v>
      </c>
      <c r="F83" s="9">
        <f t="shared" si="18"/>
        <v>70579.3</v>
      </c>
      <c r="G83" s="102">
        <f>G80</f>
        <v>68059.599999999991</v>
      </c>
      <c r="H83" s="102">
        <f t="shared" si="18"/>
        <v>74650.2</v>
      </c>
      <c r="I83" s="102">
        <f t="shared" si="18"/>
        <v>73519.5</v>
      </c>
      <c r="J83" s="102">
        <f t="shared" si="18"/>
        <v>74430.7</v>
      </c>
      <c r="K83" s="102">
        <f t="shared" si="18"/>
        <v>71871.7</v>
      </c>
      <c r="L83" s="102">
        <f t="shared" si="18"/>
        <v>71871.7</v>
      </c>
      <c r="M83" s="102">
        <f t="shared" si="18"/>
        <v>612661.70000000007</v>
      </c>
      <c r="N83" s="65"/>
      <c r="O83" s="65"/>
    </row>
    <row r="84" spans="1:15" ht="11.25" customHeight="1" x14ac:dyDescent="0.25">
      <c r="A84" s="36" t="s">
        <v>57</v>
      </c>
      <c r="B84" s="37"/>
      <c r="C84" s="38" t="s">
        <v>16</v>
      </c>
      <c r="D84" s="10">
        <v>0</v>
      </c>
      <c r="E84" s="10">
        <v>0</v>
      </c>
      <c r="F84" s="10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f>SUM(D84:G84)</f>
        <v>0</v>
      </c>
      <c r="N84" s="65"/>
      <c r="O84" s="65"/>
    </row>
    <row r="85" spans="1:15" ht="11.25" customHeight="1" x14ac:dyDescent="0.25">
      <c r="A85" s="69" t="s">
        <v>6</v>
      </c>
      <c r="B85" s="70"/>
      <c r="C85" s="38" t="s">
        <v>16</v>
      </c>
      <c r="D85" s="10">
        <v>0</v>
      </c>
      <c r="E85" s="10">
        <v>0</v>
      </c>
      <c r="F85" s="10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f>SUM(D85:G85)</f>
        <v>0</v>
      </c>
      <c r="N85" s="73"/>
      <c r="O85" s="73"/>
    </row>
    <row r="86" spans="1:15" ht="31.5" customHeight="1" x14ac:dyDescent="0.25">
      <c r="A86" s="71" t="s">
        <v>71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</row>
    <row r="87" spans="1:15" ht="33" customHeight="1" x14ac:dyDescent="0.25">
      <c r="A87" s="63" t="s">
        <v>135</v>
      </c>
      <c r="B87" s="19" t="s">
        <v>74</v>
      </c>
      <c r="C87" s="38" t="s">
        <v>22</v>
      </c>
      <c r="D87" s="10">
        <v>0</v>
      </c>
      <c r="E87" s="10">
        <v>11</v>
      </c>
      <c r="F87" s="25">
        <v>11</v>
      </c>
      <c r="G87" s="101">
        <v>11</v>
      </c>
      <c r="H87" s="101">
        <v>0</v>
      </c>
      <c r="I87" s="101">
        <v>1</v>
      </c>
      <c r="J87" s="101">
        <v>1</v>
      </c>
      <c r="K87" s="101">
        <v>11</v>
      </c>
      <c r="L87" s="101">
        <v>11</v>
      </c>
      <c r="M87" s="104">
        <f>SUM(D87:L87)</f>
        <v>57</v>
      </c>
      <c r="N87" s="63" t="s">
        <v>8</v>
      </c>
      <c r="O87" s="72" t="s">
        <v>107</v>
      </c>
    </row>
    <row r="88" spans="1:15" ht="21.75" customHeight="1" x14ac:dyDescent="0.25">
      <c r="A88" s="63"/>
      <c r="B88" s="19" t="s">
        <v>3</v>
      </c>
      <c r="C88" s="38" t="s">
        <v>16</v>
      </c>
      <c r="D88" s="10">
        <v>0</v>
      </c>
      <c r="E88" s="10">
        <v>127.27</v>
      </c>
      <c r="F88" s="10">
        <v>232.64</v>
      </c>
      <c r="G88" s="48">
        <v>236.77</v>
      </c>
      <c r="H88" s="48">
        <v>0</v>
      </c>
      <c r="I88" s="48">
        <v>3200</v>
      </c>
      <c r="J88" s="48">
        <v>2500</v>
      </c>
      <c r="K88" s="48">
        <v>318.18</v>
      </c>
      <c r="L88" s="48">
        <v>318.18</v>
      </c>
      <c r="M88" s="107">
        <f>M89/M87</f>
        <v>337.95614035087721</v>
      </c>
      <c r="N88" s="63"/>
      <c r="O88" s="72"/>
    </row>
    <row r="89" spans="1:15" ht="27" customHeight="1" x14ac:dyDescent="0.25">
      <c r="A89" s="63"/>
      <c r="B89" s="19" t="s">
        <v>4</v>
      </c>
      <c r="C89" s="38" t="s">
        <v>16</v>
      </c>
      <c r="D89" s="10">
        <f t="shared" ref="D89:G89" si="19">D91</f>
        <v>0</v>
      </c>
      <c r="E89" s="10">
        <f t="shared" si="19"/>
        <v>1400</v>
      </c>
      <c r="F89" s="10">
        <f t="shared" si="19"/>
        <v>2559</v>
      </c>
      <c r="G89" s="48">
        <f t="shared" si="19"/>
        <v>2604.5</v>
      </c>
      <c r="H89" s="48">
        <v>0</v>
      </c>
      <c r="I89" s="48">
        <v>3200</v>
      </c>
      <c r="J89" s="48">
        <v>2500</v>
      </c>
      <c r="K89" s="48">
        <v>3500</v>
      </c>
      <c r="L89" s="48">
        <v>3500</v>
      </c>
      <c r="M89" s="48">
        <f>M91</f>
        <v>19263.5</v>
      </c>
      <c r="N89" s="63"/>
      <c r="O89" s="72"/>
    </row>
    <row r="90" spans="1:15" ht="24.75" customHeight="1" x14ac:dyDescent="0.25">
      <c r="A90" s="63"/>
      <c r="B90" s="19" t="s">
        <v>7</v>
      </c>
      <c r="C90" s="38" t="s">
        <v>16</v>
      </c>
      <c r="D90" s="10">
        <v>0</v>
      </c>
      <c r="E90" s="10">
        <v>0</v>
      </c>
      <c r="F90" s="30">
        <v>0</v>
      </c>
      <c r="G90" s="103">
        <v>0</v>
      </c>
      <c r="H90" s="48">
        <v>0</v>
      </c>
      <c r="I90" s="103">
        <v>0</v>
      </c>
      <c r="J90" s="103">
        <v>0</v>
      </c>
      <c r="K90" s="103">
        <v>0</v>
      </c>
      <c r="L90" s="103">
        <v>0</v>
      </c>
      <c r="M90" s="48">
        <f>SUM(D90:G90)</f>
        <v>0</v>
      </c>
      <c r="N90" s="63"/>
      <c r="O90" s="72"/>
    </row>
    <row r="91" spans="1:15" ht="30.75" customHeight="1" x14ac:dyDescent="0.25">
      <c r="A91" s="63"/>
      <c r="B91" s="19" t="s">
        <v>5</v>
      </c>
      <c r="C91" s="38" t="s">
        <v>16</v>
      </c>
      <c r="D91" s="10">
        <v>0</v>
      </c>
      <c r="E91" s="10">
        <v>1400</v>
      </c>
      <c r="F91" s="10">
        <v>2559</v>
      </c>
      <c r="G91" s="48">
        <v>2604.5</v>
      </c>
      <c r="H91" s="48">
        <v>0</v>
      </c>
      <c r="I91" s="48">
        <v>3200</v>
      </c>
      <c r="J91" s="48">
        <v>2500</v>
      </c>
      <c r="K91" s="48">
        <v>3500</v>
      </c>
      <c r="L91" s="48">
        <v>3500</v>
      </c>
      <c r="M91" s="48">
        <f>SUM(D91:L91)</f>
        <v>19263.5</v>
      </c>
      <c r="N91" s="63"/>
      <c r="O91" s="72"/>
    </row>
    <row r="92" spans="1:15" ht="26.25" customHeight="1" x14ac:dyDescent="0.25">
      <c r="A92" s="63"/>
      <c r="B92" s="19" t="s">
        <v>58</v>
      </c>
      <c r="C92" s="38" t="s">
        <v>16</v>
      </c>
      <c r="D92" s="10">
        <v>0</v>
      </c>
      <c r="E92" s="10">
        <v>0</v>
      </c>
      <c r="F92" s="30">
        <v>0</v>
      </c>
      <c r="G92" s="103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f>SUM(D92:G92)</f>
        <v>0</v>
      </c>
      <c r="N92" s="63"/>
      <c r="O92" s="72"/>
    </row>
    <row r="93" spans="1:15" ht="29.25" customHeight="1" x14ac:dyDescent="0.25">
      <c r="A93" s="63"/>
      <c r="B93" s="19" t="s">
        <v>6</v>
      </c>
      <c r="C93" s="38" t="s">
        <v>16</v>
      </c>
      <c r="D93" s="10">
        <v>0</v>
      </c>
      <c r="E93" s="10">
        <v>0</v>
      </c>
      <c r="F93" s="30">
        <v>0</v>
      </c>
      <c r="G93" s="103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f>SUM(D93:G93)</f>
        <v>0</v>
      </c>
      <c r="N93" s="63"/>
      <c r="O93" s="72"/>
    </row>
    <row r="94" spans="1:15" ht="27" customHeight="1" x14ac:dyDescent="0.25">
      <c r="A94" s="63" t="s">
        <v>89</v>
      </c>
      <c r="B94" s="19" t="s">
        <v>76</v>
      </c>
      <c r="C94" s="38" t="s">
        <v>22</v>
      </c>
      <c r="D94" s="31">
        <v>0</v>
      </c>
      <c r="E94" s="31">
        <v>0</v>
      </c>
      <c r="F94" s="31">
        <v>0</v>
      </c>
      <c r="G94" s="104">
        <v>900</v>
      </c>
      <c r="H94" s="101">
        <v>0</v>
      </c>
      <c r="I94" s="101">
        <v>0</v>
      </c>
      <c r="J94" s="101">
        <v>0</v>
      </c>
      <c r="K94" s="101">
        <v>900</v>
      </c>
      <c r="L94" s="101">
        <v>900</v>
      </c>
      <c r="M94" s="48">
        <f>D94+E94+F94+G94+H94+I94+J94+K94+L94</f>
        <v>2700</v>
      </c>
      <c r="N94" s="63" t="s">
        <v>94</v>
      </c>
      <c r="O94" s="72" t="s">
        <v>38</v>
      </c>
    </row>
    <row r="95" spans="1:15" ht="15.75" customHeight="1" x14ac:dyDescent="0.25">
      <c r="A95" s="63"/>
      <c r="B95" s="19" t="s">
        <v>3</v>
      </c>
      <c r="C95" s="38" t="s">
        <v>16</v>
      </c>
      <c r="D95" s="10">
        <v>0</v>
      </c>
      <c r="E95" s="10">
        <v>0</v>
      </c>
      <c r="F95" s="10">
        <v>0</v>
      </c>
      <c r="G95" s="48">
        <v>4</v>
      </c>
      <c r="H95" s="48">
        <v>0</v>
      </c>
      <c r="I95" s="48">
        <v>0</v>
      </c>
      <c r="J95" s="48">
        <v>0</v>
      </c>
      <c r="K95" s="48">
        <f t="shared" ref="K95:L95" si="20">K96/K94</f>
        <v>4</v>
      </c>
      <c r="L95" s="48">
        <f t="shared" si="20"/>
        <v>4</v>
      </c>
      <c r="M95" s="48">
        <f>M96/M94</f>
        <v>4</v>
      </c>
      <c r="N95" s="63"/>
      <c r="O95" s="72"/>
    </row>
    <row r="96" spans="1:15" ht="27" customHeight="1" x14ac:dyDescent="0.25">
      <c r="A96" s="63"/>
      <c r="B96" s="19" t="s">
        <v>4</v>
      </c>
      <c r="C96" s="38" t="s">
        <v>16</v>
      </c>
      <c r="D96" s="10">
        <v>0</v>
      </c>
      <c r="E96" s="10">
        <f>E98</f>
        <v>0</v>
      </c>
      <c r="F96" s="10">
        <v>0</v>
      </c>
      <c r="G96" s="48">
        <f>G98</f>
        <v>3600</v>
      </c>
      <c r="H96" s="48">
        <v>0</v>
      </c>
      <c r="I96" s="48">
        <v>0</v>
      </c>
      <c r="J96" s="48">
        <v>0</v>
      </c>
      <c r="K96" s="48">
        <v>3600</v>
      </c>
      <c r="L96" s="48">
        <v>3600</v>
      </c>
      <c r="M96" s="48">
        <f>D96+E96+F96+G96+H96+I96+J96+K96+L96</f>
        <v>10800</v>
      </c>
      <c r="N96" s="63"/>
      <c r="O96" s="72"/>
    </row>
    <row r="97" spans="1:15" ht="16.5" customHeight="1" x14ac:dyDescent="0.25">
      <c r="A97" s="63"/>
      <c r="B97" s="19" t="s">
        <v>7</v>
      </c>
      <c r="C97" s="38" t="s">
        <v>16</v>
      </c>
      <c r="D97" s="10">
        <v>0</v>
      </c>
      <c r="E97" s="10">
        <v>0</v>
      </c>
      <c r="F97" s="10">
        <v>0</v>
      </c>
      <c r="G97" s="48">
        <v>0</v>
      </c>
      <c r="H97" s="103">
        <v>0</v>
      </c>
      <c r="I97" s="103">
        <v>0</v>
      </c>
      <c r="J97" s="103">
        <v>0</v>
      </c>
      <c r="K97" s="103">
        <v>0</v>
      </c>
      <c r="L97" s="103">
        <v>0</v>
      </c>
      <c r="M97" s="48">
        <f>SUM(D97:G97)</f>
        <v>0</v>
      </c>
      <c r="N97" s="63"/>
      <c r="O97" s="72"/>
    </row>
    <row r="98" spans="1:15" ht="16.5" customHeight="1" x14ac:dyDescent="0.25">
      <c r="A98" s="63"/>
      <c r="B98" s="19" t="s">
        <v>5</v>
      </c>
      <c r="C98" s="38" t="s">
        <v>16</v>
      </c>
      <c r="D98" s="10">
        <v>0</v>
      </c>
      <c r="E98" s="10">
        <v>0</v>
      </c>
      <c r="F98" s="10">
        <v>0</v>
      </c>
      <c r="G98" s="48">
        <v>3600</v>
      </c>
      <c r="H98" s="48">
        <v>0</v>
      </c>
      <c r="I98" s="48">
        <v>0</v>
      </c>
      <c r="J98" s="48">
        <v>0</v>
      </c>
      <c r="K98" s="48">
        <v>3600</v>
      </c>
      <c r="L98" s="48">
        <v>3600</v>
      </c>
      <c r="M98" s="48">
        <f>D98+E98+F98+G98+H98+I98+J98+K98+L98</f>
        <v>10800</v>
      </c>
      <c r="N98" s="63"/>
      <c r="O98" s="72"/>
    </row>
    <row r="99" spans="1:15" ht="15" customHeight="1" x14ac:dyDescent="0.25">
      <c r="A99" s="63"/>
      <c r="B99" s="19" t="s">
        <v>58</v>
      </c>
      <c r="C99" s="38" t="s">
        <v>16</v>
      </c>
      <c r="D99" s="10">
        <v>0</v>
      </c>
      <c r="E99" s="30">
        <v>0</v>
      </c>
      <c r="F99" s="30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48">
        <f>SUM(D99:G99)</f>
        <v>0</v>
      </c>
      <c r="N99" s="63"/>
      <c r="O99" s="72"/>
    </row>
    <row r="100" spans="1:15" ht="19.5" customHeight="1" x14ac:dyDescent="0.25">
      <c r="A100" s="63"/>
      <c r="B100" s="19" t="s">
        <v>6</v>
      </c>
      <c r="C100" s="38" t="s">
        <v>16</v>
      </c>
      <c r="D100" s="10">
        <v>0</v>
      </c>
      <c r="E100" s="30">
        <v>0</v>
      </c>
      <c r="F100" s="30">
        <v>0</v>
      </c>
      <c r="G100" s="103">
        <v>0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48">
        <f>SUM(D100:G100)</f>
        <v>0</v>
      </c>
      <c r="N100" s="63"/>
      <c r="O100" s="72"/>
    </row>
    <row r="101" spans="1:15" ht="16.5" customHeight="1" x14ac:dyDescent="0.25">
      <c r="A101" s="64" t="s">
        <v>90</v>
      </c>
      <c r="B101" s="19" t="s">
        <v>78</v>
      </c>
      <c r="C101" s="38" t="s">
        <v>79</v>
      </c>
      <c r="D101" s="31">
        <v>0</v>
      </c>
      <c r="E101" s="31">
        <v>0</v>
      </c>
      <c r="F101" s="31">
        <v>0</v>
      </c>
      <c r="G101" s="104">
        <v>0</v>
      </c>
      <c r="H101" s="101">
        <v>250</v>
      </c>
      <c r="I101" s="101">
        <v>250</v>
      </c>
      <c r="J101" s="101">
        <v>250</v>
      </c>
      <c r="K101" s="101">
        <v>250</v>
      </c>
      <c r="L101" s="101">
        <v>250</v>
      </c>
      <c r="M101" s="48">
        <f>D101+E101+F101+G101+H101+I101+J101+K101+L101</f>
        <v>1250</v>
      </c>
      <c r="N101" s="63" t="s">
        <v>8</v>
      </c>
      <c r="O101" s="72" t="s">
        <v>77</v>
      </c>
    </row>
    <row r="102" spans="1:15" ht="15" customHeight="1" x14ac:dyDescent="0.25">
      <c r="A102" s="65"/>
      <c r="B102" s="19" t="s">
        <v>3</v>
      </c>
      <c r="C102" s="38" t="s">
        <v>16</v>
      </c>
      <c r="D102" s="10">
        <v>0</v>
      </c>
      <c r="E102" s="10">
        <v>0</v>
      </c>
      <c r="F102" s="10">
        <v>0</v>
      </c>
      <c r="G102" s="48">
        <v>0</v>
      </c>
      <c r="H102" s="48">
        <f t="shared" ref="H102:M102" si="21">H103/H101</f>
        <v>0.4</v>
      </c>
      <c r="I102" s="48">
        <f t="shared" si="21"/>
        <v>0.4</v>
      </c>
      <c r="J102" s="48">
        <f t="shared" si="21"/>
        <v>0.4</v>
      </c>
      <c r="K102" s="48">
        <f t="shared" si="21"/>
        <v>0.4</v>
      </c>
      <c r="L102" s="48">
        <f t="shared" si="21"/>
        <v>0.4</v>
      </c>
      <c r="M102" s="48">
        <f t="shared" si="21"/>
        <v>0.4</v>
      </c>
      <c r="N102" s="63"/>
      <c r="O102" s="72"/>
    </row>
    <row r="103" spans="1:15" ht="15" customHeight="1" x14ac:dyDescent="0.25">
      <c r="A103" s="65"/>
      <c r="B103" s="19" t="s">
        <v>4</v>
      </c>
      <c r="C103" s="38" t="s">
        <v>16</v>
      </c>
      <c r="D103" s="10">
        <v>0</v>
      </c>
      <c r="E103" s="10">
        <v>0</v>
      </c>
      <c r="F103" s="10">
        <v>0</v>
      </c>
      <c r="G103" s="48">
        <v>0</v>
      </c>
      <c r="H103" s="48">
        <f t="shared" ref="H103:I103" si="22">H105</f>
        <v>100</v>
      </c>
      <c r="I103" s="48">
        <f t="shared" si="22"/>
        <v>100</v>
      </c>
      <c r="J103" s="48">
        <f t="shared" ref="J103:L103" si="23">J105</f>
        <v>100</v>
      </c>
      <c r="K103" s="48">
        <f t="shared" si="23"/>
        <v>100</v>
      </c>
      <c r="L103" s="48">
        <f t="shared" si="23"/>
        <v>100</v>
      </c>
      <c r="M103" s="48">
        <f>D103+E103+F103+G103+H103++I103+J103+K103+L103</f>
        <v>500</v>
      </c>
      <c r="N103" s="63"/>
      <c r="O103" s="72"/>
    </row>
    <row r="104" spans="1:15" ht="15" customHeight="1" x14ac:dyDescent="0.25">
      <c r="A104" s="65"/>
      <c r="B104" s="19" t="s">
        <v>7</v>
      </c>
      <c r="C104" s="38" t="s">
        <v>16</v>
      </c>
      <c r="D104" s="10">
        <v>0</v>
      </c>
      <c r="E104" s="10">
        <v>0</v>
      </c>
      <c r="F104" s="10">
        <v>0</v>
      </c>
      <c r="G104" s="48">
        <v>0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48">
        <f t="shared" ref="M104:M107" si="24">D104+E104+F104+G104+H104++I104+J104+K104+L104</f>
        <v>0</v>
      </c>
      <c r="N104" s="63"/>
      <c r="O104" s="72"/>
    </row>
    <row r="105" spans="1:15" ht="15" customHeight="1" x14ac:dyDescent="0.25">
      <c r="A105" s="65"/>
      <c r="B105" s="19" t="s">
        <v>5</v>
      </c>
      <c r="C105" s="38" t="s">
        <v>16</v>
      </c>
      <c r="D105" s="10">
        <v>0</v>
      </c>
      <c r="E105" s="10">
        <v>0</v>
      </c>
      <c r="F105" s="10">
        <v>0</v>
      </c>
      <c r="G105" s="48">
        <v>0</v>
      </c>
      <c r="H105" s="48">
        <v>100</v>
      </c>
      <c r="I105" s="48">
        <v>100</v>
      </c>
      <c r="J105" s="48">
        <v>100</v>
      </c>
      <c r="K105" s="48">
        <v>100</v>
      </c>
      <c r="L105" s="48">
        <v>100</v>
      </c>
      <c r="M105" s="48">
        <f t="shared" si="24"/>
        <v>500</v>
      </c>
      <c r="N105" s="63"/>
      <c r="O105" s="72"/>
    </row>
    <row r="106" spans="1:15" ht="15" customHeight="1" x14ac:dyDescent="0.25">
      <c r="A106" s="65"/>
      <c r="B106" s="19" t="s">
        <v>58</v>
      </c>
      <c r="C106" s="38" t="s">
        <v>16</v>
      </c>
      <c r="D106" s="10">
        <v>0</v>
      </c>
      <c r="E106" s="10">
        <v>0</v>
      </c>
      <c r="F106" s="10">
        <v>0</v>
      </c>
      <c r="G106" s="48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48">
        <f t="shared" si="24"/>
        <v>0</v>
      </c>
      <c r="N106" s="63"/>
      <c r="O106" s="72"/>
    </row>
    <row r="107" spans="1:15" ht="60.75" customHeight="1" x14ac:dyDescent="0.25">
      <c r="A107" s="73"/>
      <c r="B107" s="19" t="s">
        <v>6</v>
      </c>
      <c r="C107" s="38" t="s">
        <v>16</v>
      </c>
      <c r="D107" s="10">
        <v>0</v>
      </c>
      <c r="E107" s="30">
        <v>0</v>
      </c>
      <c r="F107" s="30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48">
        <f t="shared" si="24"/>
        <v>0</v>
      </c>
      <c r="N107" s="63"/>
      <c r="O107" s="72"/>
    </row>
    <row r="108" spans="1:15" ht="33.75" customHeight="1" x14ac:dyDescent="0.25">
      <c r="A108" s="63" t="s">
        <v>91</v>
      </c>
      <c r="B108" s="19" t="s">
        <v>74</v>
      </c>
      <c r="C108" s="38" t="s">
        <v>22</v>
      </c>
      <c r="D108" s="25">
        <v>0</v>
      </c>
      <c r="E108" s="25">
        <v>1</v>
      </c>
      <c r="F108" s="25">
        <v>0</v>
      </c>
      <c r="G108" s="101">
        <v>2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48">
        <f>SUM(D108:I108)</f>
        <v>3</v>
      </c>
      <c r="N108" s="63" t="s">
        <v>8</v>
      </c>
      <c r="O108" s="72" t="s">
        <v>9</v>
      </c>
    </row>
    <row r="109" spans="1:15" ht="13.5" customHeight="1" x14ac:dyDescent="0.25">
      <c r="A109" s="63"/>
      <c r="B109" s="19" t="s">
        <v>3</v>
      </c>
      <c r="C109" s="38" t="s">
        <v>16</v>
      </c>
      <c r="D109" s="10">
        <f t="shared" ref="D109:L109" si="25">D110</f>
        <v>0</v>
      </c>
      <c r="E109" s="10">
        <v>200</v>
      </c>
      <c r="F109" s="10">
        <f t="shared" si="25"/>
        <v>0</v>
      </c>
      <c r="G109" s="48">
        <v>325</v>
      </c>
      <c r="H109" s="48">
        <v>0</v>
      </c>
      <c r="I109" s="48">
        <f t="shared" si="25"/>
        <v>0</v>
      </c>
      <c r="J109" s="48">
        <f t="shared" si="25"/>
        <v>0</v>
      </c>
      <c r="K109" s="48">
        <f t="shared" si="25"/>
        <v>0</v>
      </c>
      <c r="L109" s="48">
        <f t="shared" si="25"/>
        <v>0</v>
      </c>
      <c r="M109" s="48">
        <v>283.33300000000003</v>
      </c>
      <c r="N109" s="63"/>
      <c r="O109" s="72"/>
    </row>
    <row r="110" spans="1:15" ht="13.5" customHeight="1" x14ac:dyDescent="0.25">
      <c r="A110" s="63"/>
      <c r="B110" s="19" t="s">
        <v>4</v>
      </c>
      <c r="C110" s="38" t="s">
        <v>16</v>
      </c>
      <c r="D110" s="10">
        <f t="shared" ref="D110:I110" si="26">D112</f>
        <v>0</v>
      </c>
      <c r="E110" s="10">
        <f t="shared" si="26"/>
        <v>200</v>
      </c>
      <c r="F110" s="10">
        <f t="shared" si="26"/>
        <v>0</v>
      </c>
      <c r="G110" s="48">
        <v>650</v>
      </c>
      <c r="H110" s="48">
        <v>0</v>
      </c>
      <c r="I110" s="48">
        <f t="shared" si="26"/>
        <v>0</v>
      </c>
      <c r="J110" s="48">
        <f t="shared" ref="J110:L110" si="27">J112</f>
        <v>0</v>
      </c>
      <c r="K110" s="48">
        <f t="shared" si="27"/>
        <v>0</v>
      </c>
      <c r="L110" s="48">
        <f t="shared" si="27"/>
        <v>0</v>
      </c>
      <c r="M110" s="48">
        <f>SUM(D110:I110)</f>
        <v>850</v>
      </c>
      <c r="N110" s="63"/>
      <c r="O110" s="72"/>
    </row>
    <row r="111" spans="1:15" ht="13.5" customHeight="1" x14ac:dyDescent="0.25">
      <c r="A111" s="63"/>
      <c r="B111" s="19" t="s">
        <v>7</v>
      </c>
      <c r="C111" s="38" t="s">
        <v>16</v>
      </c>
      <c r="D111" s="10">
        <v>0</v>
      </c>
      <c r="E111" s="30">
        <v>0</v>
      </c>
      <c r="F111" s="30">
        <v>0</v>
      </c>
      <c r="G111" s="103">
        <v>0</v>
      </c>
      <c r="H111" s="103">
        <v>0</v>
      </c>
      <c r="I111" s="103">
        <v>0</v>
      </c>
      <c r="J111" s="103">
        <v>0</v>
      </c>
      <c r="K111" s="103">
        <v>0</v>
      </c>
      <c r="L111" s="103">
        <v>0</v>
      </c>
      <c r="M111" s="48">
        <f>SUM(D111:G111)</f>
        <v>0</v>
      </c>
      <c r="N111" s="63"/>
      <c r="O111" s="72"/>
    </row>
    <row r="112" spans="1:15" ht="13.5" customHeight="1" x14ac:dyDescent="0.25">
      <c r="A112" s="63"/>
      <c r="B112" s="19" t="s">
        <v>5</v>
      </c>
      <c r="C112" s="38" t="s">
        <v>16</v>
      </c>
      <c r="D112" s="10">
        <v>0</v>
      </c>
      <c r="E112" s="10">
        <v>200</v>
      </c>
      <c r="F112" s="10">
        <v>0</v>
      </c>
      <c r="G112" s="48">
        <v>650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f>SUM(D112:I112)</f>
        <v>850</v>
      </c>
      <c r="N112" s="63"/>
      <c r="O112" s="72"/>
    </row>
    <row r="113" spans="1:15" ht="13.5" customHeight="1" x14ac:dyDescent="0.25">
      <c r="A113" s="63"/>
      <c r="B113" s="19" t="s">
        <v>58</v>
      </c>
      <c r="C113" s="38" t="s">
        <v>16</v>
      </c>
      <c r="D113" s="10">
        <v>0</v>
      </c>
      <c r="E113" s="30">
        <v>0</v>
      </c>
      <c r="F113" s="30">
        <v>0</v>
      </c>
      <c r="G113" s="103">
        <v>0</v>
      </c>
      <c r="H113" s="103">
        <v>0</v>
      </c>
      <c r="I113" s="103">
        <v>0</v>
      </c>
      <c r="J113" s="103">
        <v>0</v>
      </c>
      <c r="K113" s="103">
        <v>0</v>
      </c>
      <c r="L113" s="103">
        <v>0</v>
      </c>
      <c r="M113" s="48">
        <f>SUM(D113:G113)</f>
        <v>0</v>
      </c>
      <c r="N113" s="63"/>
      <c r="O113" s="72"/>
    </row>
    <row r="114" spans="1:15" ht="20.25" customHeight="1" x14ac:dyDescent="0.25">
      <c r="A114" s="63"/>
      <c r="B114" s="19" t="s">
        <v>6</v>
      </c>
      <c r="C114" s="38" t="s">
        <v>16</v>
      </c>
      <c r="D114" s="10">
        <v>0</v>
      </c>
      <c r="E114" s="30">
        <v>0</v>
      </c>
      <c r="F114" s="30">
        <v>0</v>
      </c>
      <c r="G114" s="103">
        <v>0</v>
      </c>
      <c r="H114" s="103">
        <v>0</v>
      </c>
      <c r="I114" s="103">
        <v>0</v>
      </c>
      <c r="J114" s="103">
        <v>0</v>
      </c>
      <c r="K114" s="103">
        <v>0</v>
      </c>
      <c r="L114" s="103">
        <v>0</v>
      </c>
      <c r="M114" s="48">
        <f>SUM(D114:G114)</f>
        <v>0</v>
      </c>
      <c r="N114" s="63"/>
      <c r="O114" s="72"/>
    </row>
    <row r="115" spans="1:15" ht="23.25" customHeight="1" x14ac:dyDescent="0.25">
      <c r="A115" s="64" t="s">
        <v>92</v>
      </c>
      <c r="B115" s="19" t="s">
        <v>81</v>
      </c>
      <c r="C115" s="38" t="s">
        <v>22</v>
      </c>
      <c r="D115" s="10">
        <v>3</v>
      </c>
      <c r="E115" s="30">
        <v>4</v>
      </c>
      <c r="F115" s="25">
        <v>4</v>
      </c>
      <c r="G115" s="101">
        <v>4</v>
      </c>
      <c r="H115" s="101">
        <v>3</v>
      </c>
      <c r="I115" s="101">
        <v>5</v>
      </c>
      <c r="J115" s="101">
        <v>4</v>
      </c>
      <c r="K115" s="101">
        <v>4</v>
      </c>
      <c r="L115" s="101">
        <v>4</v>
      </c>
      <c r="M115" s="101">
        <f>D115+E115+F115+G115+H115+I115+J115+K115+L115</f>
        <v>35</v>
      </c>
      <c r="N115" s="64" t="s">
        <v>8</v>
      </c>
      <c r="O115" s="78" t="s">
        <v>13</v>
      </c>
    </row>
    <row r="116" spans="1:15" ht="21" customHeight="1" x14ac:dyDescent="0.25">
      <c r="A116" s="65"/>
      <c r="B116" s="19" t="s">
        <v>3</v>
      </c>
      <c r="C116" s="38" t="s">
        <v>16</v>
      </c>
      <c r="D116" s="10">
        <f t="shared" ref="D116" si="28">D117/D115</f>
        <v>743.33333333333337</v>
      </c>
      <c r="E116" s="30">
        <v>50</v>
      </c>
      <c r="F116" s="30">
        <f>F117/F115</f>
        <v>280</v>
      </c>
      <c r="G116" s="103">
        <f t="shared" ref="G116:I116" si="29">G117/G115</f>
        <v>280</v>
      </c>
      <c r="H116" s="103">
        <f t="shared" si="29"/>
        <v>373.33333333333331</v>
      </c>
      <c r="I116" s="103">
        <f t="shared" si="29"/>
        <v>180</v>
      </c>
      <c r="J116" s="103">
        <v>225</v>
      </c>
      <c r="K116" s="103">
        <v>225</v>
      </c>
      <c r="L116" s="103">
        <v>225</v>
      </c>
      <c r="M116" s="48">
        <f>M117/M115</f>
        <v>268.28571428571428</v>
      </c>
      <c r="N116" s="65"/>
      <c r="O116" s="79"/>
    </row>
    <row r="117" spans="1:15" ht="23.25" customHeight="1" x14ac:dyDescent="0.25">
      <c r="A117" s="65"/>
      <c r="B117" s="19" t="s">
        <v>4</v>
      </c>
      <c r="C117" s="38" t="s">
        <v>16</v>
      </c>
      <c r="D117" s="10">
        <f t="shared" ref="D117" si="30">D119</f>
        <v>2230</v>
      </c>
      <c r="E117" s="30">
        <v>200</v>
      </c>
      <c r="F117" s="30">
        <f>F119</f>
        <v>1120</v>
      </c>
      <c r="G117" s="103">
        <f t="shared" ref="G117:I117" si="31">G119</f>
        <v>1120</v>
      </c>
      <c r="H117" s="103">
        <f t="shared" si="31"/>
        <v>1120</v>
      </c>
      <c r="I117" s="103">
        <f t="shared" si="31"/>
        <v>900</v>
      </c>
      <c r="J117" s="103">
        <v>900</v>
      </c>
      <c r="K117" s="103">
        <v>900</v>
      </c>
      <c r="L117" s="103">
        <v>900</v>
      </c>
      <c r="M117" s="48">
        <f>D117+E117+F117+G117+H117+I117+J117+K117+L117</f>
        <v>9390</v>
      </c>
      <c r="N117" s="65"/>
      <c r="O117" s="79"/>
    </row>
    <row r="118" spans="1:15" ht="20.25" customHeight="1" x14ac:dyDescent="0.25">
      <c r="A118" s="65"/>
      <c r="B118" s="19" t="s">
        <v>7</v>
      </c>
      <c r="C118" s="38" t="s">
        <v>16</v>
      </c>
      <c r="D118" s="10">
        <v>0</v>
      </c>
      <c r="E118" s="30">
        <v>0</v>
      </c>
      <c r="F118" s="30">
        <v>0</v>
      </c>
      <c r="G118" s="103">
        <v>0</v>
      </c>
      <c r="H118" s="103">
        <v>0</v>
      </c>
      <c r="I118" s="103">
        <v>0</v>
      </c>
      <c r="J118" s="103">
        <v>0</v>
      </c>
      <c r="K118" s="103">
        <v>0</v>
      </c>
      <c r="L118" s="103">
        <v>0</v>
      </c>
      <c r="M118" s="48">
        <f>SUM(D118:G118)</f>
        <v>0</v>
      </c>
      <c r="N118" s="65"/>
      <c r="O118" s="79"/>
    </row>
    <row r="119" spans="1:15" ht="14.25" customHeight="1" x14ac:dyDescent="0.25">
      <c r="A119" s="65"/>
      <c r="B119" s="19" t="s">
        <v>5</v>
      </c>
      <c r="C119" s="38" t="s">
        <v>16</v>
      </c>
      <c r="D119" s="10">
        <v>2230</v>
      </c>
      <c r="E119" s="30">
        <v>200</v>
      </c>
      <c r="F119" s="30">
        <v>1120</v>
      </c>
      <c r="G119" s="103">
        <v>1120</v>
      </c>
      <c r="H119" s="48">
        <v>1120</v>
      </c>
      <c r="I119" s="48">
        <v>900</v>
      </c>
      <c r="J119" s="48">
        <v>900</v>
      </c>
      <c r="K119" s="48">
        <v>900</v>
      </c>
      <c r="L119" s="48">
        <v>900</v>
      </c>
      <c r="M119" s="48">
        <f>D119+E119+F119+G119+H119+I119+J119+K119+L119</f>
        <v>9390</v>
      </c>
      <c r="N119" s="65"/>
      <c r="O119" s="79"/>
    </row>
    <row r="120" spans="1:15" ht="16.5" customHeight="1" x14ac:dyDescent="0.25">
      <c r="A120" s="65"/>
      <c r="B120" s="19" t="s">
        <v>58</v>
      </c>
      <c r="C120" s="38" t="s">
        <v>16</v>
      </c>
      <c r="D120" s="10">
        <v>0</v>
      </c>
      <c r="E120" s="30">
        <v>0</v>
      </c>
      <c r="F120" s="30">
        <v>0</v>
      </c>
      <c r="G120" s="103">
        <v>0</v>
      </c>
      <c r="H120" s="103">
        <v>0</v>
      </c>
      <c r="I120" s="103">
        <v>0</v>
      </c>
      <c r="J120" s="103">
        <v>0</v>
      </c>
      <c r="K120" s="103">
        <v>0</v>
      </c>
      <c r="L120" s="103">
        <v>0</v>
      </c>
      <c r="M120" s="48">
        <f>SUM(D120:G120)</f>
        <v>0</v>
      </c>
      <c r="N120" s="65"/>
      <c r="O120" s="79"/>
    </row>
    <row r="121" spans="1:15" ht="16.5" customHeight="1" x14ac:dyDescent="0.25">
      <c r="A121" s="73"/>
      <c r="B121" s="19" t="s">
        <v>6</v>
      </c>
      <c r="C121" s="38" t="s">
        <v>16</v>
      </c>
      <c r="D121" s="10">
        <v>0</v>
      </c>
      <c r="E121" s="30">
        <v>0</v>
      </c>
      <c r="F121" s="30">
        <v>0</v>
      </c>
      <c r="G121" s="103">
        <v>0</v>
      </c>
      <c r="H121" s="103">
        <v>0</v>
      </c>
      <c r="I121" s="103">
        <v>0</v>
      </c>
      <c r="J121" s="103">
        <v>0</v>
      </c>
      <c r="K121" s="103">
        <v>0</v>
      </c>
      <c r="L121" s="103">
        <v>0</v>
      </c>
      <c r="M121" s="48">
        <f>SUM(D121:G121)</f>
        <v>0</v>
      </c>
      <c r="N121" s="73"/>
      <c r="O121" s="80"/>
    </row>
    <row r="122" spans="1:15" ht="23.25" customHeight="1" x14ac:dyDescent="0.25">
      <c r="A122" s="64" t="s">
        <v>93</v>
      </c>
      <c r="B122" s="19" t="s">
        <v>86</v>
      </c>
      <c r="C122" s="38" t="s">
        <v>22</v>
      </c>
      <c r="D122" s="10">
        <v>40</v>
      </c>
      <c r="E122" s="10">
        <v>70</v>
      </c>
      <c r="F122" s="31">
        <v>85</v>
      </c>
      <c r="G122" s="104">
        <v>85</v>
      </c>
      <c r="H122" s="104">
        <v>85</v>
      </c>
      <c r="I122" s="104">
        <v>85</v>
      </c>
      <c r="J122" s="104">
        <v>85</v>
      </c>
      <c r="K122" s="104">
        <v>85</v>
      </c>
      <c r="L122" s="104">
        <v>85</v>
      </c>
      <c r="M122" s="104">
        <f>SUM(D122:L122)</f>
        <v>705</v>
      </c>
      <c r="N122" s="64" t="s">
        <v>63</v>
      </c>
      <c r="O122" s="78" t="s">
        <v>122</v>
      </c>
    </row>
    <row r="123" spans="1:15" ht="21" customHeight="1" x14ac:dyDescent="0.25">
      <c r="A123" s="65"/>
      <c r="B123" s="19" t="s">
        <v>3</v>
      </c>
      <c r="C123" s="38" t="s">
        <v>16</v>
      </c>
      <c r="D123" s="10">
        <v>0</v>
      </c>
      <c r="E123" s="10">
        <v>0</v>
      </c>
      <c r="F123" s="10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65"/>
      <c r="O123" s="79"/>
    </row>
    <row r="124" spans="1:15" ht="23.25" customHeight="1" x14ac:dyDescent="0.25">
      <c r="A124" s="65"/>
      <c r="B124" s="19" t="s">
        <v>4</v>
      </c>
      <c r="C124" s="38" t="s">
        <v>16</v>
      </c>
      <c r="D124" s="10">
        <v>0</v>
      </c>
      <c r="E124" s="10">
        <v>0</v>
      </c>
      <c r="F124" s="10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f>SUM(D124:L124)</f>
        <v>0</v>
      </c>
      <c r="N124" s="65"/>
      <c r="O124" s="79"/>
    </row>
    <row r="125" spans="1:15" ht="20.25" customHeight="1" x14ac:dyDescent="0.25">
      <c r="A125" s="65"/>
      <c r="B125" s="19" t="s">
        <v>7</v>
      </c>
      <c r="C125" s="38" t="s">
        <v>16</v>
      </c>
      <c r="D125" s="10">
        <v>0</v>
      </c>
      <c r="E125" s="30">
        <v>0</v>
      </c>
      <c r="F125" s="30">
        <v>0</v>
      </c>
      <c r="G125" s="103">
        <v>0</v>
      </c>
      <c r="H125" s="103">
        <v>0</v>
      </c>
      <c r="I125" s="103">
        <v>0</v>
      </c>
      <c r="J125" s="103">
        <v>0</v>
      </c>
      <c r="K125" s="103">
        <v>0</v>
      </c>
      <c r="L125" s="103">
        <v>0</v>
      </c>
      <c r="M125" s="48">
        <f>SUM(D125:G125)</f>
        <v>0</v>
      </c>
      <c r="N125" s="65"/>
      <c r="O125" s="79"/>
    </row>
    <row r="126" spans="1:15" ht="14.25" customHeight="1" x14ac:dyDescent="0.25">
      <c r="A126" s="65"/>
      <c r="B126" s="19" t="s">
        <v>5</v>
      </c>
      <c r="C126" s="38" t="s">
        <v>16</v>
      </c>
      <c r="D126" s="10">
        <v>0</v>
      </c>
      <c r="E126" s="10">
        <v>0</v>
      </c>
      <c r="F126" s="10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f>SUM(D126:L126)</f>
        <v>0</v>
      </c>
      <c r="N126" s="65"/>
      <c r="O126" s="79"/>
    </row>
    <row r="127" spans="1:15" ht="16.5" customHeight="1" x14ac:dyDescent="0.25">
      <c r="A127" s="65"/>
      <c r="B127" s="19" t="s">
        <v>58</v>
      </c>
      <c r="C127" s="38" t="s">
        <v>16</v>
      </c>
      <c r="D127" s="10">
        <v>0</v>
      </c>
      <c r="E127" s="30">
        <v>0</v>
      </c>
      <c r="F127" s="30">
        <v>0</v>
      </c>
      <c r="G127" s="103">
        <v>0</v>
      </c>
      <c r="H127" s="103">
        <v>0</v>
      </c>
      <c r="I127" s="103">
        <v>0</v>
      </c>
      <c r="J127" s="103">
        <v>0</v>
      </c>
      <c r="K127" s="103">
        <v>0</v>
      </c>
      <c r="L127" s="103">
        <v>0</v>
      </c>
      <c r="M127" s="48">
        <f>SUM(D127:G127)</f>
        <v>0</v>
      </c>
      <c r="N127" s="65"/>
      <c r="O127" s="79"/>
    </row>
    <row r="128" spans="1:15" ht="16.5" customHeight="1" x14ac:dyDescent="0.25">
      <c r="A128" s="73"/>
      <c r="B128" s="19" t="s">
        <v>6</v>
      </c>
      <c r="C128" s="38" t="s">
        <v>16</v>
      </c>
      <c r="D128" s="10">
        <v>0</v>
      </c>
      <c r="E128" s="30">
        <v>0</v>
      </c>
      <c r="F128" s="30">
        <v>0</v>
      </c>
      <c r="G128" s="103">
        <v>0</v>
      </c>
      <c r="H128" s="103">
        <v>0</v>
      </c>
      <c r="I128" s="103">
        <v>0</v>
      </c>
      <c r="J128" s="103">
        <v>0</v>
      </c>
      <c r="K128" s="103">
        <v>0</v>
      </c>
      <c r="L128" s="103">
        <v>0</v>
      </c>
      <c r="M128" s="48">
        <f>SUM(D128:G128)</f>
        <v>0</v>
      </c>
      <c r="N128" s="73"/>
      <c r="O128" s="80"/>
    </row>
    <row r="129" spans="1:15" ht="11.25" customHeight="1" x14ac:dyDescent="0.25">
      <c r="A129" s="69" t="s">
        <v>85</v>
      </c>
      <c r="B129" s="70"/>
      <c r="C129" s="38" t="s">
        <v>16</v>
      </c>
      <c r="D129" s="9">
        <f>D117+D110+D103+D96+D89</f>
        <v>2230</v>
      </c>
      <c r="E129" s="9">
        <f t="shared" ref="E129:M129" si="32">E117+E110+E103+E96+E89</f>
        <v>1800</v>
      </c>
      <c r="F129" s="9">
        <f t="shared" si="32"/>
        <v>3679</v>
      </c>
      <c r="G129" s="102">
        <f t="shared" si="32"/>
        <v>7974.5</v>
      </c>
      <c r="H129" s="102">
        <f t="shared" si="32"/>
        <v>1220</v>
      </c>
      <c r="I129" s="102">
        <f t="shared" si="32"/>
        <v>4200</v>
      </c>
      <c r="J129" s="102">
        <f t="shared" si="32"/>
        <v>3500</v>
      </c>
      <c r="K129" s="102">
        <f t="shared" si="32"/>
        <v>8100</v>
      </c>
      <c r="L129" s="102">
        <f t="shared" si="32"/>
        <v>8100</v>
      </c>
      <c r="M129" s="102">
        <f t="shared" si="32"/>
        <v>40803.5</v>
      </c>
      <c r="N129" s="75"/>
      <c r="O129" s="64"/>
    </row>
    <row r="130" spans="1:15" ht="11.25" customHeight="1" x14ac:dyDescent="0.25">
      <c r="A130" s="74" t="s">
        <v>17</v>
      </c>
      <c r="B130" s="70"/>
      <c r="C130" s="19"/>
      <c r="D130" s="4"/>
      <c r="E130" s="4"/>
      <c r="F130" s="4"/>
      <c r="G130" s="102"/>
      <c r="H130" s="102"/>
      <c r="I130" s="102"/>
      <c r="J130" s="108"/>
      <c r="K130" s="108"/>
      <c r="L130" s="108"/>
      <c r="M130" s="108"/>
      <c r="N130" s="76"/>
      <c r="O130" s="65"/>
    </row>
    <row r="131" spans="1:15" ht="11.25" customHeight="1" x14ac:dyDescent="0.25">
      <c r="A131" s="69" t="s">
        <v>7</v>
      </c>
      <c r="B131" s="70"/>
      <c r="C131" s="38" t="s">
        <v>16</v>
      </c>
      <c r="D131" s="10">
        <v>0</v>
      </c>
      <c r="E131" s="10">
        <v>0</v>
      </c>
      <c r="F131" s="10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76"/>
      <c r="O131" s="65"/>
    </row>
    <row r="132" spans="1:15" ht="11.25" customHeight="1" x14ac:dyDescent="0.25">
      <c r="A132" s="69" t="s">
        <v>5</v>
      </c>
      <c r="B132" s="70"/>
      <c r="C132" s="38" t="s">
        <v>16</v>
      </c>
      <c r="D132" s="9">
        <f>D129</f>
        <v>2230</v>
      </c>
      <c r="E132" s="9">
        <f t="shared" ref="E132:M132" si="33">E129</f>
        <v>1800</v>
      </c>
      <c r="F132" s="9">
        <f t="shared" si="33"/>
        <v>3679</v>
      </c>
      <c r="G132" s="102">
        <f t="shared" si="33"/>
        <v>7974.5</v>
      </c>
      <c r="H132" s="102">
        <f t="shared" si="33"/>
        <v>1220</v>
      </c>
      <c r="I132" s="102">
        <f t="shared" si="33"/>
        <v>4200</v>
      </c>
      <c r="J132" s="102">
        <f t="shared" si="33"/>
        <v>3500</v>
      </c>
      <c r="K132" s="102">
        <f t="shared" si="33"/>
        <v>8100</v>
      </c>
      <c r="L132" s="102">
        <f t="shared" si="33"/>
        <v>8100</v>
      </c>
      <c r="M132" s="102">
        <f t="shared" si="33"/>
        <v>40803.5</v>
      </c>
      <c r="N132" s="76"/>
      <c r="O132" s="65"/>
    </row>
    <row r="133" spans="1:15" ht="11.25" customHeight="1" x14ac:dyDescent="0.25">
      <c r="A133" s="36" t="s">
        <v>58</v>
      </c>
      <c r="B133" s="37"/>
      <c r="C133" s="38" t="s">
        <v>16</v>
      </c>
      <c r="D133" s="10">
        <v>0</v>
      </c>
      <c r="E133" s="10">
        <v>0</v>
      </c>
      <c r="F133" s="10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f>SUM(D133:G133)</f>
        <v>0</v>
      </c>
      <c r="N133" s="76"/>
      <c r="O133" s="65"/>
    </row>
    <row r="134" spans="1:15" ht="11.25" customHeight="1" x14ac:dyDescent="0.25">
      <c r="A134" s="69" t="s">
        <v>6</v>
      </c>
      <c r="B134" s="70"/>
      <c r="C134" s="38" t="s">
        <v>16</v>
      </c>
      <c r="D134" s="10">
        <v>0</v>
      </c>
      <c r="E134" s="10">
        <v>0</v>
      </c>
      <c r="F134" s="10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f>SUM(D134:G134)</f>
        <v>0</v>
      </c>
      <c r="N134" s="77"/>
      <c r="O134" s="73"/>
    </row>
    <row r="135" spans="1:15" ht="18" customHeight="1" x14ac:dyDescent="0.25">
      <c r="A135" s="66" t="s">
        <v>96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8"/>
    </row>
    <row r="136" spans="1:15" ht="19.5" customHeight="1" x14ac:dyDescent="0.25">
      <c r="A136" s="64" t="s">
        <v>95</v>
      </c>
      <c r="B136" s="19" t="s">
        <v>66</v>
      </c>
      <c r="C136" s="38" t="s">
        <v>15</v>
      </c>
      <c r="D136" s="25">
        <v>8</v>
      </c>
      <c r="E136" s="25">
        <v>12</v>
      </c>
      <c r="F136" s="25">
        <v>12</v>
      </c>
      <c r="G136" s="101">
        <v>12</v>
      </c>
      <c r="H136" s="101">
        <v>12</v>
      </c>
      <c r="I136" s="101">
        <v>10</v>
      </c>
      <c r="J136" s="101">
        <v>10</v>
      </c>
      <c r="K136" s="101">
        <v>10</v>
      </c>
      <c r="L136" s="101">
        <v>10</v>
      </c>
      <c r="M136" s="101">
        <f>D136+E136+F136+G136+H136+I136+J136+K136+L136</f>
        <v>96</v>
      </c>
      <c r="N136" s="63" t="s">
        <v>8</v>
      </c>
      <c r="O136" s="72" t="s">
        <v>14</v>
      </c>
    </row>
    <row r="137" spans="1:15" ht="18.75" customHeight="1" x14ac:dyDescent="0.25">
      <c r="A137" s="65"/>
      <c r="B137" s="19" t="s">
        <v>3</v>
      </c>
      <c r="C137" s="38" t="s">
        <v>16</v>
      </c>
      <c r="D137" s="10">
        <f>D138/D136</f>
        <v>13.5</v>
      </c>
      <c r="E137" s="10">
        <v>18.899999999999999</v>
      </c>
      <c r="F137" s="10">
        <f t="shared" ref="F137:I137" si="34">F138/F136</f>
        <v>25</v>
      </c>
      <c r="G137" s="48">
        <f t="shared" si="34"/>
        <v>25</v>
      </c>
      <c r="H137" s="48">
        <f t="shared" si="34"/>
        <v>25</v>
      </c>
      <c r="I137" s="48">
        <f t="shared" si="34"/>
        <v>30</v>
      </c>
      <c r="J137" s="48">
        <v>30</v>
      </c>
      <c r="K137" s="48">
        <v>30</v>
      </c>
      <c r="L137" s="48">
        <v>30</v>
      </c>
      <c r="M137" s="107">
        <f>M138/M136</f>
        <v>25.362500000000001</v>
      </c>
      <c r="N137" s="63"/>
      <c r="O137" s="72"/>
    </row>
    <row r="138" spans="1:15" ht="26.25" customHeight="1" x14ac:dyDescent="0.25">
      <c r="A138" s="65"/>
      <c r="B138" s="19" t="s">
        <v>4</v>
      </c>
      <c r="C138" s="38" t="s">
        <v>16</v>
      </c>
      <c r="D138" s="10">
        <f t="shared" ref="D138:I138" si="35">D140</f>
        <v>108</v>
      </c>
      <c r="E138" s="10">
        <f t="shared" si="35"/>
        <v>226.8</v>
      </c>
      <c r="F138" s="10">
        <f t="shared" si="35"/>
        <v>300</v>
      </c>
      <c r="G138" s="48">
        <f t="shared" si="35"/>
        <v>300</v>
      </c>
      <c r="H138" s="48">
        <f t="shared" si="35"/>
        <v>300</v>
      </c>
      <c r="I138" s="48">
        <f t="shared" si="35"/>
        <v>300</v>
      </c>
      <c r="J138" s="48">
        <v>300</v>
      </c>
      <c r="K138" s="48">
        <v>300</v>
      </c>
      <c r="L138" s="48">
        <v>300</v>
      </c>
      <c r="M138" s="48">
        <f>D138+E138+F138+G138+H138+I138+J138+K138+L138</f>
        <v>2434.8000000000002</v>
      </c>
      <c r="N138" s="63"/>
      <c r="O138" s="72"/>
    </row>
    <row r="139" spans="1:15" ht="15" customHeight="1" x14ac:dyDescent="0.25">
      <c r="A139" s="65"/>
      <c r="B139" s="19" t="s">
        <v>7</v>
      </c>
      <c r="C139" s="38" t="s">
        <v>16</v>
      </c>
      <c r="D139" s="10">
        <v>0</v>
      </c>
      <c r="E139" s="10">
        <v>0</v>
      </c>
      <c r="F139" s="10">
        <v>0</v>
      </c>
      <c r="G139" s="48">
        <v>0</v>
      </c>
      <c r="H139" s="103">
        <v>0</v>
      </c>
      <c r="I139" s="103">
        <v>0</v>
      </c>
      <c r="J139" s="103">
        <v>0</v>
      </c>
      <c r="K139" s="103">
        <v>0</v>
      </c>
      <c r="L139" s="103">
        <v>0</v>
      </c>
      <c r="M139" s="48">
        <f t="shared" ref="M139:M143" si="36">D139+E139+F139+G139+H139+I139+J139+K139+L139</f>
        <v>0</v>
      </c>
      <c r="N139" s="63"/>
      <c r="O139" s="72"/>
    </row>
    <row r="140" spans="1:15" ht="14.25" customHeight="1" x14ac:dyDescent="0.25">
      <c r="A140" s="65"/>
      <c r="B140" s="19" t="s">
        <v>5</v>
      </c>
      <c r="C140" s="38" t="s">
        <v>16</v>
      </c>
      <c r="D140" s="10">
        <v>108</v>
      </c>
      <c r="E140" s="10">
        <v>226.8</v>
      </c>
      <c r="F140" s="10">
        <v>300</v>
      </c>
      <c r="G140" s="48">
        <v>300</v>
      </c>
      <c r="H140" s="48">
        <v>300</v>
      </c>
      <c r="I140" s="48">
        <v>300</v>
      </c>
      <c r="J140" s="48">
        <v>300</v>
      </c>
      <c r="K140" s="48">
        <v>300</v>
      </c>
      <c r="L140" s="48">
        <v>300</v>
      </c>
      <c r="M140" s="48">
        <f t="shared" si="36"/>
        <v>2434.8000000000002</v>
      </c>
      <c r="N140" s="63"/>
      <c r="O140" s="72"/>
    </row>
    <row r="141" spans="1:15" ht="13.5" customHeight="1" x14ac:dyDescent="0.25">
      <c r="A141" s="65"/>
      <c r="B141" s="19" t="s">
        <v>58</v>
      </c>
      <c r="C141" s="38" t="s">
        <v>16</v>
      </c>
      <c r="D141" s="10">
        <v>0</v>
      </c>
      <c r="E141" s="30">
        <v>0</v>
      </c>
      <c r="F141" s="30">
        <v>0</v>
      </c>
      <c r="G141" s="103">
        <v>0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48">
        <f t="shared" si="36"/>
        <v>0</v>
      </c>
      <c r="N141" s="63"/>
      <c r="O141" s="72"/>
    </row>
    <row r="142" spans="1:15" ht="30.75" customHeight="1" x14ac:dyDescent="0.25">
      <c r="A142" s="73"/>
      <c r="B142" s="19" t="s">
        <v>6</v>
      </c>
      <c r="C142" s="38" t="s">
        <v>16</v>
      </c>
      <c r="D142" s="10">
        <v>0</v>
      </c>
      <c r="E142" s="30">
        <v>0</v>
      </c>
      <c r="F142" s="30">
        <v>0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48">
        <f t="shared" si="36"/>
        <v>0</v>
      </c>
      <c r="N142" s="63"/>
      <c r="O142" s="72"/>
    </row>
    <row r="143" spans="1:15" ht="16.5" customHeight="1" x14ac:dyDescent="0.25">
      <c r="A143" s="69" t="s">
        <v>97</v>
      </c>
      <c r="B143" s="70"/>
      <c r="C143" s="38" t="s">
        <v>16</v>
      </c>
      <c r="D143" s="9">
        <f t="shared" ref="D143:I143" si="37">D138</f>
        <v>108</v>
      </c>
      <c r="E143" s="9">
        <f t="shared" si="37"/>
        <v>226.8</v>
      </c>
      <c r="F143" s="9">
        <f t="shared" si="37"/>
        <v>300</v>
      </c>
      <c r="G143" s="102">
        <f t="shared" si="37"/>
        <v>300</v>
      </c>
      <c r="H143" s="102">
        <f t="shared" si="37"/>
        <v>300</v>
      </c>
      <c r="I143" s="102">
        <f t="shared" si="37"/>
        <v>300</v>
      </c>
      <c r="J143" s="102">
        <v>300</v>
      </c>
      <c r="K143" s="102">
        <v>300</v>
      </c>
      <c r="L143" s="102">
        <v>300</v>
      </c>
      <c r="M143" s="48">
        <f t="shared" si="36"/>
        <v>2434.8000000000002</v>
      </c>
      <c r="N143" s="75"/>
      <c r="O143" s="81"/>
    </row>
    <row r="144" spans="1:15" ht="16.5" customHeight="1" x14ac:dyDescent="0.25">
      <c r="A144" s="39"/>
      <c r="B144" s="37"/>
      <c r="C144" s="38"/>
      <c r="D144" s="9"/>
      <c r="E144" s="9"/>
      <c r="F144" s="9"/>
      <c r="G144" s="102"/>
      <c r="H144" s="102"/>
      <c r="I144" s="102"/>
      <c r="J144" s="102"/>
      <c r="K144" s="102"/>
      <c r="L144" s="102"/>
      <c r="M144" s="102"/>
      <c r="N144" s="76"/>
      <c r="O144" s="82"/>
    </row>
    <row r="145" spans="1:15" ht="16.5" customHeight="1" x14ac:dyDescent="0.25">
      <c r="A145" s="74" t="s">
        <v>17</v>
      </c>
      <c r="B145" s="70"/>
      <c r="C145" s="19"/>
      <c r="D145" s="4"/>
      <c r="E145" s="4"/>
      <c r="F145" s="4"/>
      <c r="G145" s="102"/>
      <c r="H145" s="102"/>
      <c r="I145" s="102"/>
      <c r="J145" s="108"/>
      <c r="K145" s="108"/>
      <c r="L145" s="108"/>
      <c r="M145" s="108"/>
      <c r="N145" s="76"/>
      <c r="O145" s="82"/>
    </row>
    <row r="146" spans="1:15" ht="16.5" customHeight="1" x14ac:dyDescent="0.25">
      <c r="A146" s="69" t="s">
        <v>7</v>
      </c>
      <c r="B146" s="70"/>
      <c r="C146" s="38" t="s">
        <v>16</v>
      </c>
      <c r="D146" s="10">
        <v>0</v>
      </c>
      <c r="E146" s="10">
        <v>0</v>
      </c>
      <c r="F146" s="10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f>SUM(D146:G146)</f>
        <v>0</v>
      </c>
      <c r="N146" s="76"/>
      <c r="O146" s="82"/>
    </row>
    <row r="147" spans="1:15" ht="16.5" customHeight="1" x14ac:dyDescent="0.25">
      <c r="A147" s="69" t="s">
        <v>5</v>
      </c>
      <c r="B147" s="70"/>
      <c r="C147" s="38" t="s">
        <v>16</v>
      </c>
      <c r="D147" s="9">
        <f t="shared" ref="D147:I147" si="38">D143</f>
        <v>108</v>
      </c>
      <c r="E147" s="9">
        <f t="shared" si="38"/>
        <v>226.8</v>
      </c>
      <c r="F147" s="9">
        <f t="shared" si="38"/>
        <v>300</v>
      </c>
      <c r="G147" s="102">
        <f t="shared" si="38"/>
        <v>300</v>
      </c>
      <c r="H147" s="102">
        <f t="shared" si="38"/>
        <v>300</v>
      </c>
      <c r="I147" s="102">
        <f t="shared" si="38"/>
        <v>300</v>
      </c>
      <c r="J147" s="102">
        <v>300</v>
      </c>
      <c r="K147" s="102">
        <v>300</v>
      </c>
      <c r="L147" s="102">
        <v>300</v>
      </c>
      <c r="M147" s="102">
        <f>D147+E147+F147+G147+H147+I147+J147+K147+L147</f>
        <v>2434.8000000000002</v>
      </c>
      <c r="N147" s="76"/>
      <c r="O147" s="82"/>
    </row>
    <row r="148" spans="1:15" ht="16.5" customHeight="1" x14ac:dyDescent="0.25">
      <c r="A148" s="36" t="s">
        <v>58</v>
      </c>
      <c r="B148" s="37"/>
      <c r="C148" s="38" t="s">
        <v>16</v>
      </c>
      <c r="D148" s="10">
        <v>0</v>
      </c>
      <c r="E148" s="10">
        <v>0</v>
      </c>
      <c r="F148" s="10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f>SUM(D148:G148)</f>
        <v>0</v>
      </c>
      <c r="N148" s="76"/>
      <c r="O148" s="82"/>
    </row>
    <row r="149" spans="1:15" ht="16.5" customHeight="1" x14ac:dyDescent="0.25">
      <c r="A149" s="69" t="s">
        <v>6</v>
      </c>
      <c r="B149" s="70"/>
      <c r="C149" s="38" t="s">
        <v>16</v>
      </c>
      <c r="D149" s="10">
        <v>0</v>
      </c>
      <c r="E149" s="10">
        <v>0</v>
      </c>
      <c r="F149" s="10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f>SUM(D149:G149)</f>
        <v>0</v>
      </c>
      <c r="N149" s="77"/>
      <c r="O149" s="83"/>
    </row>
    <row r="150" spans="1:15" ht="16.5" customHeight="1" x14ac:dyDescent="0.25">
      <c r="A150" s="69" t="s">
        <v>24</v>
      </c>
      <c r="B150" s="70"/>
      <c r="C150" s="38" t="s">
        <v>16</v>
      </c>
      <c r="D150" s="9">
        <f>D80+D129+D143+D20</f>
        <v>52006.1</v>
      </c>
      <c r="E150" s="9">
        <f>E80+E129+E143+E20</f>
        <v>90159.400000000009</v>
      </c>
      <c r="F150" s="9">
        <f t="shared" ref="F150:L150" si="39">F80+F129+F143+F20</f>
        <v>90852.6</v>
      </c>
      <c r="G150" s="102">
        <f t="shared" si="39"/>
        <v>93211.699999999983</v>
      </c>
      <c r="H150" s="102">
        <f t="shared" si="39"/>
        <v>92706.7</v>
      </c>
      <c r="I150" s="102">
        <f t="shared" si="39"/>
        <v>95155.3</v>
      </c>
      <c r="J150" s="102">
        <f t="shared" si="39"/>
        <v>95609.299999999988</v>
      </c>
      <c r="K150" s="102">
        <f t="shared" si="39"/>
        <v>98395.6</v>
      </c>
      <c r="L150" s="102">
        <f t="shared" si="39"/>
        <v>98395.6</v>
      </c>
      <c r="M150" s="102">
        <f>M80+M129+M143+M20</f>
        <v>806492.3</v>
      </c>
      <c r="N150" s="84"/>
      <c r="O150" s="63"/>
    </row>
    <row r="151" spans="1:15" ht="16.5" customHeight="1" x14ac:dyDescent="0.25">
      <c r="A151" s="74" t="s">
        <v>17</v>
      </c>
      <c r="B151" s="70"/>
      <c r="C151" s="19"/>
      <c r="D151" s="4"/>
      <c r="E151" s="4"/>
      <c r="F151" s="4"/>
      <c r="G151" s="102"/>
      <c r="H151" s="102"/>
      <c r="I151" s="102"/>
      <c r="J151" s="109"/>
      <c r="K151" s="109"/>
      <c r="L151" s="109"/>
      <c r="M151" s="109"/>
      <c r="N151" s="85"/>
      <c r="O151" s="63"/>
    </row>
    <row r="152" spans="1:15" ht="16.5" customHeight="1" x14ac:dyDescent="0.25">
      <c r="A152" s="69" t="s">
        <v>7</v>
      </c>
      <c r="B152" s="70"/>
      <c r="C152" s="38" t="s">
        <v>16</v>
      </c>
      <c r="D152" s="10">
        <v>0</v>
      </c>
      <c r="E152" s="10">
        <v>0</v>
      </c>
      <c r="F152" s="10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f>D152+E152+F152+G152+H152+I152+J152+K152+L152</f>
        <v>0</v>
      </c>
      <c r="N152" s="85"/>
      <c r="O152" s="63"/>
    </row>
    <row r="153" spans="1:15" ht="16.5" customHeight="1" x14ac:dyDescent="0.25">
      <c r="A153" s="69" t="s">
        <v>5</v>
      </c>
      <c r="B153" s="70"/>
      <c r="C153" s="38" t="s">
        <v>16</v>
      </c>
      <c r="D153" s="9">
        <f>D150</f>
        <v>52006.1</v>
      </c>
      <c r="E153" s="9">
        <f t="shared" ref="E153:M153" si="40">E150</f>
        <v>90159.400000000009</v>
      </c>
      <c r="F153" s="9">
        <f t="shared" si="40"/>
        <v>90852.6</v>
      </c>
      <c r="G153" s="102">
        <f t="shared" si="40"/>
        <v>93211.699999999983</v>
      </c>
      <c r="H153" s="102">
        <f t="shared" si="40"/>
        <v>92706.7</v>
      </c>
      <c r="I153" s="102">
        <f t="shared" si="40"/>
        <v>95155.3</v>
      </c>
      <c r="J153" s="102">
        <f t="shared" si="40"/>
        <v>95609.299999999988</v>
      </c>
      <c r="K153" s="102">
        <f t="shared" si="40"/>
        <v>98395.6</v>
      </c>
      <c r="L153" s="102">
        <f t="shared" si="40"/>
        <v>98395.6</v>
      </c>
      <c r="M153" s="102">
        <f t="shared" si="40"/>
        <v>806492.3</v>
      </c>
      <c r="N153" s="85"/>
      <c r="O153" s="63"/>
    </row>
    <row r="154" spans="1:15" ht="16.5" customHeight="1" x14ac:dyDescent="0.25">
      <c r="A154" s="36" t="s">
        <v>58</v>
      </c>
      <c r="B154" s="37"/>
      <c r="C154" s="38" t="s">
        <v>16</v>
      </c>
      <c r="D154" s="10">
        <v>0</v>
      </c>
      <c r="E154" s="10">
        <v>0</v>
      </c>
      <c r="F154" s="10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f t="shared" ref="M154:M161" si="41">D154+E154+F154+G154+H154+I154+J154+K154+L154</f>
        <v>0</v>
      </c>
      <c r="N154" s="85"/>
      <c r="O154" s="63"/>
    </row>
    <row r="155" spans="1:15" ht="16.5" customHeight="1" x14ac:dyDescent="0.25">
      <c r="A155" s="69" t="s">
        <v>6</v>
      </c>
      <c r="B155" s="70"/>
      <c r="C155" s="38" t="s">
        <v>16</v>
      </c>
      <c r="D155" s="10">
        <v>0</v>
      </c>
      <c r="E155" s="10">
        <v>0</v>
      </c>
      <c r="F155" s="10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f t="shared" si="41"/>
        <v>0</v>
      </c>
      <c r="N155" s="86"/>
      <c r="O155" s="63"/>
    </row>
    <row r="156" spans="1:15" ht="16.5" customHeight="1" x14ac:dyDescent="0.25">
      <c r="A156" s="69" t="s">
        <v>23</v>
      </c>
      <c r="B156" s="70"/>
      <c r="C156" s="38" t="s">
        <v>16</v>
      </c>
      <c r="D156" s="9">
        <f>D150</f>
        <v>52006.1</v>
      </c>
      <c r="E156" s="9">
        <f t="shared" ref="E156:M156" si="42">E150</f>
        <v>90159.400000000009</v>
      </c>
      <c r="F156" s="9">
        <f t="shared" si="42"/>
        <v>90852.6</v>
      </c>
      <c r="G156" s="102">
        <f t="shared" si="42"/>
        <v>93211.699999999983</v>
      </c>
      <c r="H156" s="102">
        <f t="shared" si="42"/>
        <v>92706.7</v>
      </c>
      <c r="I156" s="102">
        <f t="shared" si="42"/>
        <v>95155.3</v>
      </c>
      <c r="J156" s="102">
        <f t="shared" si="42"/>
        <v>95609.299999999988</v>
      </c>
      <c r="K156" s="102">
        <f t="shared" si="42"/>
        <v>98395.6</v>
      </c>
      <c r="L156" s="102">
        <f t="shared" si="42"/>
        <v>98395.6</v>
      </c>
      <c r="M156" s="102">
        <f t="shared" si="42"/>
        <v>806492.3</v>
      </c>
      <c r="N156" s="84"/>
      <c r="O156" s="63"/>
    </row>
    <row r="157" spans="1:15" ht="16.5" customHeight="1" x14ac:dyDescent="0.25">
      <c r="A157" s="74" t="s">
        <v>17</v>
      </c>
      <c r="B157" s="70"/>
      <c r="C157" s="19"/>
      <c r="D157" s="4"/>
      <c r="E157" s="4"/>
      <c r="F157" s="4"/>
      <c r="G157" s="102"/>
      <c r="H157" s="102"/>
      <c r="I157" s="102"/>
      <c r="J157" s="109"/>
      <c r="K157" s="109"/>
      <c r="L157" s="109"/>
      <c r="M157" s="48">
        <f t="shared" si="41"/>
        <v>0</v>
      </c>
      <c r="N157" s="85"/>
      <c r="O157" s="63"/>
    </row>
    <row r="158" spans="1:15" ht="16.5" customHeight="1" x14ac:dyDescent="0.25">
      <c r="A158" s="69" t="s">
        <v>7</v>
      </c>
      <c r="B158" s="70"/>
      <c r="C158" s="38" t="s">
        <v>16</v>
      </c>
      <c r="D158" s="10">
        <v>0</v>
      </c>
      <c r="E158" s="10">
        <v>0</v>
      </c>
      <c r="F158" s="10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f t="shared" si="41"/>
        <v>0</v>
      </c>
      <c r="N158" s="85"/>
      <c r="O158" s="63"/>
    </row>
    <row r="159" spans="1:15" ht="16.5" customHeight="1" x14ac:dyDescent="0.25">
      <c r="A159" s="69" t="s">
        <v>5</v>
      </c>
      <c r="B159" s="70"/>
      <c r="C159" s="38" t="s">
        <v>16</v>
      </c>
      <c r="D159" s="9">
        <f>D156</f>
        <v>52006.1</v>
      </c>
      <c r="E159" s="9">
        <f t="shared" ref="E159:L159" si="43">E156</f>
        <v>90159.400000000009</v>
      </c>
      <c r="F159" s="9">
        <f t="shared" si="43"/>
        <v>90852.6</v>
      </c>
      <c r="G159" s="102">
        <f t="shared" si="43"/>
        <v>93211.699999999983</v>
      </c>
      <c r="H159" s="102">
        <f t="shared" si="43"/>
        <v>92706.7</v>
      </c>
      <c r="I159" s="102">
        <f t="shared" si="43"/>
        <v>95155.3</v>
      </c>
      <c r="J159" s="102">
        <f t="shared" si="43"/>
        <v>95609.299999999988</v>
      </c>
      <c r="K159" s="102">
        <f t="shared" si="43"/>
        <v>98395.6</v>
      </c>
      <c r="L159" s="102">
        <f t="shared" si="43"/>
        <v>98395.6</v>
      </c>
      <c r="M159" s="102">
        <f>SUM(D159:L159)</f>
        <v>806492.29999999993</v>
      </c>
      <c r="N159" s="85"/>
      <c r="O159" s="63"/>
    </row>
    <row r="160" spans="1:15" ht="16.5" customHeight="1" x14ac:dyDescent="0.25">
      <c r="A160" s="36" t="s">
        <v>58</v>
      </c>
      <c r="B160" s="37"/>
      <c r="C160" s="38" t="s">
        <v>16</v>
      </c>
      <c r="D160" s="10">
        <v>0</v>
      </c>
      <c r="E160" s="10">
        <v>0</v>
      </c>
      <c r="F160" s="10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f t="shared" si="41"/>
        <v>0</v>
      </c>
      <c r="N160" s="85"/>
      <c r="O160" s="63"/>
    </row>
    <row r="161" spans="1:15" ht="16.5" customHeight="1" x14ac:dyDescent="0.25">
      <c r="A161" s="69" t="s">
        <v>6</v>
      </c>
      <c r="B161" s="70"/>
      <c r="C161" s="38" t="s">
        <v>16</v>
      </c>
      <c r="D161" s="10">
        <v>0</v>
      </c>
      <c r="E161" s="10">
        <v>0</v>
      </c>
      <c r="F161" s="10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f t="shared" si="41"/>
        <v>0</v>
      </c>
      <c r="N161" s="86"/>
      <c r="O161" s="63"/>
    </row>
    <row r="162" spans="1:15" x14ac:dyDescent="0.25">
      <c r="E162" s="3"/>
      <c r="F162" s="3"/>
      <c r="G162" s="110"/>
      <c r="H162" s="110"/>
      <c r="I162" s="110"/>
      <c r="J162" s="110"/>
      <c r="K162" s="110"/>
      <c r="L162" s="110"/>
      <c r="M162" s="110"/>
      <c r="O162" s="35" t="s">
        <v>141</v>
      </c>
    </row>
    <row r="163" spans="1:15" x14ac:dyDescent="0.25">
      <c r="D163" s="3"/>
      <c r="E163" s="3"/>
      <c r="F163" s="3"/>
      <c r="G163" s="110"/>
      <c r="H163" s="110"/>
      <c r="I163" s="110"/>
      <c r="J163" s="110"/>
      <c r="K163" s="110"/>
      <c r="L163" s="110"/>
      <c r="M163" s="110"/>
    </row>
    <row r="164" spans="1:15" x14ac:dyDescent="0.25">
      <c r="D164" s="3"/>
      <c r="E164" s="3"/>
      <c r="F164" s="3"/>
      <c r="G164" s="110"/>
      <c r="H164" s="110"/>
      <c r="I164" s="110"/>
      <c r="J164" s="110"/>
      <c r="K164" s="110"/>
      <c r="L164" s="110"/>
    </row>
    <row r="165" spans="1:15" x14ac:dyDescent="0.25">
      <c r="E165" s="3"/>
    </row>
    <row r="166" spans="1:15" x14ac:dyDescent="0.25">
      <c r="E166" s="3"/>
      <c r="G166" s="110"/>
    </row>
  </sheetData>
  <mergeCells count="106">
    <mergeCell ref="A156:B156"/>
    <mergeCell ref="N156:N161"/>
    <mergeCell ref="O156:O161"/>
    <mergeCell ref="A157:B157"/>
    <mergeCell ref="A158:B158"/>
    <mergeCell ref="A159:B159"/>
    <mergeCell ref="A161:B161"/>
    <mergeCell ref="A149:B149"/>
    <mergeCell ref="A150:B150"/>
    <mergeCell ref="N150:N155"/>
    <mergeCell ref="O150:O155"/>
    <mergeCell ref="A151:B151"/>
    <mergeCell ref="A152:B152"/>
    <mergeCell ref="A153:B153"/>
    <mergeCell ref="A155:B155"/>
    <mergeCell ref="A135:O135"/>
    <mergeCell ref="A136:A142"/>
    <mergeCell ref="N136:N142"/>
    <mergeCell ref="O136:O142"/>
    <mergeCell ref="A143:B143"/>
    <mergeCell ref="N143:N149"/>
    <mergeCell ref="O143:O149"/>
    <mergeCell ref="A145:B145"/>
    <mergeCell ref="A146:B146"/>
    <mergeCell ref="A147:B147"/>
    <mergeCell ref="A129:B129"/>
    <mergeCell ref="N129:N134"/>
    <mergeCell ref="O129:O134"/>
    <mergeCell ref="A130:B130"/>
    <mergeCell ref="A131:B131"/>
    <mergeCell ref="A132:B132"/>
    <mergeCell ref="A134:B134"/>
    <mergeCell ref="A115:A121"/>
    <mergeCell ref="N115:N121"/>
    <mergeCell ref="O115:O121"/>
    <mergeCell ref="A122:A128"/>
    <mergeCell ref="N122:N128"/>
    <mergeCell ref="O122:O128"/>
    <mergeCell ref="A101:A107"/>
    <mergeCell ref="N101:N107"/>
    <mergeCell ref="O101:O107"/>
    <mergeCell ref="A108:A114"/>
    <mergeCell ref="N108:N114"/>
    <mergeCell ref="O108:O114"/>
    <mergeCell ref="A86:O86"/>
    <mergeCell ref="A87:A93"/>
    <mergeCell ref="N87:N93"/>
    <mergeCell ref="O87:O93"/>
    <mergeCell ref="A94:A100"/>
    <mergeCell ref="N94:N100"/>
    <mergeCell ref="O94:O100"/>
    <mergeCell ref="A80:B80"/>
    <mergeCell ref="N80:N85"/>
    <mergeCell ref="O80:O85"/>
    <mergeCell ref="A81:B81"/>
    <mergeCell ref="A82:B82"/>
    <mergeCell ref="A83:B83"/>
    <mergeCell ref="A85:B85"/>
    <mergeCell ref="A59:A65"/>
    <mergeCell ref="N59:N65"/>
    <mergeCell ref="O59:O65"/>
    <mergeCell ref="A66:A72"/>
    <mergeCell ref="N66:N72"/>
    <mergeCell ref="O66:O72"/>
    <mergeCell ref="A73:A79"/>
    <mergeCell ref="N73:N79"/>
    <mergeCell ref="O73:O79"/>
    <mergeCell ref="A45:A51"/>
    <mergeCell ref="N45:N51"/>
    <mergeCell ref="O45:O51"/>
    <mergeCell ref="A52:A58"/>
    <mergeCell ref="N52:N58"/>
    <mergeCell ref="O52:O58"/>
    <mergeCell ref="A31:A37"/>
    <mergeCell ref="N31:N37"/>
    <mergeCell ref="O31:O37"/>
    <mergeCell ref="A38:A44"/>
    <mergeCell ref="N38:N44"/>
    <mergeCell ref="O38:O44"/>
    <mergeCell ref="A20:B20"/>
    <mergeCell ref="A21:B21"/>
    <mergeCell ref="A22:B22"/>
    <mergeCell ref="A23:O23"/>
    <mergeCell ref="A24:A30"/>
    <mergeCell ref="N24:N30"/>
    <mergeCell ref="O24:O30"/>
    <mergeCell ref="A8:O8"/>
    <mergeCell ref="A9:O9"/>
    <mergeCell ref="A10:A16"/>
    <mergeCell ref="N10:N16"/>
    <mergeCell ref="O10:O16"/>
    <mergeCell ref="A17:B17"/>
    <mergeCell ref="N17:N22"/>
    <mergeCell ref="O17:O22"/>
    <mergeCell ref="A18:B18"/>
    <mergeCell ref="A19:B19"/>
    <mergeCell ref="N1:O1"/>
    <mergeCell ref="A2:O2"/>
    <mergeCell ref="A3:O3"/>
    <mergeCell ref="A4:O4"/>
    <mergeCell ref="A5:A6"/>
    <mergeCell ref="B5:B6"/>
    <mergeCell ref="C5:C6"/>
    <mergeCell ref="D5:M5"/>
    <mergeCell ref="N5:N6"/>
    <mergeCell ref="O5:O6"/>
  </mergeCells>
  <pageMargins left="0.25" right="0.25" top="0.75" bottom="0.75" header="0.3" footer="0.3"/>
  <pageSetup paperSize="9" scale="51" fitToHeight="5" orientation="landscape" r:id="rId1"/>
  <rowBreaks count="3" manualBreakCount="3">
    <brk id="37" max="11" man="1"/>
    <brk id="85" max="11" man="1"/>
    <brk id="1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view="pageBreakPreview" zoomScale="110" zoomScaleNormal="100" zoomScaleSheetLayoutView="110" workbookViewId="0">
      <selection activeCell="L7" sqref="L7:L9"/>
    </sheetView>
  </sheetViews>
  <sheetFormatPr defaultColWidth="8.85546875" defaultRowHeight="15" x14ac:dyDescent="0.25"/>
  <cols>
    <col min="1" max="1" width="26.5703125" style="1" customWidth="1"/>
    <col min="2" max="11" width="14.7109375" style="1" customWidth="1"/>
    <col min="12" max="12" width="47" style="1" customWidth="1"/>
    <col min="13" max="16384" width="8.85546875" style="1"/>
  </cols>
  <sheetData>
    <row r="1" spans="1:17" ht="114.75" x14ac:dyDescent="0.25">
      <c r="A1" s="2"/>
      <c r="B1" s="44"/>
      <c r="C1" s="44"/>
      <c r="D1" s="44"/>
      <c r="E1" s="44"/>
      <c r="F1" s="44"/>
      <c r="G1" s="44"/>
      <c r="H1" s="44"/>
      <c r="I1" s="51"/>
      <c r="J1" s="51"/>
      <c r="K1" s="51"/>
      <c r="L1" s="24" t="s">
        <v>142</v>
      </c>
    </row>
    <row r="2" spans="1:17" ht="18.75" x14ac:dyDescent="0.25">
      <c r="A2" s="2"/>
      <c r="B2" s="44"/>
      <c r="C2" s="44"/>
      <c r="D2" s="44"/>
      <c r="E2" s="44"/>
      <c r="F2" s="44"/>
      <c r="G2" s="44"/>
      <c r="H2" s="44"/>
      <c r="I2" s="51"/>
      <c r="J2" s="51"/>
      <c r="K2" s="51"/>
      <c r="L2" s="5"/>
    </row>
    <row r="3" spans="1:17" ht="15.75" x14ac:dyDescent="0.25">
      <c r="A3" s="88" t="s">
        <v>61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7" ht="48.75" customHeight="1" x14ac:dyDescent="0.25">
      <c r="A4" s="90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7" ht="18.75" customHeight="1" x14ac:dyDescent="0.25">
      <c r="A5" s="42"/>
      <c r="B5" s="43"/>
      <c r="C5" s="43"/>
      <c r="D5" s="43"/>
      <c r="E5" s="43"/>
      <c r="F5" s="43"/>
      <c r="G5" s="43"/>
      <c r="H5" s="43"/>
      <c r="I5" s="50"/>
      <c r="J5" s="50"/>
      <c r="K5" s="50"/>
      <c r="L5" s="8" t="s">
        <v>62</v>
      </c>
    </row>
    <row r="6" spans="1:17" ht="7.5" customHeight="1" x14ac:dyDescent="0.25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7" ht="16.5" customHeight="1" x14ac:dyDescent="0.25">
      <c r="A7" s="63" t="s">
        <v>26</v>
      </c>
      <c r="B7" s="66" t="s">
        <v>29</v>
      </c>
      <c r="C7" s="67"/>
      <c r="D7" s="67"/>
      <c r="E7" s="67"/>
      <c r="F7" s="67"/>
      <c r="G7" s="67"/>
      <c r="H7" s="67"/>
      <c r="I7" s="92"/>
      <c r="J7" s="92"/>
      <c r="K7" s="93"/>
      <c r="L7" s="63" t="s">
        <v>32</v>
      </c>
    </row>
    <row r="8" spans="1:17" ht="16.5" customHeight="1" x14ac:dyDescent="0.25">
      <c r="A8" s="63"/>
      <c r="B8" s="64" t="s">
        <v>31</v>
      </c>
      <c r="C8" s="66" t="s">
        <v>30</v>
      </c>
      <c r="D8" s="67"/>
      <c r="E8" s="67"/>
      <c r="F8" s="67"/>
      <c r="G8" s="67"/>
      <c r="H8" s="67"/>
      <c r="I8" s="92"/>
      <c r="J8" s="92"/>
      <c r="K8" s="93"/>
      <c r="L8" s="63"/>
    </row>
    <row r="9" spans="1:17" ht="16.5" customHeight="1" x14ac:dyDescent="0.25">
      <c r="A9" s="63"/>
      <c r="B9" s="73"/>
      <c r="C9" s="41" t="s">
        <v>19</v>
      </c>
      <c r="D9" s="41" t="s">
        <v>12</v>
      </c>
      <c r="E9" s="41" t="s">
        <v>11</v>
      </c>
      <c r="F9" s="41" t="s">
        <v>20</v>
      </c>
      <c r="G9" s="41" t="s">
        <v>64</v>
      </c>
      <c r="H9" s="41" t="s">
        <v>65</v>
      </c>
      <c r="I9" s="49" t="s">
        <v>123</v>
      </c>
      <c r="J9" s="49" t="s">
        <v>124</v>
      </c>
      <c r="K9" s="49" t="s">
        <v>125</v>
      </c>
      <c r="L9" s="63"/>
      <c r="M9" s="87"/>
      <c r="N9" s="87"/>
      <c r="O9" s="87"/>
      <c r="P9" s="87"/>
      <c r="Q9" s="87"/>
    </row>
    <row r="10" spans="1:17" x14ac:dyDescent="0.25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9">
        <v>9</v>
      </c>
      <c r="J10" s="49">
        <v>10</v>
      </c>
      <c r="K10" s="49">
        <v>11</v>
      </c>
      <c r="L10" s="41">
        <v>9</v>
      </c>
      <c r="M10" s="87"/>
      <c r="N10" s="87"/>
      <c r="O10" s="87"/>
      <c r="P10" s="87"/>
      <c r="Q10" s="87"/>
    </row>
    <row r="11" spans="1:17" ht="18" customHeight="1" x14ac:dyDescent="0.25">
      <c r="A11" s="11" t="s">
        <v>27</v>
      </c>
      <c r="B11" s="9">
        <f>C11+D11+E11+F11+G11+H11+I11+J11+K11</f>
        <v>806492.3</v>
      </c>
      <c r="C11" s="9">
        <f>[1]Мероприятия!D149</f>
        <v>52006.1</v>
      </c>
      <c r="D11" s="9">
        <v>90159.4</v>
      </c>
      <c r="E11" s="9">
        <f>[1]Мероприятия!F149</f>
        <v>90852.6</v>
      </c>
      <c r="F11" s="9">
        <v>93211.7</v>
      </c>
      <c r="G11" s="9">
        <f>+'Источник (2)'!L18</f>
        <v>92706.700000000012</v>
      </c>
      <c r="H11" s="9">
        <f>+'Источник (2)'!M18</f>
        <v>95155.300000000017</v>
      </c>
      <c r="I11" s="9">
        <f>+'Источник (2)'!N18</f>
        <v>95609.3</v>
      </c>
      <c r="J11" s="9">
        <f>+'Источник (2)'!O18</f>
        <v>98395.599999999991</v>
      </c>
      <c r="K11" s="9">
        <f>+'Источник (2)'!P18</f>
        <v>98395.599999999991</v>
      </c>
      <c r="L11" s="63"/>
    </row>
    <row r="12" spans="1:17" ht="18" customHeight="1" x14ac:dyDescent="0.25">
      <c r="A12" s="11" t="s">
        <v>28</v>
      </c>
      <c r="B12" s="19"/>
      <c r="C12" s="4"/>
      <c r="D12" s="4"/>
      <c r="E12" s="4"/>
      <c r="F12" s="9"/>
      <c r="G12" s="4"/>
      <c r="H12" s="9"/>
      <c r="I12" s="9"/>
      <c r="J12" s="9"/>
      <c r="K12" s="9"/>
      <c r="L12" s="63"/>
    </row>
    <row r="13" spans="1:17" ht="18" customHeight="1" x14ac:dyDescent="0.25">
      <c r="A13" s="11" t="s">
        <v>33</v>
      </c>
      <c r="B13" s="10">
        <f>SUM(C13:H13)</f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63"/>
      <c r="M13" s="3"/>
    </row>
    <row r="14" spans="1:17" ht="18" customHeight="1" x14ac:dyDescent="0.25">
      <c r="A14" s="11" t="s">
        <v>34</v>
      </c>
      <c r="B14" s="10">
        <f>C14+D14+E14+F14+G14+H14+I14+J14+K14</f>
        <v>806492.3</v>
      </c>
      <c r="C14" s="10">
        <f>C11</f>
        <v>52006.1</v>
      </c>
      <c r="D14" s="10">
        <f t="shared" ref="D14:K14" si="0">D11</f>
        <v>90159.4</v>
      </c>
      <c r="E14" s="10">
        <f t="shared" si="0"/>
        <v>90852.6</v>
      </c>
      <c r="F14" s="10">
        <f t="shared" si="0"/>
        <v>93211.7</v>
      </c>
      <c r="G14" s="10">
        <f t="shared" si="0"/>
        <v>92706.700000000012</v>
      </c>
      <c r="H14" s="10">
        <f t="shared" si="0"/>
        <v>95155.300000000017</v>
      </c>
      <c r="I14" s="10">
        <f t="shared" si="0"/>
        <v>95609.3</v>
      </c>
      <c r="J14" s="10">
        <f t="shared" si="0"/>
        <v>98395.599999999991</v>
      </c>
      <c r="K14" s="10">
        <f t="shared" si="0"/>
        <v>98395.599999999991</v>
      </c>
      <c r="L14" s="63"/>
    </row>
    <row r="15" spans="1:17" ht="18" customHeight="1" x14ac:dyDescent="0.25">
      <c r="A15" s="11" t="s">
        <v>39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63"/>
    </row>
    <row r="16" spans="1:17" ht="18" customHeight="1" x14ac:dyDescent="0.25">
      <c r="A16" s="11" t="s">
        <v>35</v>
      </c>
      <c r="B16" s="10">
        <f t="shared" ref="B16" si="1">SUM(C16:H16)</f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63"/>
    </row>
  </sheetData>
  <mergeCells count="10">
    <mergeCell ref="M9:Q10"/>
    <mergeCell ref="L11:L16"/>
    <mergeCell ref="A3:L3"/>
    <mergeCell ref="A4:L4"/>
    <mergeCell ref="A6:L6"/>
    <mergeCell ref="A7:A9"/>
    <mergeCell ref="L7:L9"/>
    <mergeCell ref="B8:B9"/>
    <mergeCell ref="B7:K7"/>
    <mergeCell ref="C8:K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view="pageBreakPreview" topLeftCell="A10" zoomScaleNormal="100" zoomScaleSheetLayoutView="100" workbookViewId="0">
      <selection activeCell="P17" sqref="P17"/>
    </sheetView>
  </sheetViews>
  <sheetFormatPr defaultColWidth="8.85546875" defaultRowHeight="15" x14ac:dyDescent="0.25"/>
  <cols>
    <col min="1" max="1" width="5.140625" style="1" customWidth="1"/>
    <col min="2" max="2" width="48.42578125" style="1" customWidth="1"/>
    <col min="3" max="3" width="6.140625" style="1" customWidth="1"/>
    <col min="4" max="5" width="4.5703125" style="1" customWidth="1"/>
    <col min="6" max="6" width="11.28515625" style="1" customWidth="1"/>
    <col min="7" max="7" width="4.85546875" style="1" customWidth="1"/>
    <col min="8" max="16" width="12.28515625" style="1" customWidth="1"/>
    <col min="17" max="17" width="8.85546875" style="1"/>
    <col min="18" max="18" width="10" style="1" bestFit="1" customWidth="1"/>
    <col min="19" max="16384" width="8.85546875" style="1"/>
  </cols>
  <sheetData>
    <row r="1" spans="1:19" ht="23.25" customHeight="1" x14ac:dyDescent="0.25">
      <c r="B1" s="6"/>
      <c r="C1" s="6"/>
      <c r="D1" s="6"/>
      <c r="E1" s="6"/>
      <c r="F1" s="6"/>
      <c r="G1" s="16"/>
      <c r="H1" s="94"/>
      <c r="I1" s="94"/>
      <c r="J1" s="94"/>
      <c r="K1" s="94"/>
      <c r="L1" s="7"/>
      <c r="M1" s="7"/>
      <c r="N1" s="7"/>
      <c r="O1" s="7"/>
      <c r="P1" s="7" t="s">
        <v>59</v>
      </c>
    </row>
    <row r="2" spans="1:19" ht="12" customHeight="1" x14ac:dyDescent="0.25">
      <c r="B2" s="6"/>
      <c r="C2" s="6"/>
      <c r="D2" s="6"/>
      <c r="E2" s="6"/>
      <c r="F2" s="6"/>
      <c r="G2" s="16"/>
      <c r="H2" s="17"/>
      <c r="I2" s="17"/>
      <c r="J2" s="17"/>
      <c r="K2" s="17"/>
      <c r="L2" s="7"/>
      <c r="M2" s="7"/>
      <c r="N2" s="7"/>
      <c r="O2" s="7"/>
      <c r="P2" s="7"/>
    </row>
    <row r="3" spans="1:19" ht="61.5" customHeight="1" x14ac:dyDescent="0.25">
      <c r="B3" s="97" t="s">
        <v>134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52"/>
      <c r="N3" s="52"/>
      <c r="O3" s="52"/>
      <c r="P3" s="7"/>
    </row>
    <row r="4" spans="1:19" ht="22.5" customHeight="1" x14ac:dyDescent="0.25">
      <c r="B4" s="47"/>
      <c r="C4" s="47"/>
      <c r="D4" s="47"/>
      <c r="E4" s="47"/>
      <c r="F4" s="47"/>
      <c r="G4" s="47"/>
      <c r="H4" s="15"/>
      <c r="I4" s="15"/>
      <c r="J4" s="15"/>
      <c r="L4" s="7"/>
      <c r="M4" s="7"/>
      <c r="N4" s="7"/>
      <c r="O4" s="7"/>
      <c r="P4" s="12" t="s">
        <v>60</v>
      </c>
    </row>
    <row r="5" spans="1:19" ht="4.5" customHeight="1" x14ac:dyDescent="0.25">
      <c r="B5" s="95"/>
      <c r="C5" s="95"/>
      <c r="D5" s="95"/>
      <c r="E5" s="95"/>
      <c r="F5" s="95"/>
      <c r="G5" s="95"/>
      <c r="H5" s="96"/>
      <c r="I5" s="96"/>
      <c r="J5" s="96"/>
      <c r="K5" s="96"/>
      <c r="L5" s="7"/>
      <c r="M5" s="7"/>
      <c r="N5" s="7"/>
      <c r="O5" s="7"/>
      <c r="P5" s="7"/>
    </row>
    <row r="6" spans="1:19" ht="16.5" customHeight="1" x14ac:dyDescent="0.25">
      <c r="A6" s="98" t="s">
        <v>108</v>
      </c>
      <c r="B6" s="100" t="s">
        <v>41</v>
      </c>
      <c r="C6" s="100" t="s">
        <v>42</v>
      </c>
      <c r="D6" s="100" t="s">
        <v>43</v>
      </c>
      <c r="E6" s="100" t="s">
        <v>44</v>
      </c>
      <c r="F6" s="63" t="s">
        <v>45</v>
      </c>
      <c r="G6" s="63" t="s">
        <v>46</v>
      </c>
      <c r="H6" s="66" t="s">
        <v>47</v>
      </c>
      <c r="I6" s="67"/>
      <c r="J6" s="67"/>
      <c r="K6" s="67"/>
      <c r="L6" s="67"/>
      <c r="M6" s="67"/>
      <c r="N6" s="67"/>
      <c r="O6" s="67"/>
      <c r="P6" s="68"/>
    </row>
    <row r="7" spans="1:19" ht="16.5" customHeight="1" x14ac:dyDescent="0.25">
      <c r="A7" s="99"/>
      <c r="B7" s="100"/>
      <c r="C7" s="100"/>
      <c r="D7" s="100"/>
      <c r="E7" s="100"/>
      <c r="F7" s="63"/>
      <c r="G7" s="63"/>
      <c r="H7" s="41" t="s">
        <v>19</v>
      </c>
      <c r="I7" s="41" t="s">
        <v>12</v>
      </c>
      <c r="J7" s="41" t="s">
        <v>11</v>
      </c>
      <c r="K7" s="41" t="s">
        <v>20</v>
      </c>
      <c r="L7" s="41" t="s">
        <v>64</v>
      </c>
      <c r="M7" s="49" t="s">
        <v>65</v>
      </c>
      <c r="N7" s="49" t="s">
        <v>123</v>
      </c>
      <c r="O7" s="49" t="s">
        <v>124</v>
      </c>
      <c r="P7" s="41" t="s">
        <v>125</v>
      </c>
      <c r="Q7" s="43"/>
      <c r="R7" s="43"/>
      <c r="S7" s="43"/>
    </row>
    <row r="8" spans="1:19" ht="16.5" customHeight="1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9">
        <v>13</v>
      </c>
      <c r="N8" s="49">
        <v>14</v>
      </c>
      <c r="O8" s="49">
        <v>15</v>
      </c>
      <c r="P8" s="41">
        <v>16</v>
      </c>
      <c r="Q8" s="43"/>
      <c r="R8" s="43"/>
      <c r="S8" s="43"/>
    </row>
    <row r="9" spans="1:19" ht="81.75" customHeight="1" x14ac:dyDescent="0.25">
      <c r="A9" s="26" t="s">
        <v>109</v>
      </c>
      <c r="B9" s="27" t="s">
        <v>48</v>
      </c>
      <c r="C9" s="28" t="s">
        <v>49</v>
      </c>
      <c r="D9" s="28" t="s">
        <v>50</v>
      </c>
      <c r="E9" s="28" t="s">
        <v>51</v>
      </c>
      <c r="F9" s="20" t="s">
        <v>116</v>
      </c>
      <c r="G9" s="29" t="s">
        <v>118</v>
      </c>
      <c r="H9" s="10">
        <v>12457.6</v>
      </c>
      <c r="I9" s="10">
        <v>14550.31</v>
      </c>
      <c r="J9" s="10">
        <v>14756.3</v>
      </c>
      <c r="K9" s="10">
        <v>15338.8</v>
      </c>
      <c r="L9" s="10">
        <v>15681.4</v>
      </c>
      <c r="M9" s="10">
        <v>16300</v>
      </c>
      <c r="N9" s="10">
        <v>16542.2</v>
      </c>
      <c r="O9" s="10">
        <v>16585.900000000001</v>
      </c>
      <c r="P9" s="10">
        <v>16585.900000000001</v>
      </c>
    </row>
    <row r="10" spans="1:19" ht="81.75" customHeight="1" x14ac:dyDescent="0.25">
      <c r="A10" s="26" t="s">
        <v>110</v>
      </c>
      <c r="B10" s="27" t="s">
        <v>48</v>
      </c>
      <c r="C10" s="28" t="s">
        <v>49</v>
      </c>
      <c r="D10" s="28" t="s">
        <v>130</v>
      </c>
      <c r="E10" s="28" t="s">
        <v>131</v>
      </c>
      <c r="F10" s="20" t="s">
        <v>116</v>
      </c>
      <c r="G10" s="29" t="s">
        <v>118</v>
      </c>
      <c r="H10" s="10">
        <v>0</v>
      </c>
      <c r="I10" s="10">
        <v>0</v>
      </c>
      <c r="J10" s="10">
        <v>0</v>
      </c>
      <c r="K10" s="10">
        <v>0.8</v>
      </c>
      <c r="L10" s="10">
        <v>0.2</v>
      </c>
      <c r="M10" s="10">
        <v>0</v>
      </c>
      <c r="N10" s="10">
        <v>0</v>
      </c>
      <c r="O10" s="10">
        <v>0</v>
      </c>
      <c r="P10" s="10">
        <v>0</v>
      </c>
    </row>
    <row r="11" spans="1:19" ht="46.5" customHeight="1" x14ac:dyDescent="0.25">
      <c r="A11" s="26" t="s">
        <v>111</v>
      </c>
      <c r="B11" s="27" t="s">
        <v>52</v>
      </c>
      <c r="C11" s="28" t="s">
        <v>49</v>
      </c>
      <c r="D11" s="28" t="s">
        <v>50</v>
      </c>
      <c r="E11" s="28" t="s">
        <v>51</v>
      </c>
      <c r="F11" s="20" t="s">
        <v>116</v>
      </c>
      <c r="G11" s="29" t="s">
        <v>53</v>
      </c>
      <c r="H11" s="10">
        <v>1473.3</v>
      </c>
      <c r="I11" s="22">
        <v>1447.82</v>
      </c>
      <c r="J11" s="22">
        <v>1486.3</v>
      </c>
      <c r="K11" s="10">
        <v>1486.3</v>
      </c>
      <c r="L11" s="10">
        <v>835.6</v>
      </c>
      <c r="M11" s="10">
        <v>816.4</v>
      </c>
      <c r="N11" s="10">
        <v>817.4</v>
      </c>
      <c r="O11" s="10">
        <v>1486.3</v>
      </c>
      <c r="P11" s="10">
        <v>1486.3</v>
      </c>
    </row>
    <row r="12" spans="1:19" ht="20.25" customHeight="1" x14ac:dyDescent="0.25">
      <c r="A12" s="26" t="s">
        <v>112</v>
      </c>
      <c r="B12" s="27" t="s">
        <v>54</v>
      </c>
      <c r="C12" s="28" t="s">
        <v>49</v>
      </c>
      <c r="D12" s="28" t="s">
        <v>50</v>
      </c>
      <c r="E12" s="28" t="s">
        <v>51</v>
      </c>
      <c r="F12" s="20" t="s">
        <v>116</v>
      </c>
      <c r="G12" s="29" t="s">
        <v>55</v>
      </c>
      <c r="H12" s="10">
        <v>102.5</v>
      </c>
      <c r="I12" s="10">
        <v>90.22</v>
      </c>
      <c r="J12" s="10">
        <v>51.7</v>
      </c>
      <c r="K12" s="10">
        <v>51.7</v>
      </c>
      <c r="L12" s="10">
        <v>19.3</v>
      </c>
      <c r="M12" s="10">
        <v>19.399999999999999</v>
      </c>
      <c r="N12" s="10">
        <v>19</v>
      </c>
      <c r="O12" s="10">
        <v>51.7</v>
      </c>
      <c r="P12" s="10">
        <v>51.7</v>
      </c>
    </row>
    <row r="13" spans="1:19" ht="73.5" customHeight="1" x14ac:dyDescent="0.25">
      <c r="A13" s="26" t="s">
        <v>113</v>
      </c>
      <c r="B13" s="27" t="s">
        <v>48</v>
      </c>
      <c r="C13" s="28" t="s">
        <v>49</v>
      </c>
      <c r="D13" s="28" t="s">
        <v>50</v>
      </c>
      <c r="E13" s="28" t="s">
        <v>51</v>
      </c>
      <c r="F13" s="20" t="s">
        <v>117</v>
      </c>
      <c r="G13" s="29" t="s">
        <v>119</v>
      </c>
      <c r="H13" s="10">
        <v>27619</v>
      </c>
      <c r="I13" s="10">
        <v>48127.839999999997</v>
      </c>
      <c r="J13" s="10">
        <v>45442.2</v>
      </c>
      <c r="K13" s="10">
        <v>47497.5</v>
      </c>
      <c r="L13" s="10">
        <f>48835.9-3.5</f>
        <v>48832.4</v>
      </c>
      <c r="M13" s="10">
        <v>50565.4</v>
      </c>
      <c r="N13" s="10">
        <v>51380.5</v>
      </c>
      <c r="O13" s="10">
        <v>51667.07</v>
      </c>
      <c r="P13" s="10">
        <v>51667.07</v>
      </c>
    </row>
    <row r="14" spans="1:19" ht="73.5" customHeight="1" x14ac:dyDescent="0.25">
      <c r="A14" s="26" t="s">
        <v>114</v>
      </c>
      <c r="B14" s="27" t="s">
        <v>48</v>
      </c>
      <c r="C14" s="28" t="s">
        <v>49</v>
      </c>
      <c r="D14" s="28" t="s">
        <v>130</v>
      </c>
      <c r="E14" s="28" t="s">
        <v>131</v>
      </c>
      <c r="F14" s="20" t="s">
        <v>117</v>
      </c>
      <c r="G14" s="29" t="s">
        <v>119</v>
      </c>
      <c r="H14" s="10">
        <v>0</v>
      </c>
      <c r="I14" s="10">
        <v>0</v>
      </c>
      <c r="J14" s="10">
        <v>0</v>
      </c>
      <c r="K14" s="10">
        <v>4.5</v>
      </c>
      <c r="L14" s="10">
        <v>3.5</v>
      </c>
      <c r="M14" s="10">
        <v>1.5</v>
      </c>
      <c r="N14" s="10">
        <v>0</v>
      </c>
      <c r="O14" s="10">
        <v>0</v>
      </c>
      <c r="P14" s="10">
        <v>0</v>
      </c>
    </row>
    <row r="15" spans="1:19" ht="48" customHeight="1" x14ac:dyDescent="0.25">
      <c r="A15" s="26" t="s">
        <v>136</v>
      </c>
      <c r="B15" s="27" t="s">
        <v>52</v>
      </c>
      <c r="C15" s="28" t="s">
        <v>49</v>
      </c>
      <c r="D15" s="28" t="s">
        <v>50</v>
      </c>
      <c r="E15" s="28" t="s">
        <v>51</v>
      </c>
      <c r="F15" s="20" t="s">
        <v>117</v>
      </c>
      <c r="G15" s="29" t="s">
        <v>53</v>
      </c>
      <c r="H15" s="10">
        <v>9045.7000000000007</v>
      </c>
      <c r="I15" s="10">
        <v>24525.8</v>
      </c>
      <c r="J15" s="10">
        <v>27661.200000000001</v>
      </c>
      <c r="K15" s="10">
        <v>27055</v>
      </c>
      <c r="L15" s="10">
        <v>26243.200000000001</v>
      </c>
      <c r="M15" s="10">
        <v>26377.3</v>
      </c>
      <c r="N15" s="10">
        <v>25813.200000000001</v>
      </c>
      <c r="O15" s="10">
        <v>26949.73</v>
      </c>
      <c r="P15" s="10">
        <v>26949.73</v>
      </c>
    </row>
    <row r="16" spans="1:19" ht="48" customHeight="1" x14ac:dyDescent="0.25">
      <c r="A16" s="26" t="s">
        <v>137</v>
      </c>
      <c r="B16" s="27" t="s">
        <v>139</v>
      </c>
      <c r="C16" s="28" t="s">
        <v>49</v>
      </c>
      <c r="D16" s="28" t="s">
        <v>50</v>
      </c>
      <c r="E16" s="28" t="s">
        <v>51</v>
      </c>
      <c r="F16" s="20" t="s">
        <v>117</v>
      </c>
      <c r="G16" s="29" t="s">
        <v>140</v>
      </c>
      <c r="H16" s="10">
        <v>0</v>
      </c>
      <c r="I16" s="10">
        <v>0</v>
      </c>
      <c r="J16" s="10">
        <v>0</v>
      </c>
      <c r="K16" s="10">
        <v>128.6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1:18" ht="24" customHeight="1" x14ac:dyDescent="0.25">
      <c r="A17" s="26" t="s">
        <v>138</v>
      </c>
      <c r="B17" s="27" t="s">
        <v>54</v>
      </c>
      <c r="C17" s="28" t="s">
        <v>49</v>
      </c>
      <c r="D17" s="28" t="s">
        <v>50</v>
      </c>
      <c r="E17" s="28" t="s">
        <v>51</v>
      </c>
      <c r="F17" s="20" t="s">
        <v>117</v>
      </c>
      <c r="G17" s="29" t="s">
        <v>55</v>
      </c>
      <c r="H17" s="10">
        <v>1308</v>
      </c>
      <c r="I17" s="10">
        <v>1417.41</v>
      </c>
      <c r="J17" s="10">
        <v>1454.9</v>
      </c>
      <c r="K17" s="10">
        <v>1648.5</v>
      </c>
      <c r="L17" s="10">
        <v>1091.0999999999999</v>
      </c>
      <c r="M17" s="10">
        <v>1075.3</v>
      </c>
      <c r="N17" s="10">
        <v>1037</v>
      </c>
      <c r="O17" s="10">
        <v>1654.9</v>
      </c>
      <c r="P17" s="10">
        <v>1654.9</v>
      </c>
    </row>
    <row r="18" spans="1:18" ht="18" customHeight="1" x14ac:dyDescent="0.25">
      <c r="A18" s="45"/>
      <c r="B18" s="13" t="s">
        <v>56</v>
      </c>
      <c r="C18" s="14"/>
      <c r="D18" s="14"/>
      <c r="E18" s="14"/>
      <c r="F18" s="21"/>
      <c r="G18" s="21"/>
      <c r="H18" s="10">
        <f t="shared" ref="H18:P18" si="0">SUM(H9:H17)</f>
        <v>52006.100000000006</v>
      </c>
      <c r="I18" s="10">
        <f t="shared" si="0"/>
        <v>90159.4</v>
      </c>
      <c r="J18" s="10">
        <f t="shared" si="0"/>
        <v>90852.599999999991</v>
      </c>
      <c r="K18" s="10">
        <f t="shared" si="0"/>
        <v>93211.700000000012</v>
      </c>
      <c r="L18" s="10">
        <f t="shared" si="0"/>
        <v>92706.700000000012</v>
      </c>
      <c r="M18" s="10">
        <f t="shared" si="0"/>
        <v>95155.300000000017</v>
      </c>
      <c r="N18" s="10">
        <f t="shared" si="0"/>
        <v>95609.3</v>
      </c>
      <c r="O18" s="10">
        <f t="shared" si="0"/>
        <v>98395.599999999991</v>
      </c>
      <c r="P18" s="10">
        <f t="shared" si="0"/>
        <v>98395.599999999991</v>
      </c>
      <c r="R18" s="3"/>
    </row>
    <row r="19" spans="1:18" x14ac:dyDescent="0.25">
      <c r="A19" s="7"/>
      <c r="B19" s="7"/>
      <c r="C19" s="7"/>
      <c r="D19" s="7"/>
      <c r="E19" s="7"/>
      <c r="F19" s="7"/>
      <c r="G19" s="7"/>
      <c r="H19" s="3"/>
      <c r="I19" s="3"/>
      <c r="J19" s="3"/>
      <c r="K19" s="3"/>
      <c r="L19" s="3"/>
      <c r="M19" s="3"/>
      <c r="N19" s="3"/>
      <c r="O19" s="3"/>
      <c r="P19" s="23" t="s">
        <v>141</v>
      </c>
      <c r="R19" s="3"/>
    </row>
    <row r="20" spans="1:18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x14ac:dyDescent="0.25">
      <c r="B21" s="7"/>
      <c r="C21" s="7"/>
      <c r="D21" s="7"/>
      <c r="E21" s="7"/>
      <c r="F21" s="7"/>
      <c r="G21" s="7"/>
      <c r="H21" s="18"/>
      <c r="I21" s="7"/>
      <c r="J21" s="7"/>
      <c r="K21" s="7"/>
      <c r="L21" s="7"/>
      <c r="M21" s="7"/>
      <c r="N21" s="7"/>
      <c r="O21" s="7"/>
      <c r="P21" s="7"/>
    </row>
    <row r="22" spans="1:18" x14ac:dyDescent="0.25">
      <c r="H22" s="18"/>
      <c r="I22" s="3"/>
      <c r="J22" s="3"/>
    </row>
    <row r="23" spans="1:18" x14ac:dyDescent="0.25">
      <c r="I23" s="3"/>
      <c r="J23" s="3"/>
    </row>
    <row r="24" spans="1:18" x14ac:dyDescent="0.25">
      <c r="I24" s="3"/>
      <c r="J24" s="3"/>
    </row>
  </sheetData>
  <mergeCells count="11">
    <mergeCell ref="A6:A7"/>
    <mergeCell ref="B6:B7"/>
    <mergeCell ref="C6:C7"/>
    <mergeCell ref="D6:D7"/>
    <mergeCell ref="E6:E7"/>
    <mergeCell ref="H1:K1"/>
    <mergeCell ref="B5:K5"/>
    <mergeCell ref="F6:F7"/>
    <mergeCell ref="G6:G7"/>
    <mergeCell ref="H6:P6"/>
    <mergeCell ref="B3:L3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Мероприятия (2)</vt:lpstr>
      <vt:lpstr>Свод (2)</vt:lpstr>
      <vt:lpstr>Источник (2)</vt:lpstr>
      <vt:lpstr>'Источник (2)'!Область_печати</vt:lpstr>
      <vt:lpstr>'Мероприятия (2)'!Область_печати</vt:lpstr>
      <vt:lpstr>'Свод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2021-01-20T11:56:41Z</dcterms:modified>
</cp:coreProperties>
</file>