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еустроева Е. А\Гос. программы\ГП ПБДД\Новая папка\Проект на 2019-2021 от 24.10.18\Приказ\План реализации\весь план с таблицами 14.03.19\"/>
    </mc:Choice>
  </mc:AlternateContent>
  <bookViews>
    <workbookView xWindow="0" yWindow="0" windowWidth="10896" windowHeight="8292"/>
  </bookViews>
  <sheets>
    <sheet name="Таблица3" sheetId="1" r:id="rId1"/>
    <sheet name="Лист1" sheetId="2" r:id="rId2"/>
  </sheets>
  <definedNames>
    <definedName name="_xlnm._FilterDatabase" localSheetId="0" hidden="1">Таблица3!$A$7:$P$264</definedName>
    <definedName name="_xlnm.Print_Area" localSheetId="0">Таблица3!$A$1:$P$281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1" i="1" l="1"/>
  <c r="M151" i="1"/>
  <c r="H117" i="1"/>
  <c r="M113" i="1"/>
  <c r="H60" i="1" l="1"/>
  <c r="H53" i="1"/>
  <c r="H152" i="1" l="1"/>
  <c r="H25" i="1"/>
  <c r="K13" i="1" l="1"/>
  <c r="L13" i="1"/>
  <c r="M13" i="1"/>
  <c r="N13" i="1"/>
  <c r="J13" i="1"/>
  <c r="H13" i="1"/>
  <c r="J34" i="1" l="1"/>
  <c r="J33" i="1" s="1"/>
  <c r="K34" i="1"/>
  <c r="K33" i="1" s="1"/>
  <c r="L34" i="1"/>
  <c r="L33" i="1" s="1"/>
  <c r="M34" i="1"/>
  <c r="M33" i="1" s="1"/>
  <c r="N34" i="1"/>
  <c r="N33" i="1" s="1"/>
  <c r="I34" i="1"/>
  <c r="I33" i="1" s="1"/>
  <c r="J131" i="1" l="1"/>
  <c r="K131" i="1"/>
  <c r="L131" i="1"/>
  <c r="M131" i="1"/>
  <c r="M130" i="1" s="1"/>
  <c r="N131" i="1"/>
  <c r="N130" i="1" s="1"/>
  <c r="I131" i="1"/>
  <c r="H134" i="1"/>
  <c r="H131" i="1" s="1"/>
  <c r="H130" i="1" s="1"/>
  <c r="J257" i="1" l="1"/>
  <c r="K257" i="1"/>
  <c r="L257" i="1"/>
  <c r="M257" i="1"/>
  <c r="N257" i="1"/>
  <c r="N258" i="1"/>
  <c r="J258" i="1"/>
  <c r="K258" i="1"/>
  <c r="L258" i="1"/>
  <c r="M258" i="1"/>
  <c r="I257" i="1"/>
  <c r="I258" i="1"/>
  <c r="J256" i="1"/>
  <c r="K256" i="1"/>
  <c r="L256" i="1"/>
  <c r="M256" i="1"/>
  <c r="N256" i="1"/>
  <c r="I256" i="1"/>
  <c r="J215" i="1"/>
  <c r="J234" i="1" s="1"/>
  <c r="J230" i="1" s="1"/>
  <c r="K215" i="1"/>
  <c r="K234" i="1" s="1"/>
  <c r="K230" i="1" s="1"/>
  <c r="L215" i="1"/>
  <c r="L234" i="1" s="1"/>
  <c r="L230" i="1" s="1"/>
  <c r="M215" i="1"/>
  <c r="M211" i="1" s="1"/>
  <c r="N215" i="1"/>
  <c r="N211" i="1" s="1"/>
  <c r="I215" i="1"/>
  <c r="I234" i="1" s="1"/>
  <c r="I230" i="1" s="1"/>
  <c r="H231" i="1"/>
  <c r="H232" i="1"/>
  <c r="H233" i="1"/>
  <c r="I212" i="1"/>
  <c r="H212" i="1" s="1"/>
  <c r="H220" i="1"/>
  <c r="H221" i="1"/>
  <c r="H222" i="1"/>
  <c r="H219" i="1"/>
  <c r="I218" i="1"/>
  <c r="J218" i="1"/>
  <c r="K218" i="1"/>
  <c r="L218" i="1"/>
  <c r="N218" i="1"/>
  <c r="M218" i="1"/>
  <c r="M217" i="1" s="1"/>
  <c r="H213" i="1"/>
  <c r="H214" i="1"/>
  <c r="L211" i="1"/>
  <c r="L178" i="1"/>
  <c r="J84" i="1"/>
  <c r="J187" i="1" s="1"/>
  <c r="J205" i="1" s="1"/>
  <c r="K84" i="1"/>
  <c r="K187" i="1" s="1"/>
  <c r="K205" i="1" s="1"/>
  <c r="L84" i="1"/>
  <c r="M84" i="1"/>
  <c r="M187" i="1" s="1"/>
  <c r="M205" i="1" s="1"/>
  <c r="N84" i="1"/>
  <c r="N187" i="1" s="1"/>
  <c r="N205" i="1" s="1"/>
  <c r="I84" i="1"/>
  <c r="J82" i="1"/>
  <c r="K82" i="1"/>
  <c r="K185" i="1" s="1"/>
  <c r="L82" i="1"/>
  <c r="L185" i="1" s="1"/>
  <c r="M82" i="1"/>
  <c r="M185" i="1" s="1"/>
  <c r="N82" i="1"/>
  <c r="N185" i="1" s="1"/>
  <c r="I82" i="1"/>
  <c r="M105" i="1"/>
  <c r="N105" i="1"/>
  <c r="H106" i="1"/>
  <c r="L114" i="1"/>
  <c r="H115" i="1"/>
  <c r="J85" i="1"/>
  <c r="J188" i="1" s="1"/>
  <c r="J206" i="1" s="1"/>
  <c r="K85" i="1"/>
  <c r="K188" i="1" s="1"/>
  <c r="K206" i="1" s="1"/>
  <c r="L85" i="1"/>
  <c r="L188" i="1" s="1"/>
  <c r="L206" i="1" s="1"/>
  <c r="M85" i="1"/>
  <c r="M188" i="1" s="1"/>
  <c r="M206" i="1" s="1"/>
  <c r="N85" i="1"/>
  <c r="N188" i="1" s="1"/>
  <c r="N206" i="1" s="1"/>
  <c r="I85" i="1"/>
  <c r="I188" i="1" s="1"/>
  <c r="I206" i="1" s="1"/>
  <c r="J83" i="1"/>
  <c r="J186" i="1" s="1"/>
  <c r="J204" i="1" s="1"/>
  <c r="K83" i="1"/>
  <c r="K186" i="1" s="1"/>
  <c r="K204" i="1" s="1"/>
  <c r="L83" i="1"/>
  <c r="L186" i="1" s="1"/>
  <c r="L204" i="1" s="1"/>
  <c r="M83" i="1"/>
  <c r="M186" i="1" s="1"/>
  <c r="M204" i="1" s="1"/>
  <c r="N83" i="1"/>
  <c r="N186" i="1" s="1"/>
  <c r="N204" i="1" s="1"/>
  <c r="I83" i="1"/>
  <c r="H179" i="1"/>
  <c r="H181" i="1"/>
  <c r="H182" i="1"/>
  <c r="H183" i="1"/>
  <c r="H180" i="1"/>
  <c r="J178" i="1"/>
  <c r="K178" i="1"/>
  <c r="M178" i="1"/>
  <c r="N178" i="1"/>
  <c r="I178" i="1"/>
  <c r="K171" i="1"/>
  <c r="J171" i="1"/>
  <c r="L171" i="1"/>
  <c r="M171" i="1"/>
  <c r="M170" i="1" s="1"/>
  <c r="N171" i="1"/>
  <c r="N170" i="1" s="1"/>
  <c r="I171" i="1"/>
  <c r="H175" i="1"/>
  <c r="H172" i="1"/>
  <c r="H173" i="1"/>
  <c r="H174" i="1"/>
  <c r="J161" i="1"/>
  <c r="K161" i="1"/>
  <c r="L161" i="1"/>
  <c r="M161" i="1"/>
  <c r="M160" i="1" s="1"/>
  <c r="N161" i="1"/>
  <c r="N160" i="1" s="1"/>
  <c r="I161" i="1"/>
  <c r="H162" i="1"/>
  <c r="H163" i="1"/>
  <c r="H164" i="1"/>
  <c r="H165" i="1"/>
  <c r="H166" i="1"/>
  <c r="H167" i="1"/>
  <c r="I152" i="1"/>
  <c r="J152" i="1"/>
  <c r="K152" i="1"/>
  <c r="L152" i="1"/>
  <c r="M152" i="1"/>
  <c r="N152" i="1"/>
  <c r="H153" i="1"/>
  <c r="H154" i="1"/>
  <c r="H155" i="1"/>
  <c r="J145" i="1"/>
  <c r="K145" i="1"/>
  <c r="L145" i="1"/>
  <c r="M145" i="1"/>
  <c r="N145" i="1"/>
  <c r="N144" i="1" s="1"/>
  <c r="I145" i="1"/>
  <c r="H147" i="1"/>
  <c r="H148" i="1"/>
  <c r="H149" i="1"/>
  <c r="H146" i="1"/>
  <c r="J137" i="1"/>
  <c r="K137" i="1"/>
  <c r="L137" i="1"/>
  <c r="M137" i="1"/>
  <c r="M136" i="1" s="1"/>
  <c r="N137" i="1"/>
  <c r="N136" i="1" s="1"/>
  <c r="I137" i="1"/>
  <c r="H138" i="1"/>
  <c r="H139" i="1"/>
  <c r="H140" i="1"/>
  <c r="H141" i="1"/>
  <c r="N123" i="1"/>
  <c r="J123" i="1"/>
  <c r="K123" i="1"/>
  <c r="L123" i="1"/>
  <c r="M123" i="1"/>
  <c r="M122" i="1" s="1"/>
  <c r="I123" i="1"/>
  <c r="H124" i="1"/>
  <c r="H125" i="1"/>
  <c r="J114" i="1"/>
  <c r="K114" i="1"/>
  <c r="M114" i="1"/>
  <c r="N114" i="1"/>
  <c r="N113" i="1" s="1"/>
  <c r="I114" i="1"/>
  <c r="H116" i="1"/>
  <c r="J105" i="1"/>
  <c r="K105" i="1"/>
  <c r="L105" i="1"/>
  <c r="M104" i="1"/>
  <c r="N104" i="1"/>
  <c r="I105" i="1"/>
  <c r="H107" i="1"/>
  <c r="H108" i="1"/>
  <c r="H109" i="1"/>
  <c r="H110" i="1"/>
  <c r="J96" i="1"/>
  <c r="K96" i="1"/>
  <c r="L96" i="1"/>
  <c r="M96" i="1"/>
  <c r="M95" i="1" s="1"/>
  <c r="N96" i="1"/>
  <c r="N95" i="1" s="1"/>
  <c r="I96" i="1"/>
  <c r="H100" i="1"/>
  <c r="H99" i="1"/>
  <c r="H98" i="1"/>
  <c r="H97" i="1"/>
  <c r="H101" i="1"/>
  <c r="H92" i="1"/>
  <c r="K88" i="1"/>
  <c r="J88" i="1"/>
  <c r="L88" i="1"/>
  <c r="M88" i="1"/>
  <c r="M87" i="1" s="1"/>
  <c r="N88" i="1"/>
  <c r="N87" i="1" s="1"/>
  <c r="I88" i="1"/>
  <c r="H91" i="1"/>
  <c r="H89" i="1"/>
  <c r="H90" i="1"/>
  <c r="H75" i="1"/>
  <c r="H76" i="1"/>
  <c r="H77" i="1"/>
  <c r="H37" i="1"/>
  <c r="H35" i="1"/>
  <c r="H36" i="1"/>
  <c r="L19" i="1"/>
  <c r="H21" i="1"/>
  <c r="H22" i="1"/>
  <c r="H23" i="1"/>
  <c r="H14" i="1"/>
  <c r="H15" i="1"/>
  <c r="H16" i="1"/>
  <c r="H20" i="1"/>
  <c r="M19" i="1"/>
  <c r="M18" i="1" s="1"/>
  <c r="N19" i="1"/>
  <c r="N18" i="1" s="1"/>
  <c r="I19" i="1"/>
  <c r="J19" i="1"/>
  <c r="K19" i="1"/>
  <c r="L12" i="1"/>
  <c r="M12" i="1"/>
  <c r="N12" i="1"/>
  <c r="K12" i="1"/>
  <c r="J12" i="1"/>
  <c r="I12" i="1"/>
  <c r="I74" i="1" l="1"/>
  <c r="M263" i="1"/>
  <c r="L259" i="1"/>
  <c r="L264" i="1" s="1"/>
  <c r="K262" i="1"/>
  <c r="K263" i="1"/>
  <c r="N262" i="1"/>
  <c r="J262" i="1"/>
  <c r="M262" i="1"/>
  <c r="L262" i="1"/>
  <c r="N263" i="1"/>
  <c r="J263" i="1"/>
  <c r="H256" i="1"/>
  <c r="H206" i="1"/>
  <c r="H258" i="1"/>
  <c r="L255" i="1"/>
  <c r="K259" i="1"/>
  <c r="K264" i="1" s="1"/>
  <c r="J259" i="1"/>
  <c r="J255" i="1" s="1"/>
  <c r="N234" i="1"/>
  <c r="I259" i="1"/>
  <c r="H257" i="1"/>
  <c r="H105" i="1"/>
  <c r="H104" i="1" s="1"/>
  <c r="K211" i="1"/>
  <c r="J211" i="1"/>
  <c r="I211" i="1"/>
  <c r="H215" i="1"/>
  <c r="M234" i="1"/>
  <c r="H234" i="1"/>
  <c r="H230" i="1"/>
  <c r="H218" i="1"/>
  <c r="J81" i="1"/>
  <c r="L81" i="1"/>
  <c r="N81" i="1"/>
  <c r="H85" i="1"/>
  <c r="J185" i="1"/>
  <c r="I81" i="1"/>
  <c r="H83" i="1"/>
  <c r="H84" i="1"/>
  <c r="I185" i="1"/>
  <c r="I187" i="1"/>
  <c r="I205" i="1" s="1"/>
  <c r="I263" i="1" s="1"/>
  <c r="H82" i="1"/>
  <c r="I186" i="1"/>
  <c r="K81" i="1"/>
  <c r="N184" i="1"/>
  <c r="L187" i="1"/>
  <c r="K184" i="1"/>
  <c r="M81" i="1"/>
  <c r="H188" i="1"/>
  <c r="M184" i="1"/>
  <c r="H178" i="1"/>
  <c r="H177" i="1" s="1"/>
  <c r="H171" i="1"/>
  <c r="H170" i="1" s="1"/>
  <c r="H161" i="1"/>
  <c r="H160" i="1" s="1"/>
  <c r="H145" i="1"/>
  <c r="H151" i="1"/>
  <c r="H137" i="1"/>
  <c r="H136" i="1" s="1"/>
  <c r="H114" i="1"/>
  <c r="H113" i="1" s="1"/>
  <c r="H123" i="1"/>
  <c r="H96" i="1"/>
  <c r="H95" i="1" s="1"/>
  <c r="H88" i="1"/>
  <c r="H87" i="1" s="1"/>
  <c r="N74" i="1"/>
  <c r="N73" i="1" s="1"/>
  <c r="L74" i="1"/>
  <c r="L203" i="1" s="1"/>
  <c r="L261" i="1" s="1"/>
  <c r="H34" i="1"/>
  <c r="H33" i="1" s="1"/>
  <c r="K74" i="1"/>
  <c r="K73" i="1" s="1"/>
  <c r="M74" i="1"/>
  <c r="M73" i="1" s="1"/>
  <c r="H12" i="1"/>
  <c r="H19" i="1"/>
  <c r="H18" i="1" s="1"/>
  <c r="J74" i="1" l="1"/>
  <c r="J73" i="1" s="1"/>
  <c r="J264" i="1"/>
  <c r="M203" i="1"/>
  <c r="M261" i="1" s="1"/>
  <c r="H259" i="1"/>
  <c r="H255" i="1" s="1"/>
  <c r="N203" i="1"/>
  <c r="N261" i="1" s="1"/>
  <c r="K255" i="1"/>
  <c r="H185" i="1"/>
  <c r="I204" i="1"/>
  <c r="I262" i="1" s="1"/>
  <c r="H262" i="1" s="1"/>
  <c r="N230" i="1"/>
  <c r="N259" i="1"/>
  <c r="L205" i="1"/>
  <c r="L263" i="1" s="1"/>
  <c r="H263" i="1" s="1"/>
  <c r="H211" i="1"/>
  <c r="K203" i="1"/>
  <c r="M230" i="1"/>
  <c r="M259" i="1"/>
  <c r="I255" i="1"/>
  <c r="I264" i="1"/>
  <c r="J184" i="1"/>
  <c r="H186" i="1"/>
  <c r="I184" i="1"/>
  <c r="H81" i="1"/>
  <c r="H187" i="1"/>
  <c r="L184" i="1"/>
  <c r="L73" i="1"/>
  <c r="J203" i="1" l="1"/>
  <c r="J261" i="1" s="1"/>
  <c r="M202" i="1"/>
  <c r="H74" i="1"/>
  <c r="H73" i="1" s="1"/>
  <c r="H264" i="1"/>
  <c r="J260" i="1"/>
  <c r="H205" i="1"/>
  <c r="N202" i="1"/>
  <c r="K261" i="1"/>
  <c r="K260" i="1" s="1"/>
  <c r="K202" i="1"/>
  <c r="L260" i="1"/>
  <c r="H204" i="1"/>
  <c r="M255" i="1"/>
  <c r="M264" i="1"/>
  <c r="M260" i="1" s="1"/>
  <c r="L202" i="1"/>
  <c r="N255" i="1"/>
  <c r="N264" i="1"/>
  <c r="N260" i="1" s="1"/>
  <c r="I203" i="1"/>
  <c r="I202" i="1" s="1"/>
  <c r="H184" i="1"/>
  <c r="I73" i="1"/>
  <c r="J202" i="1" l="1"/>
  <c r="H202" i="1" s="1"/>
  <c r="I261" i="1"/>
  <c r="H203" i="1"/>
  <c r="H261" i="1" l="1"/>
  <c r="H260" i="1" s="1"/>
  <c r="I260" i="1"/>
</calcChain>
</file>

<file path=xl/sharedStrings.xml><?xml version="1.0" encoding="utf-8"?>
<sst xmlns="http://schemas.openxmlformats.org/spreadsheetml/2006/main" count="578" uniqueCount="156">
  <si>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</si>
  <si>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</si>
  <si>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</si>
  <si>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</si>
  <si>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</si>
  <si>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</si>
  <si>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</si>
  <si>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</si>
  <si>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</si>
  <si>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2019 год</t>
  </si>
  <si>
    <t>Значение показателя на 2020 год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</si>
  <si>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</si>
  <si>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</si>
  <si>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</si>
  <si>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</si>
  <si>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</si>
  <si>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</si>
  <si>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</si>
  <si>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</si>
  <si>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</si>
  <si>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</si>
  <si>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</si>
  <si>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</si>
  <si>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</si>
  <si>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К концу 2021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30,0 тыс. учащихся.</t>
  </si>
  <si>
    <t>федеральный бюджет</t>
  </si>
  <si>
    <t>1.1.2. Проведение мероприятий, направленных на повышение культуры поведения участников дорожного движения</t>
  </si>
  <si>
    <t>Наименование показателя                  (ед. изм.)</t>
  </si>
  <si>
    <r>
      <t xml:space="preserve"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</t>
    </r>
    <r>
      <rPr>
        <sz val="8"/>
        <color rgb="FF000000"/>
        <rFont val="Times New Roman"/>
        <family val="1"/>
        <charset val="204"/>
      </rPr>
      <t>ГКУ НСО ЦОДД во взаимодействии с ГУ МВД России по Новосибирской области</t>
    </r>
  </si>
  <si>
    <t>За период 2019-2021 годов будут проведены мероприятия, направленные на повышение культуры поведения участников движения, в ходе которых будет охвачено не менее 800 тыс. человек ежегодно.</t>
  </si>
  <si>
    <t>1 300,0</t>
  </si>
  <si>
    <t>1.1.2.1. Проведение лекций, семинаров, бесед с участниками дорожного движения</t>
  </si>
  <si>
    <t xml:space="preserve"> 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</si>
  <si>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За период 2019-2021 годов будет проведено не менее 102 тыс. мероприятий.</t>
  </si>
  <si>
    <t>1.1.2.2. 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</si>
  <si>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 xml:space="preserve">1.1.2.3. Публикация материалов по безопасности дорожного движения, профилактике детского дорожно-транспортного травматизма, в том числе списков лиц, лишенных права управления, в средствах массовой информации </t>
  </si>
  <si>
    <t>Количество публикаций, единиц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</si>
  <si>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</si>
  <si>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1.1.2.4.  Проведение комплекса рейдовых и пропагандистских 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</t>
  </si>
  <si>
    <t>1.1.2.5.  Производство и размещение регулярной телепрограммы по безопасности дорожного движения, производство короткометражных социальных фильмов, видео-, аудиороликов по профилактике ДТП, разработка дизайна изготовления и размещение стендов наружной рекламы, полиграфической продукции по безопасности дорожного движения</t>
  </si>
  <si>
    <t>Количество телепередач, видеороликов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</si>
  <si>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</si>
  <si>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Всего, в том числе:</t>
  </si>
  <si>
    <t>Количество единиц</t>
  </si>
  <si>
    <t>Минтранс Новосибирской области, ГКУ НСО ТУАД, ГБУ НСО СМЭУ во взаимодействии с мэрией города Новосибирска и ЗСЖД - филиала ОАО «РЖД»</t>
  </si>
  <si>
    <t>Количество светофорных объектов, единиц</t>
  </si>
  <si>
    <t>Минтранс Новосибирской области, ГКУ НСО ТУАД, ГБУ НСО СМЭУ во взаимодействии с мэрией города Новосибирска</t>
  </si>
  <si>
    <t>За период 2019-2021 годов общее количество  построенных/ реконструированных светофорных объектов будет составлять не менее 58 шт.</t>
  </si>
  <si>
    <t>Количество дорожных знаков, пешеходных переходов, единиц</t>
  </si>
  <si>
    <t>Минтранс Новосибирской области, ГКУ НСО ТУАД,  во взаимодействии с мэрией города Новосибирска</t>
  </si>
  <si>
    <t>Количество км, единиц</t>
  </si>
  <si>
    <t>За период 2019-2021 годов общая протяженность построенных тротуаров будет составлять не менее 60,6 км.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</si>
  <si>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</si>
  <si>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</si>
  <si>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</si>
  <si>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Минтранс Новосибирской области, ГКУ НСО ТУАД во взаимодействии с ОАО «РЖД»</t>
  </si>
  <si>
    <t>Минтранс Новосибирской области во взаимодействии с мэрией города Новосибирска</t>
  </si>
  <si>
    <t>За период 2019-2021 годов будет произведено не менее 45,9 км поверхностной обработки проезжей части автомобильных дорог в Новосибирской области.</t>
  </si>
  <si>
    <t>2 952,6</t>
  </si>
  <si>
    <t>Минтранс Новосибирской области, ГКУ НСО ТУАД во взаимодействии с мэрией города Новосибирска</t>
  </si>
  <si>
    <t>Минтранс Новосибирской области, ГКУ НСО ТУАД, во взаимодействии с мэрией города Новосибирска</t>
  </si>
  <si>
    <t>-</t>
  </si>
  <si>
    <t xml:space="preserve">- </t>
  </si>
  <si>
    <t>За 2019 год планируется оборудовать площадки для работы пунктов весового контроля в количестве 3 единиц. В период 2020-2021 годов выполнение работ не предусмотрено.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</si>
  <si>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</si>
  <si>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</si>
  <si>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>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</si>
  <si>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</si>
  <si>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</si>
  <si>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</si>
  <si>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2.1.1.1. Оснащение объектов ОАО «Экспресс-Пригород» средствами и системами обеспечения транспортной безопасности.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</si>
  <si>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</si>
  <si>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</si>
  <si>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</si>
  <si>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Минтранс Новосибирской области во взаимодействии    с  Территориаль ными органами федеральных органов исполнительной власти в разрезе отраслей, органы местного самоуправления, органы внутренних дел</t>
  </si>
  <si>
    <t>Х</t>
  </si>
  <si>
    <t>Количество информационных материалов, единиц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</si>
  <si>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</t>
  </si>
  <si>
    <t>2.2.1.1. Информирование население о мерах, направленных на обеспечение безопасности на транспорте, реализованных в рамках государственной программы</t>
  </si>
  <si>
    <t>Итого затрат по цели 2 государственной программы</t>
  </si>
  <si>
    <t>Сумма затрат по государственной программе</t>
  </si>
  <si>
    <t>31.0.R1.53934</t>
  </si>
  <si>
    <t>31.0.03.02630</t>
  </si>
  <si>
    <t>31.0.03.02620</t>
  </si>
  <si>
    <t>Код бюджетной классификации</t>
  </si>
  <si>
    <t>Таблица 3</t>
  </si>
  <si>
    <t>К концу 2021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</si>
  <si>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r>
      <t xml:space="preserve">Значение показателя на очередной  финансовый                </t>
    </r>
    <r>
      <rPr>
        <b/>
        <u/>
        <sz val="8"/>
        <color rgb="FF000000"/>
        <rFont val="Times New Roman"/>
        <family val="1"/>
        <charset val="204"/>
      </rPr>
      <t>2019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</si>
  <si>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Сумма затрат всего, в том числе:</t>
  </si>
  <si>
    <t>07.0.02.24130</t>
  </si>
  <si>
    <t>07.0.02.24150</t>
  </si>
  <si>
    <t>07.0.03.24210</t>
  </si>
  <si>
    <t>07.0.03.24220</t>
  </si>
  <si>
    <t>07.0.03.24240</t>
  </si>
  <si>
    <t>07.0.03.24280</t>
  </si>
  <si>
    <t>07.0.03.45350</t>
  </si>
  <si>
    <t>07.0.03.45360</t>
  </si>
  <si>
    <t>09.</t>
  </si>
  <si>
    <t>04.</t>
  </si>
  <si>
    <t xml:space="preserve">федеральный бюджет </t>
  </si>
  <si>
    <t>2.2.1. Обеспечение проведения тематических информационно-пропагандистких  мероприятий по вопросам обеспечения транспортной безопасности населения Новосибирской области</t>
  </si>
  <si>
    <t>Минтранс Новосибирской области, Управление информационных проектов Новосибирской области,во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</si>
  <si>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 xml:space="preserve">Применяемые сокращения:
ГАПОУ НСО «Новосибирский медицинский колледж» –государственное автономное профессиональное образовательное учреждение Новосибирской области «Новосибирский медицинский колледж»;
ГБОУ ДОД ОЦД (Ю)ТТ «Автомотоцентр» – государственное бюджетное образовательное учреждение дополнительного образования детей «Областной центр детского (юношеского) технического творчества «Автомотоцентр»;
ГБУ НСО СМЭУ – государственное бюджетное учреждение Новосибирской области «Специализированное монтажно-эксплуатационное учреждение»;
ГКУ НСО ЦОДД – государственное казенное учреждение Новосибирской области «Центр организации дорожного движения»;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ГКУЗ НСО «Территориальный центр медицины катастроф Новосибирской области»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России по Новосибирской области – Главное управление Министерства внутренних дел Российской Федерации по Новосибирской области;
ДТП – дорожно-транспортные происшествия;
ЗСЖД – филиал ОАО «РЖД» – Западно-Сибирская железная дорога – филиал открытого акционерного общества «Российские железные дороги»;
ГУ МЧС России по Новосибирской области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области;
Минздрав Новосибирской области – министерство здравоохранения Новосибирской области;
Минобразования Новосибирской области – министерство образования Новосибирской области;
Минтранс Новосибирской области – министерство транспорта и дорожного хозяйства Новосибирской области;
УГИБДД ГУ МВД России по Новосибирской области –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области;
УТ МВД России по СФО – Управление на транспорте Министерства внутренних дел Российской Федерации
по Сибирскому федеральному округу;
УФСБ России по Новосибирской области – Управление Федеральной службы безопасности Российской Федерации по Новосибирской области.
</t>
  </si>
  <si>
    <t>За период 2019-2021 годов общее количество приведенных в нормативное состояние подъездов к железнодорожным переездам будет составлять не менее 18.</t>
  </si>
  <si>
    <t>(тыс.руб.)</t>
  </si>
  <si>
    <t>За период 2019-2021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</si>
  <si>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Минтранс Новосибирской области, ГКУ НСО ЦОДД во взаимодействии с ГУ МВД России по Новосибирской области, УГИБДД ГУ МВД России по Новосибирской области</t>
  </si>
  <si>
    <t>За период 2019-2021 годов будет произведено не менее 36 телепередач с охватом аудитории не менее 1 500 тыс. человек ежегодно</t>
  </si>
  <si>
    <t>За период 2019- 2021 годов будет проведено не менее                    1 200 мероприятий.</t>
  </si>
  <si>
    <t>За период 2019-2021 годов будет произведено не менее               26 500 публикаций статистических данных.</t>
  </si>
  <si>
    <t xml:space="preserve">Региональный проект «Безопасные и качественные автомобильные дороги» </t>
  </si>
  <si>
    <t>1. Проведение массовых мероприятий с детьми: конкурсов «Безопасное колесо», «Зеленая волна»,  профильных смен «Юные инспектора движения», конкурса «Авто-бэби», участие детей в мероприятиях по профилактике ДТП в «День города»</t>
  </si>
  <si>
    <t>2. Производство и размещение регулярной телепрограммы по безопасности дорожного движения, производство короткометражных социальных фильмов, видео-, аудиороликов по профилактике ДТП, разработка дизайна изготовления и размещение стендов наружной рекламы, полиграфической продукции по безопасности дорожного движения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</si>
  <si>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</si>
  <si>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 xml:space="preserve"> Задача 1.1. Развитие комплексной системы профилактики и  предупреждения опасного поведения участников дорожного движения.</t>
  </si>
  <si>
    <t>Задача 1.2. Совершенствование организации дорожного движения на автомобильных дорогах Новосибирской области</t>
  </si>
  <si>
    <t>В 2020 году общая протяженность устроенных переходно-скоростных полос, обустроенных пересечений и примыканий будет составлять  0,4 км. В 2019 году сумма затрат предусмотрена на проектно-изыскательские работы. В 2021 году выполнение работ не предусмотрено.</t>
  </si>
  <si>
    <t>За 2019-2021 годов общее количество построенных/замененных  на автомобильных дорогах в Новосибирской области ограждений составит не менее 3,0 км.</t>
  </si>
  <si>
    <t>В 2021 году будут разработаны проекты организации дорожного движения на участке автомобильных дорог Новосибирской области протяженностью 2 280 км . В период 2019-2020 годов разработка проектов не предусмотрена.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</si>
  <si>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</si>
  <si>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К концу 2021 года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 а также повысят квалификацию средний медицинский персонал, в общем количетве 1590 человек.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</si>
  <si>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</si>
  <si>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</si>
  <si>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</si>
  <si>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</si>
  <si>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</si>
  <si>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</si>
  <si>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</si>
  <si>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</si>
  <si>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</si>
  <si>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В 2019 году будет произведен 1 видеоролик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 тыс. человек.</t>
  </si>
  <si>
    <t xml:space="preserve">За период 2019-2021 годов будет сформировано 6 итоговых материалов, на основании которых принимаются меры по реализации действующего законодательства РФ в области обеспечения транспортной безопасности </t>
  </si>
  <si>
    <t>В рамках государственной программы в 2020 году средствами и системами обеспечения транспортной безопасности будет оснащено 3 объекта АО «Экспресс-Пригород»</t>
  </si>
  <si>
    <t>Минтранс Новосибирской области во взаимодействии с АО «Экспресс-Пригород»</t>
  </si>
  <si>
    <t>Минтранс Новосибирской области во взаимодействии          с АО «Экспресс-Пригород»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</si>
  <si>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</si>
  <si>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1.2.1.1. Строительство и реконструкция светофорных объектов (светофоров),  оснащение действующих светодиодными линзами, детекторами, контролерами и звуком, в том числе проектно-изыскательские работы</t>
  </si>
  <si>
    <t>1.2.1.2.Создание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</si>
  <si>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</si>
  <si>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</si>
  <si>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</si>
  <si>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</si>
  <si>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</si>
  <si>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</si>
  <si>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r>
      <t xml:space="preserve">1.2.1.9. </t>
    </r>
    <r>
      <rPr>
        <sz val="8"/>
        <color theme="1"/>
        <rFont val="Times New Roman"/>
        <family val="1"/>
        <charset val="204"/>
      </rPr>
      <t>Устройство освещения в рамках реконструкции участка автодороги, устройство недостающего освещения в рамках капитального ремонта участка автодороги, в том числе проектно-изыскательские работы</t>
    </r>
  </si>
  <si>
    <t>1.2.1.10. Разметка автомобильных дорог, в том числе приемочный контроль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</si>
  <si>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</si>
  <si>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>1.2.1.12. Обеспечение сохранности автомобильных дорог, в том числе устройство и совершенствование площадок для работы пунктов весового контроля,  устройство системы динамического контроля массы движущихся транспортных средств и проектно-изыскательские работы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</si>
  <si>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2019 год и плановый период 2020 и 2021 годов</t>
  </si>
  <si>
    <t xml:space="preserve">Проведение мероприятий, повышающих уровень осведомленности населения  в области безопасности дорожного движения </t>
  </si>
  <si>
    <t>За период 2019-2021 годов общее количество наносимой на автомобильных дорогах Новосибирской области дорожной разметки будет составлять не менее  10 024,2 км</t>
  </si>
  <si>
    <t>Повышение уровня обеспеченности транспортной безопасности на объектах транспортной инфраструктуры посредством оснащения, которое будет использоваться при проведении досмотра пассажиров и багажа подразделениями транспортной безопасности</t>
  </si>
  <si>
    <t>За период 2019-2021 годов общее количество  установленных/ замененных дорожных знаков будет составлять 17 314 шт.. В 2019 году 51 пешеходный переход будет оборудован в соответствии с национальными стандартами.</t>
  </si>
  <si>
    <t>За период 2019-2021 годов общее количество построенных и обустроенных остановочных павильонов будет составлять не менее 32 шт.</t>
  </si>
  <si>
    <t>За период 2019-2021 годов будут оборудованы искусственным освещением места концентрации ДТП в населенных пунктах с транзитным движением автотранспорта на участке протяженностью не менее 48,9 км.</t>
  </si>
  <si>
    <t>За период 2019-2021 годов будет проведено не менее 245 мероприятий. В 2020 и 2021 годах реализация мероприятия будет осуществляться в рамках текущей деятельности организаций, ответственных за проведение мероприятия.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</si>
</sst>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\ _₽_-;_-@_-"/>
  </numFmts>
  <fonts count="1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4" fontId="2" fillId="0" borderId="18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Alignment="1"/>
    <xf numFmtId="43" fontId="2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4"/>
  <sheetViews>
    <sheetView tabSelected="1" view="pageBreakPreview" zoomScale="70" zoomScaleNormal="70" zoomScaleSheetLayoutView="70" workbookViewId="0">
      <pane ySplit="7" topLeftCell="A59" activePane="bottomLeft" state="frozen"/>
      <selection pane="bottomLeft" activeCell="L60" sqref="L60"/>
    </sheetView>
  </sheetViews>
  <sheetFormatPr defaultRowHeight="13.8" x14ac:dyDescent="0.25"/>
  <cols>
    <col min="1" max="1" width="19.77734375" style="23" customWidth="1"/>
    <col min="2" max="2" width="14.21875" style="23" customWidth="1"/>
    <col min="3" max="4" width="5.88671875" style="23" customWidth="1"/>
    <col min="5" max="5" width="4.5546875" style="23" customWidth="1"/>
    <col min="6" max="6" width="11.6640625" style="23" customWidth="1"/>
    <col min="7" max="7" width="5.88671875" style="23" customWidth="1"/>
    <col min="8" max="8" width="9.6640625" style="23" bestFit="1" customWidth="1"/>
    <col min="9" max="9" width="9.109375" style="23" customWidth="1"/>
    <col min="10" max="10" width="9.5546875" style="23" customWidth="1"/>
    <col min="11" max="12" width="9.6640625" style="23" customWidth="1"/>
    <col min="13" max="14" width="9.6640625" style="23" bestFit="1" customWidth="1"/>
    <col min="15" max="15" width="20.44140625" style="23" customWidth="1"/>
    <col min="16" max="16" width="18.21875" style="23" customWidth="1"/>
    <col min="17" max="16384" width="8.88671875" style="23"/>
  </cols>
  <sheetData>
    <row r="1" spans="1:16" ht="19.8" customHeight="1" x14ac:dyDescent="0.25">
      <c r="P1" s="29" t="s">
        <v>85</v>
      </c>
    </row>
    <row r="2" spans="1:16" ht="42.6" customHeight="1" x14ac:dyDescent="0.25">
      <c r="A2" s="68" t="s">
        <v>148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7.399999999999999" customHeight="1" thickBo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30" t="s">
        <v>104</v>
      </c>
    </row>
    <row r="4" spans="1:16" ht="14.4" customHeight="1" x14ac:dyDescent="0.25">
      <c r="A4" s="126" t="s">
        <v>0</v>
      </c>
      <c r="B4" s="128" t="s">
        <v>1</v>
      </c>
      <c r="C4" s="128" t="s">
        <v>84</v>
      </c>
      <c r="D4" s="128"/>
      <c r="E4" s="128"/>
      <c r="F4" s="128"/>
      <c r="G4" s="128"/>
      <c r="H4" s="111" t="s">
        <v>9</v>
      </c>
      <c r="I4" s="114" t="s">
        <v>87</v>
      </c>
      <c r="J4" s="115"/>
      <c r="K4" s="115"/>
      <c r="L4" s="116"/>
      <c r="M4" s="111" t="s">
        <v>10</v>
      </c>
      <c r="N4" s="111" t="s">
        <v>11</v>
      </c>
      <c r="O4" s="128" t="s">
        <v>2</v>
      </c>
      <c r="P4" s="121" t="s">
        <v>3</v>
      </c>
    </row>
    <row r="5" spans="1:16" ht="25.8" customHeight="1" x14ac:dyDescent="0.25">
      <c r="A5" s="127"/>
      <c r="B5" s="123"/>
      <c r="C5" s="123" t="s">
        <v>4</v>
      </c>
      <c r="D5" s="123" t="s">
        <v>5</v>
      </c>
      <c r="E5" s="124" t="s">
        <v>6</v>
      </c>
      <c r="F5" s="123" t="s">
        <v>7</v>
      </c>
      <c r="G5" s="123" t="s">
        <v>8</v>
      </c>
      <c r="H5" s="112"/>
      <c r="I5" s="117"/>
      <c r="J5" s="118"/>
      <c r="K5" s="118"/>
      <c r="L5" s="119"/>
      <c r="M5" s="112"/>
      <c r="N5" s="112"/>
      <c r="O5" s="123"/>
      <c r="P5" s="122"/>
    </row>
    <row r="6" spans="1:16" ht="15.6" customHeight="1" x14ac:dyDescent="0.25">
      <c r="A6" s="127"/>
      <c r="B6" s="123"/>
      <c r="C6" s="123"/>
      <c r="D6" s="123"/>
      <c r="E6" s="125"/>
      <c r="F6" s="123"/>
      <c r="G6" s="123"/>
      <c r="H6" s="113"/>
      <c r="I6" s="67" t="s">
        <v>12</v>
      </c>
      <c r="J6" s="67" t="s">
        <v>13</v>
      </c>
      <c r="K6" s="67" t="s">
        <v>14</v>
      </c>
      <c r="L6" s="67" t="s">
        <v>15</v>
      </c>
      <c r="M6" s="113"/>
      <c r="N6" s="113"/>
      <c r="O6" s="123"/>
      <c r="P6" s="122"/>
    </row>
    <row r="7" spans="1:16" ht="14.4" thickBot="1" x14ac:dyDescent="0.3">
      <c r="A7" s="31">
        <v>1</v>
      </c>
      <c r="B7" s="32">
        <v>2</v>
      </c>
      <c r="C7" s="32">
        <v>3</v>
      </c>
      <c r="D7" s="32">
        <v>4</v>
      </c>
      <c r="E7" s="32"/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3">
        <v>14</v>
      </c>
      <c r="O7" s="32">
        <v>15</v>
      </c>
      <c r="P7" s="34">
        <v>16</v>
      </c>
    </row>
    <row r="8" spans="1:16" ht="13.8" customHeight="1" x14ac:dyDescent="0.25">
      <c r="A8" s="101" t="s">
        <v>113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1:16" ht="14.4" customHeight="1" thickBot="1" x14ac:dyDescent="0.3">
      <c r="A9" s="108" t="s">
        <v>114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6" ht="30.6" x14ac:dyDescent="0.25">
      <c r="A10" s="95" t="s">
        <v>110</v>
      </c>
      <c r="B10" s="64" t="s">
        <v>27</v>
      </c>
      <c r="C10" s="35"/>
      <c r="D10" s="35"/>
      <c r="E10" s="35"/>
      <c r="F10" s="35"/>
      <c r="G10" s="35"/>
      <c r="H10" s="36"/>
      <c r="I10" s="37"/>
      <c r="J10" s="36"/>
      <c r="K10" s="36"/>
      <c r="L10" s="37"/>
      <c r="M10" s="36"/>
      <c r="N10" s="38"/>
      <c r="O10" s="97" t="s">
        <v>17</v>
      </c>
      <c r="P10" s="99" t="s">
        <v>149</v>
      </c>
    </row>
    <row r="11" spans="1:16" x14ac:dyDescent="0.25">
      <c r="A11" s="96"/>
      <c r="B11" s="65" t="s">
        <v>18</v>
      </c>
      <c r="C11" s="26"/>
      <c r="D11" s="26"/>
      <c r="E11" s="26"/>
      <c r="F11" s="26"/>
      <c r="G11" s="26"/>
      <c r="H11" s="1"/>
      <c r="I11" s="1" t="s">
        <v>19</v>
      </c>
      <c r="J11" s="1" t="s">
        <v>19</v>
      </c>
      <c r="K11" s="1" t="s">
        <v>19</v>
      </c>
      <c r="L11" s="1" t="s">
        <v>19</v>
      </c>
      <c r="M11" s="1"/>
      <c r="N11" s="1"/>
      <c r="O11" s="98"/>
      <c r="P11" s="100"/>
    </row>
    <row r="12" spans="1:16" ht="20.399999999999999" x14ac:dyDescent="0.25">
      <c r="A12" s="96"/>
      <c r="B12" s="65" t="s">
        <v>20</v>
      </c>
      <c r="C12" s="26"/>
      <c r="D12" s="26"/>
      <c r="E12" s="26"/>
      <c r="F12" s="26"/>
      <c r="G12" s="26"/>
      <c r="H12" s="1">
        <f>H13+H14+H15+H16</f>
        <v>3500</v>
      </c>
      <c r="I12" s="1">
        <f t="shared" ref="I12:N12" si="0">I13+I14+I15+I16</f>
        <v>0</v>
      </c>
      <c r="J12" s="1">
        <f t="shared" si="0"/>
        <v>700</v>
      </c>
      <c r="K12" s="1">
        <f t="shared" si="0"/>
        <v>1500</v>
      </c>
      <c r="L12" s="1">
        <f t="shared" si="0"/>
        <v>1300</v>
      </c>
      <c r="M12" s="1">
        <f t="shared" si="0"/>
        <v>4000</v>
      </c>
      <c r="N12" s="1">
        <f t="shared" si="0"/>
        <v>4000</v>
      </c>
      <c r="O12" s="98"/>
      <c r="P12" s="100"/>
    </row>
    <row r="13" spans="1:16" x14ac:dyDescent="0.25">
      <c r="A13" s="96"/>
      <c r="B13" s="65" t="s">
        <v>21</v>
      </c>
      <c r="C13" s="26"/>
      <c r="D13" s="26"/>
      <c r="E13" s="26"/>
      <c r="F13" s="26"/>
      <c r="G13" s="26"/>
      <c r="H13" s="1">
        <f>I13+J13+K13+L13</f>
        <v>3500</v>
      </c>
      <c r="I13" s="12"/>
      <c r="J13" s="1">
        <f>J20+J27</f>
        <v>700</v>
      </c>
      <c r="K13" s="1">
        <f t="shared" ref="K13:N13" si="1">K20+K27</f>
        <v>1500</v>
      </c>
      <c r="L13" s="1">
        <f t="shared" si="1"/>
        <v>1300</v>
      </c>
      <c r="M13" s="1">
        <f t="shared" si="1"/>
        <v>4000</v>
      </c>
      <c r="N13" s="1">
        <f t="shared" si="1"/>
        <v>4000</v>
      </c>
      <c r="O13" s="98"/>
      <c r="P13" s="100"/>
    </row>
    <row r="14" spans="1:16" ht="20.399999999999999" x14ac:dyDescent="0.25">
      <c r="A14" s="96"/>
      <c r="B14" s="65" t="s">
        <v>25</v>
      </c>
      <c r="C14" s="3"/>
      <c r="D14" s="3"/>
      <c r="E14" s="3"/>
      <c r="F14" s="3"/>
      <c r="G14" s="3"/>
      <c r="H14" s="1">
        <f t="shared" ref="H14:H16" si="2">I14+J14+K14+L14</f>
        <v>0</v>
      </c>
      <c r="I14" s="1"/>
      <c r="J14" s="1"/>
      <c r="K14" s="1"/>
      <c r="L14" s="1"/>
      <c r="M14" s="1"/>
      <c r="N14" s="1"/>
      <c r="O14" s="98"/>
      <c r="P14" s="100"/>
    </row>
    <row r="15" spans="1:16" x14ac:dyDescent="0.25">
      <c r="A15" s="96"/>
      <c r="B15" s="65" t="s">
        <v>22</v>
      </c>
      <c r="C15" s="26"/>
      <c r="D15" s="26"/>
      <c r="E15" s="26"/>
      <c r="F15" s="26"/>
      <c r="G15" s="26"/>
      <c r="H15" s="1">
        <f t="shared" si="2"/>
        <v>0</v>
      </c>
      <c r="I15" s="12"/>
      <c r="J15" s="12"/>
      <c r="K15" s="12"/>
      <c r="L15" s="12"/>
      <c r="M15" s="1"/>
      <c r="N15" s="2"/>
      <c r="O15" s="98"/>
      <c r="P15" s="100"/>
    </row>
    <row r="16" spans="1:16" ht="20.399999999999999" x14ac:dyDescent="0.25">
      <c r="A16" s="96"/>
      <c r="B16" s="65" t="s">
        <v>23</v>
      </c>
      <c r="C16" s="26"/>
      <c r="D16" s="26"/>
      <c r="E16" s="26"/>
      <c r="F16" s="26"/>
      <c r="G16" s="26"/>
      <c r="H16" s="1">
        <f t="shared" si="2"/>
        <v>0</v>
      </c>
      <c r="I16" s="12"/>
      <c r="J16" s="12"/>
      <c r="K16" s="12"/>
      <c r="L16" s="12"/>
      <c r="M16" s="1"/>
      <c r="N16" s="2"/>
      <c r="O16" s="98"/>
      <c r="P16" s="100"/>
    </row>
    <row r="17" spans="1:16" ht="30.6" x14ac:dyDescent="0.25">
      <c r="A17" s="96" t="s">
        <v>111</v>
      </c>
      <c r="B17" s="65" t="s">
        <v>16</v>
      </c>
      <c r="C17" s="26"/>
      <c r="D17" s="26"/>
      <c r="E17" s="26"/>
      <c r="F17" s="26"/>
      <c r="G17" s="26"/>
      <c r="H17" s="1">
        <v>6</v>
      </c>
      <c r="I17" s="1"/>
      <c r="J17" s="1">
        <v>2</v>
      </c>
      <c r="K17" s="1">
        <v>4</v>
      </c>
      <c r="L17" s="12"/>
      <c r="M17" s="1">
        <v>6</v>
      </c>
      <c r="N17" s="2">
        <v>6</v>
      </c>
      <c r="O17" s="98" t="s">
        <v>17</v>
      </c>
      <c r="P17" s="100" t="s">
        <v>24</v>
      </c>
    </row>
    <row r="18" spans="1:16" x14ac:dyDescent="0.25">
      <c r="A18" s="96"/>
      <c r="B18" s="65" t="s">
        <v>18</v>
      </c>
      <c r="C18" s="26"/>
      <c r="D18" s="26"/>
      <c r="E18" s="26"/>
      <c r="F18" s="26"/>
      <c r="G18" s="26"/>
      <c r="H18" s="1">
        <f>H19/H17</f>
        <v>366.66666666666669</v>
      </c>
      <c r="I18" s="1" t="s">
        <v>19</v>
      </c>
      <c r="J18" s="1" t="s">
        <v>19</v>
      </c>
      <c r="K18" s="1" t="s">
        <v>19</v>
      </c>
      <c r="L18" s="1" t="s">
        <v>19</v>
      </c>
      <c r="M18" s="1">
        <f>M19/M17</f>
        <v>416.66666666666669</v>
      </c>
      <c r="N18" s="1">
        <f>N19/N17</f>
        <v>416.66666666666669</v>
      </c>
      <c r="O18" s="98"/>
      <c r="P18" s="100"/>
    </row>
    <row r="19" spans="1:16" ht="20.399999999999999" x14ac:dyDescent="0.25">
      <c r="A19" s="96"/>
      <c r="B19" s="65" t="s">
        <v>20</v>
      </c>
      <c r="C19" s="26"/>
      <c r="D19" s="26"/>
      <c r="E19" s="26"/>
      <c r="F19" s="26"/>
      <c r="G19" s="26"/>
      <c r="H19" s="1">
        <f>H20+H21+H22+H23</f>
        <v>2200</v>
      </c>
      <c r="I19" s="1">
        <f t="shared" ref="I19:L19" si="3">I20+I21+I22+I23</f>
        <v>0</v>
      </c>
      <c r="J19" s="1">
        <f t="shared" si="3"/>
        <v>700</v>
      </c>
      <c r="K19" s="1">
        <f t="shared" si="3"/>
        <v>1500</v>
      </c>
      <c r="L19" s="1">
        <f t="shared" si="3"/>
        <v>0</v>
      </c>
      <c r="M19" s="1">
        <f t="shared" ref="M19" si="4">M20+M21+M22+M23</f>
        <v>2500</v>
      </c>
      <c r="N19" s="1">
        <f t="shared" ref="N19" si="5">N20+N21+N22+N23</f>
        <v>2500</v>
      </c>
      <c r="O19" s="98"/>
      <c r="P19" s="100"/>
    </row>
    <row r="20" spans="1:16" x14ac:dyDescent="0.25">
      <c r="A20" s="96"/>
      <c r="B20" s="65" t="s">
        <v>21</v>
      </c>
      <c r="C20" s="3">
        <v>176</v>
      </c>
      <c r="D20" s="3" t="s">
        <v>98</v>
      </c>
      <c r="E20" s="3" t="s">
        <v>97</v>
      </c>
      <c r="F20" s="3" t="s">
        <v>81</v>
      </c>
      <c r="G20" s="3">
        <v>244</v>
      </c>
      <c r="H20" s="1">
        <f>I20+J20+K20+L20</f>
        <v>2200</v>
      </c>
      <c r="I20" s="1">
        <v>0</v>
      </c>
      <c r="J20" s="1">
        <v>700</v>
      </c>
      <c r="K20" s="1">
        <v>1500</v>
      </c>
      <c r="L20" s="1"/>
      <c r="M20" s="1">
        <v>2500</v>
      </c>
      <c r="N20" s="1">
        <v>2500</v>
      </c>
      <c r="O20" s="98"/>
      <c r="P20" s="100"/>
    </row>
    <row r="21" spans="1:16" ht="20.399999999999999" x14ac:dyDescent="0.25">
      <c r="A21" s="96"/>
      <c r="B21" s="65" t="s">
        <v>25</v>
      </c>
      <c r="C21" s="3"/>
      <c r="D21" s="3"/>
      <c r="E21" s="3"/>
      <c r="F21" s="3"/>
      <c r="G21" s="3"/>
      <c r="H21" s="1">
        <f t="shared" ref="H21:H23" si="6">I21+J21+K21+L21</f>
        <v>0</v>
      </c>
      <c r="I21" s="1"/>
      <c r="J21" s="1"/>
      <c r="K21" s="1"/>
      <c r="L21" s="1"/>
      <c r="M21" s="1"/>
      <c r="N21" s="4"/>
      <c r="O21" s="98"/>
      <c r="P21" s="100"/>
    </row>
    <row r="22" spans="1:16" x14ac:dyDescent="0.25">
      <c r="A22" s="96"/>
      <c r="B22" s="65" t="s">
        <v>22</v>
      </c>
      <c r="C22" s="26"/>
      <c r="D22" s="26"/>
      <c r="E22" s="26"/>
      <c r="F22" s="26"/>
      <c r="G22" s="26"/>
      <c r="H22" s="1">
        <f t="shared" si="6"/>
        <v>0</v>
      </c>
      <c r="I22" s="12"/>
      <c r="J22" s="12"/>
      <c r="K22" s="12"/>
      <c r="L22" s="12"/>
      <c r="M22" s="12"/>
      <c r="N22" s="4"/>
      <c r="O22" s="98"/>
      <c r="P22" s="100"/>
    </row>
    <row r="23" spans="1:16" ht="21" thickBot="1" x14ac:dyDescent="0.3">
      <c r="A23" s="104"/>
      <c r="B23" s="66" t="s">
        <v>23</v>
      </c>
      <c r="C23" s="13"/>
      <c r="D23" s="13"/>
      <c r="E23" s="13"/>
      <c r="F23" s="13"/>
      <c r="G23" s="13"/>
      <c r="H23" s="9">
        <f t="shared" si="6"/>
        <v>0</v>
      </c>
      <c r="I23" s="14"/>
      <c r="J23" s="14"/>
      <c r="K23" s="14"/>
      <c r="L23" s="14"/>
      <c r="M23" s="14"/>
      <c r="N23" s="15"/>
      <c r="O23" s="105"/>
      <c r="P23" s="106"/>
    </row>
    <row r="24" spans="1:16" ht="30.6" x14ac:dyDescent="0.25">
      <c r="A24" s="93" t="s">
        <v>112</v>
      </c>
      <c r="B24" s="58" t="s">
        <v>40</v>
      </c>
      <c r="C24" s="26"/>
      <c r="D24" s="26"/>
      <c r="E24" s="26"/>
      <c r="F24" s="26"/>
      <c r="G24" s="26"/>
      <c r="H24" s="5">
        <v>12</v>
      </c>
      <c r="I24" s="5">
        <v>0</v>
      </c>
      <c r="J24" s="5">
        <v>0</v>
      </c>
      <c r="K24" s="5">
        <v>0</v>
      </c>
      <c r="L24" s="5">
        <v>12</v>
      </c>
      <c r="M24" s="5">
        <v>12</v>
      </c>
      <c r="N24" s="6">
        <v>12</v>
      </c>
      <c r="O24" s="89" t="s">
        <v>41</v>
      </c>
      <c r="P24" s="91" t="s">
        <v>107</v>
      </c>
    </row>
    <row r="25" spans="1:16" ht="20.399999999999999" customHeight="1" x14ac:dyDescent="0.25">
      <c r="A25" s="93"/>
      <c r="B25" s="58" t="s">
        <v>18</v>
      </c>
      <c r="C25" s="26"/>
      <c r="D25" s="26"/>
      <c r="E25" s="26"/>
      <c r="F25" s="26"/>
      <c r="G25" s="26"/>
      <c r="H25" s="5">
        <f>H26/H24</f>
        <v>108.33333333333333</v>
      </c>
      <c r="I25" s="5" t="s">
        <v>19</v>
      </c>
      <c r="J25" s="5" t="s">
        <v>19</v>
      </c>
      <c r="K25" s="5" t="s">
        <v>19</v>
      </c>
      <c r="L25" s="5" t="s">
        <v>19</v>
      </c>
      <c r="M25" s="5">
        <v>125</v>
      </c>
      <c r="N25" s="6">
        <v>125</v>
      </c>
      <c r="O25" s="89"/>
      <c r="P25" s="91"/>
    </row>
    <row r="26" spans="1:16" ht="20.399999999999999" x14ac:dyDescent="0.25">
      <c r="A26" s="93"/>
      <c r="B26" s="58" t="s">
        <v>88</v>
      </c>
      <c r="C26" s="26"/>
      <c r="D26" s="26"/>
      <c r="E26" s="26"/>
      <c r="F26" s="26"/>
      <c r="G26" s="26"/>
      <c r="H26" s="5">
        <v>1300</v>
      </c>
      <c r="I26" s="5"/>
      <c r="J26" s="5"/>
      <c r="K26" s="5"/>
      <c r="L26" s="5">
        <v>1300</v>
      </c>
      <c r="M26" s="5">
        <v>1500</v>
      </c>
      <c r="N26" s="6">
        <v>1500</v>
      </c>
      <c r="O26" s="89"/>
      <c r="P26" s="91"/>
    </row>
    <row r="27" spans="1:16" ht="24" customHeight="1" x14ac:dyDescent="0.25">
      <c r="A27" s="93"/>
      <c r="B27" s="56" t="s">
        <v>21</v>
      </c>
      <c r="C27" s="7">
        <v>176</v>
      </c>
      <c r="D27" s="7" t="s">
        <v>98</v>
      </c>
      <c r="E27" s="7" t="s">
        <v>97</v>
      </c>
      <c r="F27" s="3" t="s">
        <v>81</v>
      </c>
      <c r="G27" s="7">
        <v>244</v>
      </c>
      <c r="H27" s="5" t="s">
        <v>30</v>
      </c>
      <c r="I27" s="12"/>
      <c r="J27" s="12"/>
      <c r="K27" s="12"/>
      <c r="L27" s="5">
        <v>1300</v>
      </c>
      <c r="M27" s="5">
        <v>1500</v>
      </c>
      <c r="N27" s="5">
        <v>1500</v>
      </c>
      <c r="O27" s="89"/>
      <c r="P27" s="91"/>
    </row>
    <row r="28" spans="1:16" ht="20.399999999999999" x14ac:dyDescent="0.25">
      <c r="A28" s="93"/>
      <c r="B28" s="58" t="s">
        <v>25</v>
      </c>
      <c r="C28" s="7"/>
      <c r="D28" s="7"/>
      <c r="E28" s="7"/>
      <c r="F28" s="7"/>
      <c r="G28" s="7"/>
      <c r="H28" s="5"/>
      <c r="I28" s="5"/>
      <c r="J28" s="5"/>
      <c r="K28" s="5"/>
      <c r="L28" s="5"/>
      <c r="M28" s="5"/>
      <c r="N28" s="5"/>
      <c r="O28" s="89"/>
      <c r="P28" s="91"/>
    </row>
    <row r="29" spans="1:16" ht="23.4" customHeight="1" x14ac:dyDescent="0.25">
      <c r="A29" s="93"/>
      <c r="B29" s="58" t="s">
        <v>22</v>
      </c>
      <c r="C29" s="26"/>
      <c r="D29" s="26"/>
      <c r="E29" s="26"/>
      <c r="F29" s="26"/>
      <c r="G29" s="26"/>
      <c r="H29" s="12"/>
      <c r="I29" s="12"/>
      <c r="J29" s="12"/>
      <c r="K29" s="12"/>
      <c r="L29" s="12"/>
      <c r="M29" s="12"/>
      <c r="N29" s="4"/>
      <c r="O29" s="89"/>
      <c r="P29" s="91"/>
    </row>
    <row r="30" spans="1:16" ht="29.4" customHeight="1" thickBot="1" x14ac:dyDescent="0.3">
      <c r="A30" s="94"/>
      <c r="B30" s="56" t="s">
        <v>23</v>
      </c>
      <c r="C30" s="17"/>
      <c r="D30" s="17"/>
      <c r="E30" s="17"/>
      <c r="F30" s="17"/>
      <c r="G30" s="17"/>
      <c r="H30" s="18"/>
      <c r="I30" s="18"/>
      <c r="J30" s="18"/>
      <c r="K30" s="18"/>
      <c r="L30" s="18"/>
      <c r="M30" s="18"/>
      <c r="N30" s="27"/>
      <c r="O30" s="90"/>
      <c r="P30" s="92"/>
    </row>
    <row r="31" spans="1:16" ht="30.6" x14ac:dyDescent="0.25">
      <c r="A31" s="95" t="s">
        <v>26</v>
      </c>
      <c r="B31" s="64" t="s">
        <v>27</v>
      </c>
      <c r="C31" s="35"/>
      <c r="D31" s="35"/>
      <c r="E31" s="35"/>
      <c r="F31" s="35"/>
      <c r="G31" s="35"/>
      <c r="H31" s="36"/>
      <c r="I31" s="36"/>
      <c r="J31" s="36"/>
      <c r="K31" s="36"/>
      <c r="L31" s="36"/>
      <c r="M31" s="36"/>
      <c r="N31" s="38"/>
      <c r="O31" s="97" t="s">
        <v>28</v>
      </c>
      <c r="P31" s="99" t="s">
        <v>29</v>
      </c>
    </row>
    <row r="32" spans="1:16" x14ac:dyDescent="0.25">
      <c r="A32" s="96"/>
      <c r="B32" s="58" t="s">
        <v>18</v>
      </c>
      <c r="C32" s="26"/>
      <c r="D32" s="26"/>
      <c r="E32" s="26"/>
      <c r="F32" s="26"/>
      <c r="G32" s="26"/>
      <c r="H32" s="5"/>
      <c r="I32" s="5" t="s">
        <v>19</v>
      </c>
      <c r="J32" s="5" t="s">
        <v>19</v>
      </c>
      <c r="K32" s="5" t="s">
        <v>19</v>
      </c>
      <c r="L32" s="5" t="s">
        <v>19</v>
      </c>
      <c r="M32" s="5"/>
      <c r="N32" s="6"/>
      <c r="O32" s="98"/>
      <c r="P32" s="100"/>
    </row>
    <row r="33" spans="1:16" ht="20.399999999999999" x14ac:dyDescent="0.25">
      <c r="A33" s="96"/>
      <c r="B33" s="58" t="s">
        <v>88</v>
      </c>
      <c r="C33" s="26"/>
      <c r="D33" s="26"/>
      <c r="E33" s="26"/>
      <c r="F33" s="26"/>
      <c r="G33" s="26"/>
      <c r="H33" s="12">
        <f>H34+H35+H36+H37</f>
        <v>500</v>
      </c>
      <c r="I33" s="12">
        <f t="shared" ref="I33:N33" si="7">I34+I35+I36+I37</f>
        <v>0</v>
      </c>
      <c r="J33" s="12">
        <f t="shared" si="7"/>
        <v>500</v>
      </c>
      <c r="K33" s="12">
        <f t="shared" si="7"/>
        <v>0</v>
      </c>
      <c r="L33" s="12">
        <f t="shared" si="7"/>
        <v>0</v>
      </c>
      <c r="M33" s="12">
        <f t="shared" si="7"/>
        <v>0</v>
      </c>
      <c r="N33" s="12">
        <f t="shared" si="7"/>
        <v>0</v>
      </c>
      <c r="O33" s="98"/>
      <c r="P33" s="100"/>
    </row>
    <row r="34" spans="1:16" x14ac:dyDescent="0.25">
      <c r="A34" s="96"/>
      <c r="B34" s="58" t="s">
        <v>21</v>
      </c>
      <c r="C34" s="7">
        <v>176</v>
      </c>
      <c r="D34" s="7" t="s">
        <v>98</v>
      </c>
      <c r="E34" s="7" t="s">
        <v>97</v>
      </c>
      <c r="F34" s="7" t="s">
        <v>83</v>
      </c>
      <c r="G34" s="7">
        <v>244</v>
      </c>
      <c r="H34" s="5">
        <f t="shared" ref="H34:H36" si="8">I34+J34+K34+L34</f>
        <v>500</v>
      </c>
      <c r="I34" s="5">
        <f>I55+I62+I69</f>
        <v>0</v>
      </c>
      <c r="J34" s="5">
        <f t="shared" ref="J34:N34" si="9">J55+J62+J69</f>
        <v>500</v>
      </c>
      <c r="K34" s="5">
        <f t="shared" si="9"/>
        <v>0</v>
      </c>
      <c r="L34" s="5">
        <f t="shared" si="9"/>
        <v>0</v>
      </c>
      <c r="M34" s="5">
        <f t="shared" si="9"/>
        <v>0</v>
      </c>
      <c r="N34" s="5">
        <f t="shared" si="9"/>
        <v>0</v>
      </c>
      <c r="O34" s="98"/>
      <c r="P34" s="100"/>
    </row>
    <row r="35" spans="1:16" ht="20.399999999999999" x14ac:dyDescent="0.25">
      <c r="A35" s="96"/>
      <c r="B35" s="58" t="s">
        <v>25</v>
      </c>
      <c r="C35" s="7"/>
      <c r="D35" s="7"/>
      <c r="E35" s="7"/>
      <c r="F35" s="7"/>
      <c r="G35" s="7"/>
      <c r="H35" s="5">
        <f t="shared" si="8"/>
        <v>0</v>
      </c>
      <c r="I35" s="5"/>
      <c r="J35" s="5"/>
      <c r="K35" s="5"/>
      <c r="L35" s="5"/>
      <c r="M35" s="5"/>
      <c r="N35" s="5"/>
      <c r="O35" s="98"/>
      <c r="P35" s="100"/>
    </row>
    <row r="36" spans="1:16" x14ac:dyDescent="0.25">
      <c r="A36" s="96"/>
      <c r="B36" s="58" t="s">
        <v>22</v>
      </c>
      <c r="C36" s="26"/>
      <c r="D36" s="26"/>
      <c r="E36" s="26"/>
      <c r="F36" s="26"/>
      <c r="G36" s="26"/>
      <c r="H36" s="5">
        <f t="shared" si="8"/>
        <v>0</v>
      </c>
      <c r="I36" s="5"/>
      <c r="J36" s="5"/>
      <c r="K36" s="5"/>
      <c r="L36" s="5"/>
      <c r="M36" s="5"/>
      <c r="N36" s="6"/>
      <c r="O36" s="98"/>
      <c r="P36" s="100"/>
    </row>
    <row r="37" spans="1:16" ht="20.399999999999999" x14ac:dyDescent="0.25">
      <c r="A37" s="96"/>
      <c r="B37" s="58" t="s">
        <v>23</v>
      </c>
      <c r="C37" s="26"/>
      <c r="D37" s="26"/>
      <c r="E37" s="26"/>
      <c r="F37" s="26"/>
      <c r="G37" s="26"/>
      <c r="H37" s="5">
        <f>I37+J37+K37+L37</f>
        <v>0</v>
      </c>
      <c r="I37" s="5"/>
      <c r="J37" s="5"/>
      <c r="K37" s="5"/>
      <c r="L37" s="12"/>
      <c r="M37" s="5"/>
      <c r="N37" s="6"/>
      <c r="O37" s="98"/>
      <c r="P37" s="100"/>
    </row>
    <row r="38" spans="1:16" ht="30.6" x14ac:dyDescent="0.25">
      <c r="A38" s="93" t="s">
        <v>31</v>
      </c>
      <c r="B38" s="58" t="s">
        <v>16</v>
      </c>
      <c r="C38" s="24"/>
      <c r="D38" s="24"/>
      <c r="E38" s="24"/>
      <c r="F38" s="24"/>
      <c r="G38" s="26"/>
      <c r="H38" s="5">
        <v>34000</v>
      </c>
      <c r="I38" s="5">
        <v>8500</v>
      </c>
      <c r="J38" s="5">
        <v>8500</v>
      </c>
      <c r="K38" s="5">
        <v>8500</v>
      </c>
      <c r="L38" s="5">
        <v>8500</v>
      </c>
      <c r="M38" s="5">
        <v>34000</v>
      </c>
      <c r="N38" s="6">
        <v>34000</v>
      </c>
      <c r="O38" s="79" t="s">
        <v>32</v>
      </c>
      <c r="P38" s="107" t="s">
        <v>33</v>
      </c>
    </row>
    <row r="39" spans="1:16" x14ac:dyDescent="0.25">
      <c r="A39" s="93"/>
      <c r="B39" s="58" t="s">
        <v>18</v>
      </c>
      <c r="C39" s="24"/>
      <c r="D39" s="24"/>
      <c r="E39" s="24"/>
      <c r="F39" s="24"/>
      <c r="G39" s="26"/>
      <c r="H39" s="25"/>
      <c r="I39" s="8" t="s">
        <v>19</v>
      </c>
      <c r="J39" s="8" t="s">
        <v>19</v>
      </c>
      <c r="K39" s="8" t="s">
        <v>19</v>
      </c>
      <c r="L39" s="8" t="s">
        <v>19</v>
      </c>
      <c r="M39" s="25"/>
      <c r="N39" s="16"/>
      <c r="O39" s="79"/>
      <c r="P39" s="107"/>
    </row>
    <row r="40" spans="1:16" ht="20.399999999999999" x14ac:dyDescent="0.25">
      <c r="A40" s="93"/>
      <c r="B40" s="58" t="s">
        <v>88</v>
      </c>
      <c r="C40" s="24"/>
      <c r="D40" s="24"/>
      <c r="E40" s="24"/>
      <c r="F40" s="24"/>
      <c r="G40" s="26"/>
      <c r="H40" s="25"/>
      <c r="I40" s="25"/>
      <c r="J40" s="25"/>
      <c r="K40" s="25"/>
      <c r="L40" s="25"/>
      <c r="M40" s="25"/>
      <c r="N40" s="16"/>
      <c r="O40" s="79"/>
      <c r="P40" s="107"/>
    </row>
    <row r="41" spans="1:16" x14ac:dyDescent="0.25">
      <c r="A41" s="93"/>
      <c r="B41" s="58" t="s">
        <v>21</v>
      </c>
      <c r="C41" s="24"/>
      <c r="D41" s="24"/>
      <c r="E41" s="24"/>
      <c r="F41" s="24"/>
      <c r="G41" s="26"/>
      <c r="H41" s="25"/>
      <c r="I41" s="25"/>
      <c r="J41" s="25"/>
      <c r="K41" s="25"/>
      <c r="L41" s="25"/>
      <c r="M41" s="25"/>
      <c r="N41" s="16"/>
      <c r="O41" s="79"/>
      <c r="P41" s="107"/>
    </row>
    <row r="42" spans="1:16" ht="20.399999999999999" x14ac:dyDescent="0.25">
      <c r="A42" s="93"/>
      <c r="B42" s="58" t="s">
        <v>25</v>
      </c>
      <c r="C42" s="24"/>
      <c r="D42" s="24"/>
      <c r="E42" s="24"/>
      <c r="F42" s="24"/>
      <c r="G42" s="26"/>
      <c r="H42" s="25"/>
      <c r="I42" s="25"/>
      <c r="J42" s="25"/>
      <c r="K42" s="25"/>
      <c r="L42" s="25"/>
      <c r="M42" s="25"/>
      <c r="N42" s="16"/>
      <c r="O42" s="79"/>
      <c r="P42" s="107"/>
    </row>
    <row r="43" spans="1:16" x14ac:dyDescent="0.25">
      <c r="A43" s="93"/>
      <c r="B43" s="58" t="s">
        <v>22</v>
      </c>
      <c r="C43" s="24"/>
      <c r="D43" s="24"/>
      <c r="E43" s="24"/>
      <c r="F43" s="24"/>
      <c r="G43" s="26"/>
      <c r="H43" s="25"/>
      <c r="I43" s="25"/>
      <c r="J43" s="25"/>
      <c r="K43" s="25"/>
      <c r="L43" s="25"/>
      <c r="M43" s="25"/>
      <c r="N43" s="16"/>
      <c r="O43" s="79"/>
      <c r="P43" s="107"/>
    </row>
    <row r="44" spans="1:16" ht="20.399999999999999" x14ac:dyDescent="0.25">
      <c r="A44" s="93"/>
      <c r="B44" s="58" t="s">
        <v>23</v>
      </c>
      <c r="C44" s="24"/>
      <c r="D44" s="24"/>
      <c r="E44" s="24"/>
      <c r="F44" s="24"/>
      <c r="G44" s="26"/>
      <c r="H44" s="25"/>
      <c r="I44" s="25"/>
      <c r="J44" s="25"/>
      <c r="K44" s="25"/>
      <c r="L44" s="25"/>
      <c r="M44" s="25"/>
      <c r="N44" s="16"/>
      <c r="O44" s="79"/>
      <c r="P44" s="107"/>
    </row>
    <row r="45" spans="1:16" ht="30.6" x14ac:dyDescent="0.25">
      <c r="A45" s="93" t="s">
        <v>34</v>
      </c>
      <c r="B45" s="58" t="s">
        <v>16</v>
      </c>
      <c r="C45" s="24"/>
      <c r="D45" s="24"/>
      <c r="E45" s="24"/>
      <c r="F45" s="24"/>
      <c r="G45" s="26"/>
      <c r="H45" s="5">
        <v>400</v>
      </c>
      <c r="I45" s="5">
        <v>100</v>
      </c>
      <c r="J45" s="5">
        <v>100</v>
      </c>
      <c r="K45" s="5">
        <v>100</v>
      </c>
      <c r="L45" s="5">
        <v>100</v>
      </c>
      <c r="M45" s="5">
        <v>400</v>
      </c>
      <c r="N45" s="6">
        <v>400</v>
      </c>
      <c r="O45" s="79" t="s">
        <v>32</v>
      </c>
      <c r="P45" s="107" t="s">
        <v>108</v>
      </c>
    </row>
    <row r="46" spans="1:16" x14ac:dyDescent="0.25">
      <c r="A46" s="93"/>
      <c r="B46" s="58" t="s">
        <v>18</v>
      </c>
      <c r="C46" s="24"/>
      <c r="D46" s="24"/>
      <c r="E46" s="24"/>
      <c r="F46" s="24"/>
      <c r="G46" s="26"/>
      <c r="H46" s="25"/>
      <c r="I46" s="8" t="s">
        <v>19</v>
      </c>
      <c r="J46" s="8" t="s">
        <v>19</v>
      </c>
      <c r="K46" s="8" t="s">
        <v>19</v>
      </c>
      <c r="L46" s="8" t="s">
        <v>19</v>
      </c>
      <c r="M46" s="25"/>
      <c r="N46" s="16"/>
      <c r="O46" s="79"/>
      <c r="P46" s="107"/>
    </row>
    <row r="47" spans="1:16" ht="20.399999999999999" x14ac:dyDescent="0.25">
      <c r="A47" s="93"/>
      <c r="B47" s="58" t="s">
        <v>88</v>
      </c>
      <c r="C47" s="24"/>
      <c r="D47" s="24"/>
      <c r="E47" s="24"/>
      <c r="F47" s="24"/>
      <c r="G47" s="26"/>
      <c r="H47" s="25"/>
      <c r="I47" s="25"/>
      <c r="J47" s="25"/>
      <c r="K47" s="25"/>
      <c r="L47" s="25"/>
      <c r="M47" s="25"/>
      <c r="N47" s="16"/>
      <c r="O47" s="79"/>
      <c r="P47" s="107"/>
    </row>
    <row r="48" spans="1:16" x14ac:dyDescent="0.25">
      <c r="A48" s="93"/>
      <c r="B48" s="58" t="s">
        <v>21</v>
      </c>
      <c r="C48" s="24"/>
      <c r="D48" s="24"/>
      <c r="E48" s="24"/>
      <c r="F48" s="24"/>
      <c r="G48" s="26"/>
      <c r="H48" s="25"/>
      <c r="I48" s="25"/>
      <c r="J48" s="25"/>
      <c r="K48" s="25"/>
      <c r="L48" s="25"/>
      <c r="M48" s="25"/>
      <c r="N48" s="16"/>
      <c r="O48" s="79"/>
      <c r="P48" s="107"/>
    </row>
    <row r="49" spans="1:16" ht="20.399999999999999" x14ac:dyDescent="0.25">
      <c r="A49" s="93"/>
      <c r="B49" s="58" t="s">
        <v>25</v>
      </c>
      <c r="C49" s="24"/>
      <c r="D49" s="24"/>
      <c r="E49" s="24"/>
      <c r="F49" s="24"/>
      <c r="G49" s="26"/>
      <c r="H49" s="25"/>
      <c r="I49" s="25"/>
      <c r="J49" s="25"/>
      <c r="K49" s="25"/>
      <c r="L49" s="25"/>
      <c r="M49" s="25"/>
      <c r="N49" s="25"/>
      <c r="O49" s="79"/>
      <c r="P49" s="107"/>
    </row>
    <row r="50" spans="1:16" x14ac:dyDescent="0.25">
      <c r="A50" s="93"/>
      <c r="B50" s="58" t="s">
        <v>22</v>
      </c>
      <c r="C50" s="24"/>
      <c r="D50" s="24"/>
      <c r="E50" s="24"/>
      <c r="F50" s="24"/>
      <c r="G50" s="26"/>
      <c r="H50" s="25"/>
      <c r="I50" s="25"/>
      <c r="J50" s="25"/>
      <c r="K50" s="25"/>
      <c r="L50" s="25"/>
      <c r="M50" s="25"/>
      <c r="N50" s="16"/>
      <c r="O50" s="79"/>
      <c r="P50" s="107"/>
    </row>
    <row r="51" spans="1:16" ht="20.399999999999999" x14ac:dyDescent="0.25">
      <c r="A51" s="93"/>
      <c r="B51" s="58" t="s">
        <v>23</v>
      </c>
      <c r="C51" s="24"/>
      <c r="D51" s="24"/>
      <c r="E51" s="24"/>
      <c r="F51" s="24"/>
      <c r="G51" s="26"/>
      <c r="H51" s="25"/>
      <c r="I51" s="25"/>
      <c r="J51" s="25"/>
      <c r="K51" s="25"/>
      <c r="L51" s="25"/>
      <c r="M51" s="25"/>
      <c r="N51" s="16"/>
      <c r="O51" s="79"/>
      <c r="P51" s="107"/>
    </row>
    <row r="52" spans="1:16" ht="20.399999999999999" x14ac:dyDescent="0.25">
      <c r="A52" s="93" t="s">
        <v>35</v>
      </c>
      <c r="B52" s="58" t="s">
        <v>36</v>
      </c>
      <c r="C52" s="26"/>
      <c r="D52" s="26"/>
      <c r="E52" s="26"/>
      <c r="F52" s="26"/>
      <c r="G52" s="26"/>
      <c r="H52" s="5">
        <v>10500</v>
      </c>
      <c r="I52" s="5">
        <v>2000</v>
      </c>
      <c r="J52" s="5">
        <v>4500</v>
      </c>
      <c r="K52" s="5">
        <v>2000</v>
      </c>
      <c r="L52" s="5">
        <v>2000</v>
      </c>
      <c r="M52" s="5">
        <v>8000</v>
      </c>
      <c r="N52" s="6">
        <v>8000</v>
      </c>
      <c r="O52" s="89" t="s">
        <v>37</v>
      </c>
      <c r="P52" s="91" t="s">
        <v>109</v>
      </c>
    </row>
    <row r="53" spans="1:16" x14ac:dyDescent="0.25">
      <c r="A53" s="93"/>
      <c r="B53" s="58" t="s">
        <v>18</v>
      </c>
      <c r="C53" s="26"/>
      <c r="D53" s="26"/>
      <c r="E53" s="26"/>
      <c r="F53" s="26"/>
      <c r="G53" s="26"/>
      <c r="H53" s="54">
        <f>H54/H52</f>
        <v>9.5238095238095247E-3</v>
      </c>
      <c r="I53" s="8" t="s">
        <v>19</v>
      </c>
      <c r="J53" s="8" t="s">
        <v>19</v>
      </c>
      <c r="K53" s="8" t="s">
        <v>19</v>
      </c>
      <c r="L53" s="8" t="s">
        <v>19</v>
      </c>
      <c r="M53" s="25"/>
      <c r="N53" s="16"/>
      <c r="O53" s="89"/>
      <c r="P53" s="91"/>
    </row>
    <row r="54" spans="1:16" ht="20.399999999999999" x14ac:dyDescent="0.25">
      <c r="A54" s="93"/>
      <c r="B54" s="58" t="s">
        <v>88</v>
      </c>
      <c r="C54" s="26"/>
      <c r="D54" s="26"/>
      <c r="E54" s="26"/>
      <c r="F54" s="26"/>
      <c r="G54" s="26"/>
      <c r="H54" s="8">
        <v>100</v>
      </c>
      <c r="I54" s="25"/>
      <c r="J54" s="8">
        <v>100</v>
      </c>
      <c r="K54" s="25"/>
      <c r="L54" s="25"/>
      <c r="M54" s="25"/>
      <c r="N54" s="16"/>
      <c r="O54" s="89"/>
      <c r="P54" s="91"/>
    </row>
    <row r="55" spans="1:16" x14ac:dyDescent="0.25">
      <c r="A55" s="93"/>
      <c r="B55" s="58" t="s">
        <v>21</v>
      </c>
      <c r="C55" s="7">
        <v>176</v>
      </c>
      <c r="D55" s="7" t="s">
        <v>98</v>
      </c>
      <c r="E55" s="7" t="s">
        <v>97</v>
      </c>
      <c r="F55" s="7" t="s">
        <v>83</v>
      </c>
      <c r="G55" s="7">
        <v>244</v>
      </c>
      <c r="H55" s="8">
        <v>100</v>
      </c>
      <c r="I55" s="25"/>
      <c r="J55" s="8">
        <v>100</v>
      </c>
      <c r="K55" s="25"/>
      <c r="L55" s="25"/>
      <c r="M55" s="25"/>
      <c r="N55" s="25"/>
      <c r="O55" s="89"/>
      <c r="P55" s="91"/>
    </row>
    <row r="56" spans="1:16" ht="20.399999999999999" x14ac:dyDescent="0.25">
      <c r="A56" s="93"/>
      <c r="B56" s="58" t="s">
        <v>25</v>
      </c>
      <c r="C56" s="26"/>
      <c r="D56" s="26"/>
      <c r="E56" s="26"/>
      <c r="F56" s="26"/>
      <c r="G56" s="26"/>
      <c r="H56" s="25"/>
      <c r="I56" s="25"/>
      <c r="J56" s="25"/>
      <c r="K56" s="25"/>
      <c r="L56" s="25"/>
      <c r="M56" s="25"/>
      <c r="N56" s="16"/>
      <c r="O56" s="89"/>
      <c r="P56" s="91"/>
    </row>
    <row r="57" spans="1:16" x14ac:dyDescent="0.25">
      <c r="A57" s="93"/>
      <c r="B57" s="58" t="s">
        <v>22</v>
      </c>
      <c r="C57" s="26"/>
      <c r="D57" s="26"/>
      <c r="E57" s="26"/>
      <c r="F57" s="26"/>
      <c r="G57" s="26"/>
      <c r="H57" s="25"/>
      <c r="I57" s="25"/>
      <c r="J57" s="25"/>
      <c r="K57" s="25"/>
      <c r="L57" s="25"/>
      <c r="M57" s="25"/>
      <c r="N57" s="16"/>
      <c r="O57" s="89"/>
      <c r="P57" s="91"/>
    </row>
    <row r="58" spans="1:16" ht="20.399999999999999" x14ac:dyDescent="0.25">
      <c r="A58" s="93"/>
      <c r="B58" s="58" t="s">
        <v>23</v>
      </c>
      <c r="C58" s="26"/>
      <c r="D58" s="26"/>
      <c r="E58" s="26"/>
      <c r="F58" s="26"/>
      <c r="G58" s="26"/>
      <c r="H58" s="25"/>
      <c r="I58" s="25"/>
      <c r="J58" s="25"/>
      <c r="K58" s="25"/>
      <c r="L58" s="25"/>
      <c r="M58" s="25"/>
      <c r="N58" s="16"/>
      <c r="O58" s="89"/>
      <c r="P58" s="91"/>
    </row>
    <row r="59" spans="1:16" ht="30.6" customHeight="1" x14ac:dyDescent="0.25">
      <c r="A59" s="93" t="s">
        <v>38</v>
      </c>
      <c r="B59" s="58" t="s">
        <v>16</v>
      </c>
      <c r="C59" s="26"/>
      <c r="D59" s="26"/>
      <c r="E59" s="26"/>
      <c r="F59" s="26"/>
      <c r="G59" s="26"/>
      <c r="H59" s="5">
        <v>85</v>
      </c>
      <c r="I59" s="5">
        <v>20</v>
      </c>
      <c r="J59" s="5">
        <v>25</v>
      </c>
      <c r="K59" s="5">
        <v>20</v>
      </c>
      <c r="L59" s="5">
        <v>20</v>
      </c>
      <c r="M59" s="5">
        <v>80</v>
      </c>
      <c r="N59" s="6">
        <v>80</v>
      </c>
      <c r="O59" s="89" t="s">
        <v>37</v>
      </c>
      <c r="P59" s="91" t="s">
        <v>155</v>
      </c>
    </row>
    <row r="60" spans="1:16" ht="22.2" customHeight="1" x14ac:dyDescent="0.25">
      <c r="A60" s="93"/>
      <c r="B60" s="58" t="s">
        <v>18</v>
      </c>
      <c r="C60" s="26"/>
      <c r="D60" s="26"/>
      <c r="E60" s="26"/>
      <c r="F60" s="26"/>
      <c r="G60" s="26"/>
      <c r="H60" s="25">
        <f>H61/H59</f>
        <v>3.5294117647058822</v>
      </c>
      <c r="I60" s="8" t="s">
        <v>19</v>
      </c>
      <c r="J60" s="8" t="s">
        <v>19</v>
      </c>
      <c r="K60" s="8" t="s">
        <v>19</v>
      </c>
      <c r="L60" s="8" t="s">
        <v>19</v>
      </c>
      <c r="M60" s="25"/>
      <c r="N60" s="16"/>
      <c r="O60" s="89"/>
      <c r="P60" s="91"/>
    </row>
    <row r="61" spans="1:16" ht="22.2" customHeight="1" x14ac:dyDescent="0.25">
      <c r="A61" s="93"/>
      <c r="B61" s="58" t="s">
        <v>88</v>
      </c>
      <c r="C61" s="26"/>
      <c r="D61" s="26"/>
      <c r="E61" s="26"/>
      <c r="F61" s="26"/>
      <c r="G61" s="26"/>
      <c r="H61" s="8">
        <v>300</v>
      </c>
      <c r="I61" s="25"/>
      <c r="J61" s="8">
        <v>300</v>
      </c>
      <c r="K61" s="25"/>
      <c r="L61" s="25"/>
      <c r="M61" s="25"/>
      <c r="N61" s="16"/>
      <c r="O61" s="89"/>
      <c r="P61" s="91"/>
    </row>
    <row r="62" spans="1:16" ht="22.2" customHeight="1" x14ac:dyDescent="0.25">
      <c r="A62" s="93"/>
      <c r="B62" s="58" t="s">
        <v>21</v>
      </c>
      <c r="C62" s="7">
        <v>176</v>
      </c>
      <c r="D62" s="7" t="s">
        <v>98</v>
      </c>
      <c r="E62" s="7" t="s">
        <v>97</v>
      </c>
      <c r="F62" s="7" t="s">
        <v>83</v>
      </c>
      <c r="G62" s="7">
        <v>244</v>
      </c>
      <c r="H62" s="8">
        <v>300</v>
      </c>
      <c r="I62" s="8"/>
      <c r="J62" s="8">
        <v>300</v>
      </c>
      <c r="K62" s="25"/>
      <c r="L62" s="25"/>
      <c r="M62" s="25"/>
      <c r="N62" s="25"/>
      <c r="O62" s="89"/>
      <c r="P62" s="91"/>
    </row>
    <row r="63" spans="1:16" ht="22.2" customHeight="1" x14ac:dyDescent="0.25">
      <c r="A63" s="93"/>
      <c r="B63" s="58" t="s">
        <v>25</v>
      </c>
      <c r="C63" s="26"/>
      <c r="D63" s="26"/>
      <c r="E63" s="26"/>
      <c r="F63" s="26"/>
      <c r="G63" s="26"/>
      <c r="H63" s="25"/>
      <c r="I63" s="25"/>
      <c r="J63" s="25"/>
      <c r="K63" s="25"/>
      <c r="L63" s="25"/>
      <c r="M63" s="25"/>
      <c r="N63" s="16"/>
      <c r="O63" s="89"/>
      <c r="P63" s="91"/>
    </row>
    <row r="64" spans="1:16" ht="22.2" customHeight="1" x14ac:dyDescent="0.25">
      <c r="A64" s="93"/>
      <c r="B64" s="58" t="s">
        <v>22</v>
      </c>
      <c r="C64" s="26"/>
      <c r="D64" s="26"/>
      <c r="E64" s="26"/>
      <c r="F64" s="26"/>
      <c r="G64" s="26"/>
      <c r="H64" s="25"/>
      <c r="I64" s="25"/>
      <c r="J64" s="25"/>
      <c r="K64" s="25"/>
      <c r="L64" s="25"/>
      <c r="M64" s="25"/>
      <c r="N64" s="16"/>
      <c r="O64" s="89"/>
      <c r="P64" s="91"/>
    </row>
    <row r="65" spans="1:16" ht="22.2" customHeight="1" x14ac:dyDescent="0.25">
      <c r="A65" s="93"/>
      <c r="B65" s="58" t="s">
        <v>23</v>
      </c>
      <c r="C65" s="26"/>
      <c r="D65" s="26"/>
      <c r="E65" s="26"/>
      <c r="F65" s="26"/>
      <c r="G65" s="26"/>
      <c r="H65" s="25"/>
      <c r="I65" s="25"/>
      <c r="J65" s="25"/>
      <c r="K65" s="25"/>
      <c r="L65" s="25"/>
      <c r="M65" s="25"/>
      <c r="N65" s="16"/>
      <c r="O65" s="89"/>
      <c r="P65" s="91"/>
    </row>
    <row r="66" spans="1:16" ht="30.6" x14ac:dyDescent="0.25">
      <c r="A66" s="93" t="s">
        <v>39</v>
      </c>
      <c r="B66" s="58" t="s">
        <v>40</v>
      </c>
      <c r="C66" s="26"/>
      <c r="D66" s="26"/>
      <c r="E66" s="26"/>
      <c r="F66" s="26"/>
      <c r="G66" s="26"/>
      <c r="H66" s="5">
        <v>1</v>
      </c>
      <c r="I66" s="5">
        <v>0</v>
      </c>
      <c r="J66" s="5">
        <v>1</v>
      </c>
      <c r="K66" s="5">
        <v>0</v>
      </c>
      <c r="L66" s="5">
        <v>0</v>
      </c>
      <c r="M66" s="5">
        <v>0</v>
      </c>
      <c r="N66" s="6">
        <v>0</v>
      </c>
      <c r="O66" s="89" t="s">
        <v>106</v>
      </c>
      <c r="P66" s="91" t="s">
        <v>130</v>
      </c>
    </row>
    <row r="67" spans="1:16" ht="20.399999999999999" customHeight="1" x14ac:dyDescent="0.25">
      <c r="A67" s="93"/>
      <c r="B67" s="58" t="s">
        <v>18</v>
      </c>
      <c r="C67" s="26"/>
      <c r="D67" s="26"/>
      <c r="E67" s="26"/>
      <c r="F67" s="26"/>
      <c r="G67" s="26"/>
      <c r="H67" s="5">
        <v>100</v>
      </c>
      <c r="I67" s="5" t="s">
        <v>19</v>
      </c>
      <c r="J67" s="5" t="s">
        <v>19</v>
      </c>
      <c r="K67" s="5" t="s">
        <v>19</v>
      </c>
      <c r="L67" s="5" t="s">
        <v>19</v>
      </c>
      <c r="M67" s="5"/>
      <c r="N67" s="6"/>
      <c r="O67" s="89"/>
      <c r="P67" s="91"/>
    </row>
    <row r="68" spans="1:16" ht="20.399999999999999" x14ac:dyDescent="0.25">
      <c r="A68" s="93"/>
      <c r="B68" s="58" t="s">
        <v>88</v>
      </c>
      <c r="C68" s="26"/>
      <c r="D68" s="26"/>
      <c r="E68" s="26"/>
      <c r="F68" s="26"/>
      <c r="G68" s="26"/>
      <c r="H68" s="5">
        <v>100</v>
      </c>
      <c r="I68" s="5"/>
      <c r="J68" s="5">
        <v>100</v>
      </c>
      <c r="K68" s="5"/>
      <c r="L68" s="5"/>
      <c r="M68" s="5"/>
      <c r="N68" s="6"/>
      <c r="O68" s="89"/>
      <c r="P68" s="91"/>
    </row>
    <row r="69" spans="1:16" ht="24.6" customHeight="1" x14ac:dyDescent="0.25">
      <c r="A69" s="93"/>
      <c r="B69" s="57" t="s">
        <v>21</v>
      </c>
      <c r="C69" s="7">
        <v>176</v>
      </c>
      <c r="D69" s="7" t="s">
        <v>98</v>
      </c>
      <c r="E69" s="7" t="s">
        <v>97</v>
      </c>
      <c r="F69" s="7" t="s">
        <v>83</v>
      </c>
      <c r="G69" s="7">
        <v>244</v>
      </c>
      <c r="H69" s="5">
        <v>100</v>
      </c>
      <c r="I69" s="5"/>
      <c r="J69" s="5">
        <v>100</v>
      </c>
      <c r="K69" s="5"/>
      <c r="L69" s="5"/>
      <c r="M69" s="5"/>
      <c r="N69" s="5"/>
      <c r="O69" s="89"/>
      <c r="P69" s="91"/>
    </row>
    <row r="70" spans="1:16" ht="20.399999999999999" x14ac:dyDescent="0.25">
      <c r="A70" s="93"/>
      <c r="B70" s="58" t="s">
        <v>25</v>
      </c>
      <c r="C70" s="7"/>
      <c r="D70" s="7"/>
      <c r="E70" s="7"/>
      <c r="F70" s="7"/>
      <c r="G70" s="7"/>
      <c r="H70" s="5"/>
      <c r="I70" s="5"/>
      <c r="J70" s="5"/>
      <c r="K70" s="5"/>
      <c r="L70" s="5"/>
      <c r="M70" s="5"/>
      <c r="N70" s="5"/>
      <c r="O70" s="89"/>
      <c r="P70" s="91"/>
    </row>
    <row r="71" spans="1:16" ht="19.8" customHeight="1" x14ac:dyDescent="0.25">
      <c r="A71" s="93"/>
      <c r="B71" s="58" t="s">
        <v>22</v>
      </c>
      <c r="C71" s="26"/>
      <c r="D71" s="26"/>
      <c r="E71" s="26"/>
      <c r="F71" s="26"/>
      <c r="G71" s="26"/>
      <c r="H71" s="12"/>
      <c r="I71" s="12"/>
      <c r="J71" s="12"/>
      <c r="K71" s="12"/>
      <c r="L71" s="12"/>
      <c r="M71" s="12"/>
      <c r="N71" s="4"/>
      <c r="O71" s="89"/>
      <c r="P71" s="91"/>
    </row>
    <row r="72" spans="1:16" ht="21" thickBot="1" x14ac:dyDescent="0.3">
      <c r="A72" s="94"/>
      <c r="B72" s="56" t="s">
        <v>23</v>
      </c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  <c r="N72" s="15"/>
      <c r="O72" s="90"/>
      <c r="P72" s="92"/>
    </row>
    <row r="73" spans="1:16" x14ac:dyDescent="0.25">
      <c r="A73" s="84" t="s">
        <v>125</v>
      </c>
      <c r="B73" s="39" t="s">
        <v>42</v>
      </c>
      <c r="C73" s="40"/>
      <c r="D73" s="40"/>
      <c r="E73" s="40"/>
      <c r="F73" s="40"/>
      <c r="G73" s="40"/>
      <c r="H73" s="41">
        <f>H74+H75+H76+H77</f>
        <v>4000</v>
      </c>
      <c r="I73" s="41">
        <f t="shared" ref="I73:N73" si="10">I74+I75+I76+I77</f>
        <v>0</v>
      </c>
      <c r="J73" s="41">
        <f t="shared" si="10"/>
        <v>1200</v>
      </c>
      <c r="K73" s="41">
        <f t="shared" si="10"/>
        <v>1500</v>
      </c>
      <c r="L73" s="41">
        <f t="shared" si="10"/>
        <v>1300</v>
      </c>
      <c r="M73" s="41">
        <f t="shared" si="10"/>
        <v>4000</v>
      </c>
      <c r="N73" s="41">
        <f t="shared" si="10"/>
        <v>4000</v>
      </c>
      <c r="O73" s="87"/>
      <c r="P73" s="81"/>
    </row>
    <row r="74" spans="1:16" x14ac:dyDescent="0.25">
      <c r="A74" s="85"/>
      <c r="B74" s="59" t="s">
        <v>21</v>
      </c>
      <c r="C74" s="42"/>
      <c r="D74" s="42"/>
      <c r="E74" s="42"/>
      <c r="F74" s="42"/>
      <c r="G74" s="42"/>
      <c r="H74" s="43">
        <f>I74+J74+K74+L74</f>
        <v>4000</v>
      </c>
      <c r="I74" s="43">
        <f t="shared" ref="I74:N74" si="11">I33+I12</f>
        <v>0</v>
      </c>
      <c r="J74" s="43">
        <f t="shared" si="11"/>
        <v>1200</v>
      </c>
      <c r="K74" s="43">
        <f t="shared" si="11"/>
        <v>1500</v>
      </c>
      <c r="L74" s="43">
        <f t="shared" si="11"/>
        <v>1300</v>
      </c>
      <c r="M74" s="43">
        <f t="shared" si="11"/>
        <v>4000</v>
      </c>
      <c r="N74" s="43">
        <f t="shared" si="11"/>
        <v>4000</v>
      </c>
      <c r="O74" s="74"/>
      <c r="P74" s="82"/>
    </row>
    <row r="75" spans="1:16" ht="20.399999999999999" x14ac:dyDescent="0.25">
      <c r="A75" s="85"/>
      <c r="B75" s="59" t="s">
        <v>25</v>
      </c>
      <c r="C75" s="42"/>
      <c r="D75" s="42"/>
      <c r="E75" s="42"/>
      <c r="F75" s="42"/>
      <c r="G75" s="44"/>
      <c r="H75" s="43">
        <f t="shared" ref="H75:H77" si="12">I75+J75+K75+L75</f>
        <v>0</v>
      </c>
      <c r="I75" s="43"/>
      <c r="J75" s="43"/>
      <c r="K75" s="43"/>
      <c r="L75" s="43"/>
      <c r="M75" s="43"/>
      <c r="N75" s="45"/>
      <c r="O75" s="74"/>
      <c r="P75" s="82"/>
    </row>
    <row r="76" spans="1:16" x14ac:dyDescent="0.25">
      <c r="A76" s="85"/>
      <c r="B76" s="59" t="s">
        <v>22</v>
      </c>
      <c r="C76" s="42"/>
      <c r="D76" s="42"/>
      <c r="E76" s="42"/>
      <c r="F76" s="42"/>
      <c r="G76" s="42"/>
      <c r="H76" s="43">
        <f t="shared" si="12"/>
        <v>0</v>
      </c>
      <c r="I76" s="46"/>
      <c r="J76" s="46"/>
      <c r="K76" s="43"/>
      <c r="L76" s="43"/>
      <c r="M76" s="43"/>
      <c r="N76" s="45"/>
      <c r="O76" s="74"/>
      <c r="P76" s="82"/>
    </row>
    <row r="77" spans="1:16" ht="21" thickBot="1" x14ac:dyDescent="0.3">
      <c r="A77" s="86"/>
      <c r="B77" s="47" t="s">
        <v>23</v>
      </c>
      <c r="C77" s="48"/>
      <c r="D77" s="48"/>
      <c r="E77" s="48"/>
      <c r="F77" s="48"/>
      <c r="G77" s="48"/>
      <c r="H77" s="49">
        <f t="shared" si="12"/>
        <v>0</v>
      </c>
      <c r="I77" s="49"/>
      <c r="J77" s="49"/>
      <c r="K77" s="49"/>
      <c r="L77" s="49"/>
      <c r="M77" s="49"/>
      <c r="N77" s="50"/>
      <c r="O77" s="88"/>
      <c r="P77" s="83"/>
    </row>
    <row r="78" spans="1:16" ht="13.8" customHeight="1" x14ac:dyDescent="0.25">
      <c r="A78" s="101" t="s">
        <v>115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3"/>
    </row>
    <row r="79" spans="1:16" x14ac:dyDescent="0.25">
      <c r="A79" s="72" t="s">
        <v>135</v>
      </c>
      <c r="B79" s="58" t="s">
        <v>43</v>
      </c>
      <c r="C79" s="24"/>
      <c r="D79" s="24"/>
      <c r="E79" s="24"/>
      <c r="F79" s="61"/>
      <c r="G79" s="61"/>
      <c r="H79" s="61"/>
      <c r="I79" s="61"/>
      <c r="J79" s="61"/>
      <c r="K79" s="61"/>
      <c r="L79" s="61"/>
      <c r="M79" s="61"/>
      <c r="N79" s="61"/>
      <c r="O79" s="72" t="s">
        <v>44</v>
      </c>
      <c r="P79" s="69" t="s">
        <v>86</v>
      </c>
    </row>
    <row r="80" spans="1:16" x14ac:dyDescent="0.25">
      <c r="A80" s="72"/>
      <c r="B80" s="58" t="s">
        <v>18</v>
      </c>
      <c r="C80" s="24"/>
      <c r="D80" s="24"/>
      <c r="E80" s="24"/>
      <c r="F80" s="61"/>
      <c r="G80" s="61"/>
      <c r="H80" s="61"/>
      <c r="I80" s="7" t="s">
        <v>19</v>
      </c>
      <c r="J80" s="7" t="s">
        <v>19</v>
      </c>
      <c r="K80" s="7" t="s">
        <v>19</v>
      </c>
      <c r="L80" s="7" t="s">
        <v>19</v>
      </c>
      <c r="M80" s="61"/>
      <c r="N80" s="61"/>
      <c r="O80" s="72"/>
      <c r="P80" s="70"/>
    </row>
    <row r="81" spans="1:16" ht="20.399999999999999" x14ac:dyDescent="0.25">
      <c r="A81" s="72"/>
      <c r="B81" s="58" t="s">
        <v>88</v>
      </c>
      <c r="C81" s="24"/>
      <c r="D81" s="24"/>
      <c r="E81" s="24"/>
      <c r="F81" s="61"/>
      <c r="G81" s="61"/>
      <c r="H81" s="5">
        <f>H82+H83+H84+H85</f>
        <v>840944.20000000019</v>
      </c>
      <c r="I81" s="5">
        <f t="shared" ref="I81:N81" si="13">I82+I83+I84+I85</f>
        <v>1000</v>
      </c>
      <c r="J81" s="5">
        <f t="shared" si="13"/>
        <v>168043</v>
      </c>
      <c r="K81" s="5">
        <f t="shared" si="13"/>
        <v>531392.50000000012</v>
      </c>
      <c r="L81" s="5">
        <f t="shared" si="13"/>
        <v>140508.70000000001</v>
      </c>
      <c r="M81" s="5">
        <f t="shared" si="13"/>
        <v>745155.40000000014</v>
      </c>
      <c r="N81" s="5">
        <f t="shared" si="13"/>
        <v>704209.20000000007</v>
      </c>
      <c r="O81" s="72"/>
      <c r="P81" s="70"/>
    </row>
    <row r="82" spans="1:16" x14ac:dyDescent="0.25">
      <c r="A82" s="72"/>
      <c r="B82" s="58" t="s">
        <v>21</v>
      </c>
      <c r="C82" s="24"/>
      <c r="D82" s="24"/>
      <c r="E82" s="24"/>
      <c r="F82" s="61"/>
      <c r="G82" s="61"/>
      <c r="H82" s="5">
        <f>I82+J82+K82+L82</f>
        <v>709796.10000000009</v>
      </c>
      <c r="I82" s="5">
        <f t="shared" ref="I82:N82" si="14">I89+I97+I98+I106+I107+I108+I115+I116+I117+I124+I125+I138+I146+I153+I154+I155+I162+I172+I179+I180+I132</f>
        <v>0</v>
      </c>
      <c r="J82" s="5">
        <f t="shared" si="14"/>
        <v>130000</v>
      </c>
      <c r="K82" s="5">
        <f t="shared" si="14"/>
        <v>443287.4</v>
      </c>
      <c r="L82" s="5">
        <f t="shared" si="14"/>
        <v>136508.70000000001</v>
      </c>
      <c r="M82" s="5">
        <f t="shared" si="14"/>
        <v>613809.80000000005</v>
      </c>
      <c r="N82" s="5">
        <f t="shared" si="14"/>
        <v>572863.6</v>
      </c>
      <c r="O82" s="72"/>
      <c r="P82" s="70"/>
    </row>
    <row r="83" spans="1:16" ht="20.399999999999999" x14ac:dyDescent="0.25">
      <c r="A83" s="72"/>
      <c r="B83" s="58" t="s">
        <v>25</v>
      </c>
      <c r="C83" s="24"/>
      <c r="D83" s="24"/>
      <c r="E83" s="24"/>
      <c r="F83" s="7"/>
      <c r="G83" s="7"/>
      <c r="H83" s="5">
        <f t="shared" ref="H83:H85" si="15">I83+J83+K83+L83</f>
        <v>0</v>
      </c>
      <c r="I83" s="5">
        <f t="shared" ref="I83:N83" si="16">I90+I99+I109+I118+I126+I139+I147+I156+I163+I173+I181</f>
        <v>0</v>
      </c>
      <c r="J83" s="5">
        <f t="shared" si="16"/>
        <v>0</v>
      </c>
      <c r="K83" s="5">
        <f t="shared" si="16"/>
        <v>0</v>
      </c>
      <c r="L83" s="5">
        <f t="shared" si="16"/>
        <v>0</v>
      </c>
      <c r="M83" s="5">
        <f t="shared" si="16"/>
        <v>0</v>
      </c>
      <c r="N83" s="5">
        <f t="shared" si="16"/>
        <v>0</v>
      </c>
      <c r="O83" s="72"/>
      <c r="P83" s="70"/>
    </row>
    <row r="84" spans="1:16" x14ac:dyDescent="0.25">
      <c r="A84" s="72"/>
      <c r="B84" s="58" t="s">
        <v>22</v>
      </c>
      <c r="C84" s="24"/>
      <c r="D84" s="24"/>
      <c r="E84" s="24"/>
      <c r="F84" s="61"/>
      <c r="G84" s="61"/>
      <c r="H84" s="5">
        <f t="shared" si="15"/>
        <v>127197.3</v>
      </c>
      <c r="I84" s="51">
        <f t="shared" ref="I84:N84" si="17">I91+I92+I100+I101+I110+I119+I127+I140+I141+I148+I157+I164+I165+I166+I167+I174+I182+I133</f>
        <v>1000</v>
      </c>
      <c r="J84" s="51">
        <f t="shared" si="17"/>
        <v>36726</v>
      </c>
      <c r="K84" s="51">
        <f t="shared" si="17"/>
        <v>85471.3</v>
      </c>
      <c r="L84" s="51">
        <f t="shared" si="17"/>
        <v>4000</v>
      </c>
      <c r="M84" s="51">
        <f t="shared" si="17"/>
        <v>127197.3</v>
      </c>
      <c r="N84" s="51">
        <f t="shared" si="17"/>
        <v>127197.3</v>
      </c>
      <c r="O84" s="72"/>
      <c r="P84" s="70"/>
    </row>
    <row r="85" spans="1:16" ht="20.399999999999999" x14ac:dyDescent="0.25">
      <c r="A85" s="72"/>
      <c r="B85" s="58" t="s">
        <v>23</v>
      </c>
      <c r="C85" s="24"/>
      <c r="D85" s="24"/>
      <c r="E85" s="24"/>
      <c r="F85" s="61"/>
      <c r="G85" s="61"/>
      <c r="H85" s="5">
        <f t="shared" si="15"/>
        <v>3950.8</v>
      </c>
      <c r="I85" s="5">
        <f t="shared" ref="I85:N85" si="18">I93+I102+I111+I120+I128+I142+I134+I149+I158+I168+I175+I183</f>
        <v>0</v>
      </c>
      <c r="J85" s="5">
        <f t="shared" si="18"/>
        <v>1317</v>
      </c>
      <c r="K85" s="5">
        <f t="shared" si="18"/>
        <v>2633.8</v>
      </c>
      <c r="L85" s="5">
        <f t="shared" si="18"/>
        <v>0</v>
      </c>
      <c r="M85" s="5">
        <f t="shared" si="18"/>
        <v>4148.3</v>
      </c>
      <c r="N85" s="5">
        <f t="shared" si="18"/>
        <v>4148.3</v>
      </c>
      <c r="O85" s="72"/>
      <c r="P85" s="71"/>
    </row>
    <row r="86" spans="1:16" ht="30.6" x14ac:dyDescent="0.25">
      <c r="A86" s="72" t="s">
        <v>136</v>
      </c>
      <c r="B86" s="58" t="s">
        <v>45</v>
      </c>
      <c r="C86" s="24"/>
      <c r="D86" s="24"/>
      <c r="E86" s="24"/>
      <c r="F86" s="61"/>
      <c r="G86" s="61"/>
      <c r="H86" s="5">
        <v>20</v>
      </c>
      <c r="I86" s="5"/>
      <c r="J86" s="10"/>
      <c r="K86" s="5">
        <v>18</v>
      </c>
      <c r="L86" s="5">
        <v>2</v>
      </c>
      <c r="M86" s="5">
        <v>19</v>
      </c>
      <c r="N86" s="5">
        <v>19</v>
      </c>
      <c r="O86" s="72" t="s">
        <v>46</v>
      </c>
      <c r="P86" s="72" t="s">
        <v>47</v>
      </c>
    </row>
    <row r="87" spans="1:16" x14ac:dyDescent="0.25">
      <c r="A87" s="72"/>
      <c r="B87" s="58" t="s">
        <v>18</v>
      </c>
      <c r="C87" s="24"/>
      <c r="D87" s="24"/>
      <c r="E87" s="24"/>
      <c r="F87" s="61"/>
      <c r="G87" s="61"/>
      <c r="H87" s="5">
        <f>H88/H86</f>
        <v>797.2</v>
      </c>
      <c r="I87" s="5" t="s">
        <v>19</v>
      </c>
      <c r="J87" s="5" t="s">
        <v>19</v>
      </c>
      <c r="K87" s="5" t="s">
        <v>19</v>
      </c>
      <c r="L87" s="5" t="s">
        <v>19</v>
      </c>
      <c r="M87" s="5">
        <f>M88/M86</f>
        <v>631.57894736842104</v>
      </c>
      <c r="N87" s="5">
        <f>N88/N86</f>
        <v>631.57894736842104</v>
      </c>
      <c r="O87" s="72"/>
      <c r="P87" s="72"/>
    </row>
    <row r="88" spans="1:16" ht="20.399999999999999" x14ac:dyDescent="0.25">
      <c r="A88" s="72"/>
      <c r="B88" s="58" t="s">
        <v>88</v>
      </c>
      <c r="C88" s="24"/>
      <c r="D88" s="24"/>
      <c r="E88" s="24"/>
      <c r="F88" s="61"/>
      <c r="G88" s="61"/>
      <c r="H88" s="5">
        <f>I88+J88+K88+L88</f>
        <v>15944</v>
      </c>
      <c r="I88" s="5">
        <f>I89+I90+I91+I92+I93</f>
        <v>0</v>
      </c>
      <c r="J88" s="5">
        <f t="shared" ref="J88:N88" si="19">J89+J90+J91+J92+J93</f>
        <v>2000</v>
      </c>
      <c r="K88" s="5">
        <f>K89+K90+K91+K92+K93</f>
        <v>11944</v>
      </c>
      <c r="L88" s="5">
        <f t="shared" si="19"/>
        <v>2000</v>
      </c>
      <c r="M88" s="5">
        <f t="shared" si="19"/>
        <v>12000</v>
      </c>
      <c r="N88" s="5">
        <f t="shared" si="19"/>
        <v>12000</v>
      </c>
      <c r="O88" s="72"/>
      <c r="P88" s="72"/>
    </row>
    <row r="89" spans="1:16" x14ac:dyDescent="0.25">
      <c r="A89" s="72"/>
      <c r="B89" s="58" t="s">
        <v>21</v>
      </c>
      <c r="C89" s="7">
        <v>176</v>
      </c>
      <c r="D89" s="7" t="s">
        <v>98</v>
      </c>
      <c r="E89" s="7" t="s">
        <v>97</v>
      </c>
      <c r="F89" s="7" t="s">
        <v>82</v>
      </c>
      <c r="G89" s="7">
        <v>414</v>
      </c>
      <c r="H89" s="5">
        <f t="shared" ref="H89:H90" si="20">I89+J89+K89+L89</f>
        <v>3944</v>
      </c>
      <c r="I89" s="10"/>
      <c r="J89" s="5"/>
      <c r="K89" s="5">
        <v>3944</v>
      </c>
      <c r="L89" s="5"/>
      <c r="M89" s="10"/>
      <c r="N89" s="10"/>
      <c r="O89" s="72"/>
      <c r="P89" s="72"/>
    </row>
    <row r="90" spans="1:16" ht="20.399999999999999" x14ac:dyDescent="0.25">
      <c r="A90" s="72"/>
      <c r="B90" s="58" t="s">
        <v>25</v>
      </c>
      <c r="C90" s="7"/>
      <c r="D90" s="7"/>
      <c r="E90" s="7"/>
      <c r="F90" s="7"/>
      <c r="G90" s="7"/>
      <c r="H90" s="5">
        <f t="shared" si="20"/>
        <v>0</v>
      </c>
      <c r="I90" s="5"/>
      <c r="J90" s="5"/>
      <c r="K90" s="5"/>
      <c r="L90" s="5"/>
      <c r="M90" s="5"/>
      <c r="N90" s="5"/>
      <c r="O90" s="72"/>
      <c r="P90" s="72"/>
    </row>
    <row r="91" spans="1:16" x14ac:dyDescent="0.25">
      <c r="A91" s="72"/>
      <c r="B91" s="72" t="s">
        <v>22</v>
      </c>
      <c r="C91" s="7">
        <v>780</v>
      </c>
      <c r="D91" s="7" t="s">
        <v>98</v>
      </c>
      <c r="E91" s="7" t="s">
        <v>97</v>
      </c>
      <c r="F91" s="7" t="s">
        <v>95</v>
      </c>
      <c r="G91" s="7">
        <v>414</v>
      </c>
      <c r="H91" s="5">
        <f>I91+J91+K91+L91</f>
        <v>6000</v>
      </c>
      <c r="I91" s="5"/>
      <c r="J91" s="5">
        <v>1000</v>
      </c>
      <c r="K91" s="5">
        <v>4000</v>
      </c>
      <c r="L91" s="5">
        <v>1000</v>
      </c>
      <c r="M91" s="5">
        <v>6000</v>
      </c>
      <c r="N91" s="5">
        <v>6000</v>
      </c>
      <c r="O91" s="72"/>
      <c r="P91" s="72"/>
    </row>
    <row r="92" spans="1:16" x14ac:dyDescent="0.25">
      <c r="A92" s="72"/>
      <c r="B92" s="72"/>
      <c r="C92" s="7">
        <v>780</v>
      </c>
      <c r="D92" s="7" t="s">
        <v>98</v>
      </c>
      <c r="E92" s="7" t="s">
        <v>97</v>
      </c>
      <c r="F92" s="7" t="s">
        <v>96</v>
      </c>
      <c r="G92" s="7">
        <v>414</v>
      </c>
      <c r="H92" s="5">
        <f>I92+J92+K92+L92</f>
        <v>6000</v>
      </c>
      <c r="I92" s="5"/>
      <c r="J92" s="5">
        <v>1000</v>
      </c>
      <c r="K92" s="5">
        <v>4000</v>
      </c>
      <c r="L92" s="5">
        <v>1000</v>
      </c>
      <c r="M92" s="5">
        <v>6000</v>
      </c>
      <c r="N92" s="5">
        <v>6000</v>
      </c>
      <c r="O92" s="72"/>
      <c r="P92" s="72"/>
    </row>
    <row r="93" spans="1:16" ht="20.399999999999999" x14ac:dyDescent="0.25">
      <c r="A93" s="72"/>
      <c r="B93" s="58" t="s">
        <v>23</v>
      </c>
      <c r="C93" s="61"/>
      <c r="D93" s="61"/>
      <c r="E93" s="61"/>
      <c r="F93" s="61"/>
      <c r="G93" s="61"/>
      <c r="H93" s="5"/>
      <c r="I93" s="5"/>
      <c r="J93" s="5"/>
      <c r="K93" s="5"/>
      <c r="L93" s="5"/>
      <c r="M93" s="5"/>
      <c r="N93" s="5"/>
      <c r="O93" s="72"/>
      <c r="P93" s="72"/>
    </row>
    <row r="94" spans="1:16" ht="40.799999999999997" x14ac:dyDescent="0.25">
      <c r="A94" s="72" t="s">
        <v>137</v>
      </c>
      <c r="B94" s="58" t="s">
        <v>48</v>
      </c>
      <c r="C94" s="61"/>
      <c r="D94" s="61"/>
      <c r="E94" s="61"/>
      <c r="F94" s="61"/>
      <c r="G94" s="61"/>
      <c r="H94" s="5">
        <v>5543</v>
      </c>
      <c r="I94" s="5">
        <v>1000</v>
      </c>
      <c r="J94" s="5">
        <v>1000</v>
      </c>
      <c r="K94" s="5">
        <v>2543</v>
      </c>
      <c r="L94" s="5">
        <v>1000</v>
      </c>
      <c r="M94" s="5">
        <v>6007</v>
      </c>
      <c r="N94" s="5">
        <v>5815</v>
      </c>
      <c r="O94" s="69" t="s">
        <v>49</v>
      </c>
      <c r="P94" s="69" t="s">
        <v>152</v>
      </c>
    </row>
    <row r="95" spans="1:16" x14ac:dyDescent="0.25">
      <c r="A95" s="72"/>
      <c r="B95" s="58" t="s">
        <v>18</v>
      </c>
      <c r="C95" s="61"/>
      <c r="D95" s="61"/>
      <c r="E95" s="61"/>
      <c r="F95" s="61"/>
      <c r="G95" s="61"/>
      <c r="H95" s="5">
        <f>H96/H94</f>
        <v>26.099675266101389</v>
      </c>
      <c r="I95" s="5" t="s">
        <v>19</v>
      </c>
      <c r="J95" s="5" t="s">
        <v>19</v>
      </c>
      <c r="K95" s="5" t="s">
        <v>19</v>
      </c>
      <c r="L95" s="5" t="s">
        <v>19</v>
      </c>
      <c r="M95" s="5">
        <f>M96/M94</f>
        <v>5.3271183619111033</v>
      </c>
      <c r="N95" s="5">
        <f>N96/N94</f>
        <v>4.4711951848667244</v>
      </c>
      <c r="O95" s="70"/>
      <c r="P95" s="70"/>
    </row>
    <row r="96" spans="1:16" ht="20.399999999999999" x14ac:dyDescent="0.25">
      <c r="A96" s="72"/>
      <c r="B96" s="58" t="s">
        <v>88</v>
      </c>
      <c r="C96" s="61"/>
      <c r="D96" s="61"/>
      <c r="E96" s="61"/>
      <c r="F96" s="61"/>
      <c r="G96" s="61"/>
      <c r="H96" s="5">
        <f t="shared" ref="H96:H100" si="21">I96+J96+K96+L96</f>
        <v>144670.5</v>
      </c>
      <c r="I96" s="5">
        <f>I97+I98+I99+I100+I101+I102</f>
        <v>1000</v>
      </c>
      <c r="J96" s="5">
        <f t="shared" ref="J96:N96" si="22">J97+J98+J99+J100+J101+J102</f>
        <v>1000</v>
      </c>
      <c r="K96" s="5">
        <f t="shared" si="22"/>
        <v>141670.5</v>
      </c>
      <c r="L96" s="5">
        <f t="shared" si="22"/>
        <v>1000</v>
      </c>
      <c r="M96" s="5">
        <f t="shared" si="22"/>
        <v>32000</v>
      </c>
      <c r="N96" s="5">
        <f t="shared" si="22"/>
        <v>26000</v>
      </c>
      <c r="O96" s="70"/>
      <c r="P96" s="70"/>
    </row>
    <row r="97" spans="1:16" x14ac:dyDescent="0.25">
      <c r="A97" s="72"/>
      <c r="B97" s="72" t="s">
        <v>21</v>
      </c>
      <c r="C97" s="7">
        <v>176</v>
      </c>
      <c r="D97" s="7" t="s">
        <v>98</v>
      </c>
      <c r="E97" s="7" t="s">
        <v>97</v>
      </c>
      <c r="F97" s="7" t="s">
        <v>82</v>
      </c>
      <c r="G97" s="7">
        <v>244</v>
      </c>
      <c r="H97" s="5">
        <f t="shared" si="21"/>
        <v>3379.7</v>
      </c>
      <c r="I97" s="5"/>
      <c r="J97" s="5"/>
      <c r="K97" s="5">
        <v>3379.7</v>
      </c>
      <c r="L97" s="5"/>
      <c r="M97" s="5"/>
      <c r="N97" s="5">
        <v>1000</v>
      </c>
      <c r="O97" s="70"/>
      <c r="P97" s="70"/>
    </row>
    <row r="98" spans="1:16" x14ac:dyDescent="0.25">
      <c r="A98" s="72"/>
      <c r="B98" s="72"/>
      <c r="C98" s="19">
        <v>176</v>
      </c>
      <c r="D98" s="19" t="s">
        <v>98</v>
      </c>
      <c r="E98" s="19" t="s">
        <v>97</v>
      </c>
      <c r="F98" s="19" t="s">
        <v>82</v>
      </c>
      <c r="G98" s="19">
        <v>414</v>
      </c>
      <c r="H98" s="5">
        <f t="shared" si="21"/>
        <v>136290.79999999999</v>
      </c>
      <c r="I98" s="20"/>
      <c r="J98" s="20"/>
      <c r="K98" s="20">
        <v>136290.79999999999</v>
      </c>
      <c r="L98" s="20"/>
      <c r="M98" s="20">
        <v>27000</v>
      </c>
      <c r="N98" s="20">
        <v>20000</v>
      </c>
      <c r="O98" s="70"/>
      <c r="P98" s="70"/>
    </row>
    <row r="99" spans="1:16" ht="20.399999999999999" x14ac:dyDescent="0.25">
      <c r="A99" s="72"/>
      <c r="B99" s="58" t="s">
        <v>25</v>
      </c>
      <c r="C99" s="7"/>
      <c r="D99" s="7"/>
      <c r="E99" s="7"/>
      <c r="F99" s="7"/>
      <c r="G99" s="7"/>
      <c r="H99" s="5">
        <f t="shared" si="21"/>
        <v>0</v>
      </c>
      <c r="I99" s="5"/>
      <c r="J99" s="5"/>
      <c r="K99" s="5"/>
      <c r="L99" s="5"/>
      <c r="M99" s="5"/>
      <c r="N99" s="5"/>
      <c r="O99" s="70"/>
      <c r="P99" s="70"/>
    </row>
    <row r="100" spans="1:16" x14ac:dyDescent="0.25">
      <c r="A100" s="72"/>
      <c r="B100" s="72" t="s">
        <v>22</v>
      </c>
      <c r="C100" s="7">
        <v>780</v>
      </c>
      <c r="D100" s="7" t="s">
        <v>98</v>
      </c>
      <c r="E100" s="7" t="s">
        <v>97</v>
      </c>
      <c r="F100" s="7" t="s">
        <v>94</v>
      </c>
      <c r="G100" s="7">
        <v>100</v>
      </c>
      <c r="H100" s="5">
        <f t="shared" si="21"/>
        <v>1600</v>
      </c>
      <c r="I100" s="5">
        <v>320</v>
      </c>
      <c r="J100" s="5">
        <v>320</v>
      </c>
      <c r="K100" s="5">
        <v>640</v>
      </c>
      <c r="L100" s="5">
        <v>320</v>
      </c>
      <c r="M100" s="5">
        <v>1600</v>
      </c>
      <c r="N100" s="5">
        <v>1600</v>
      </c>
      <c r="O100" s="70"/>
      <c r="P100" s="70"/>
    </row>
    <row r="101" spans="1:16" x14ac:dyDescent="0.25">
      <c r="A101" s="72"/>
      <c r="B101" s="72"/>
      <c r="C101" s="7">
        <v>780</v>
      </c>
      <c r="D101" s="7" t="s">
        <v>98</v>
      </c>
      <c r="E101" s="7" t="s">
        <v>97</v>
      </c>
      <c r="F101" s="7" t="s">
        <v>94</v>
      </c>
      <c r="G101" s="7">
        <v>200</v>
      </c>
      <c r="H101" s="5">
        <f>I101+J101+K101+L101</f>
        <v>3400</v>
      </c>
      <c r="I101" s="5">
        <v>680</v>
      </c>
      <c r="J101" s="5">
        <v>680</v>
      </c>
      <c r="K101" s="5">
        <v>1360</v>
      </c>
      <c r="L101" s="5">
        <v>680</v>
      </c>
      <c r="M101" s="5">
        <v>3400</v>
      </c>
      <c r="N101" s="5">
        <v>3400</v>
      </c>
      <c r="O101" s="70"/>
      <c r="P101" s="70"/>
    </row>
    <row r="102" spans="1:16" ht="20.399999999999999" x14ac:dyDescent="0.25">
      <c r="A102" s="72"/>
      <c r="B102" s="58" t="s">
        <v>23</v>
      </c>
      <c r="C102" s="61"/>
      <c r="D102" s="61"/>
      <c r="E102" s="61"/>
      <c r="F102" s="61"/>
      <c r="G102" s="61"/>
      <c r="H102" s="5"/>
      <c r="I102" s="5"/>
      <c r="J102" s="5"/>
      <c r="K102" s="5"/>
      <c r="L102" s="5"/>
      <c r="M102" s="5"/>
      <c r="N102" s="5"/>
      <c r="O102" s="71"/>
      <c r="P102" s="71"/>
    </row>
    <row r="103" spans="1:16" ht="20.399999999999999" x14ac:dyDescent="0.25">
      <c r="A103" s="72" t="s">
        <v>138</v>
      </c>
      <c r="B103" s="58" t="s">
        <v>50</v>
      </c>
      <c r="C103" s="61"/>
      <c r="D103" s="61"/>
      <c r="E103" s="61"/>
      <c r="F103" s="61"/>
      <c r="G103" s="61"/>
      <c r="H103" s="5">
        <v>16.3</v>
      </c>
      <c r="I103" s="5">
        <v>0</v>
      </c>
      <c r="J103" s="5">
        <v>3</v>
      </c>
      <c r="K103" s="5">
        <v>13.3</v>
      </c>
      <c r="L103" s="5">
        <v>0</v>
      </c>
      <c r="M103" s="5">
        <v>20.3</v>
      </c>
      <c r="N103" s="5">
        <v>24</v>
      </c>
      <c r="O103" s="72" t="s">
        <v>49</v>
      </c>
      <c r="P103" s="72" t="s">
        <v>51</v>
      </c>
    </row>
    <row r="104" spans="1:16" x14ac:dyDescent="0.25">
      <c r="A104" s="72"/>
      <c r="B104" s="58" t="s">
        <v>18</v>
      </c>
      <c r="C104" s="61"/>
      <c r="D104" s="61"/>
      <c r="E104" s="61"/>
      <c r="F104" s="61"/>
      <c r="G104" s="61"/>
      <c r="H104" s="5">
        <f>H105/H103</f>
        <v>7238.4601226993864</v>
      </c>
      <c r="I104" s="5" t="s">
        <v>19</v>
      </c>
      <c r="J104" s="5" t="s">
        <v>19</v>
      </c>
      <c r="K104" s="5" t="s">
        <v>19</v>
      </c>
      <c r="L104" s="5" t="s">
        <v>19</v>
      </c>
      <c r="M104" s="5">
        <f>M105/M103</f>
        <v>6144.6403940886703</v>
      </c>
      <c r="N104" s="5">
        <f>N105/N103</f>
        <v>4150.5875000000005</v>
      </c>
      <c r="O104" s="72"/>
      <c r="P104" s="72"/>
    </row>
    <row r="105" spans="1:16" ht="20.399999999999999" x14ac:dyDescent="0.25">
      <c r="A105" s="72"/>
      <c r="B105" s="58" t="s">
        <v>88</v>
      </c>
      <c r="C105" s="61"/>
      <c r="D105" s="61"/>
      <c r="E105" s="61"/>
      <c r="F105" s="61"/>
      <c r="G105" s="61"/>
      <c r="H105" s="5">
        <f>I105+J105+K105+L105</f>
        <v>117986.90000000001</v>
      </c>
      <c r="I105" s="5">
        <f>I106+I107+I108+I109+I110+I111</f>
        <v>0</v>
      </c>
      <c r="J105" s="5">
        <f t="shared" ref="J105:L105" si="23">J106+J107+J108+J109+J110+J111</f>
        <v>14269.2</v>
      </c>
      <c r="K105" s="5">
        <f t="shared" si="23"/>
        <v>90152.700000000012</v>
      </c>
      <c r="L105" s="5">
        <f t="shared" si="23"/>
        <v>13565</v>
      </c>
      <c r="M105" s="5">
        <f t="shared" ref="M105" si="24">M106+M107+M108+M109+M110+M111</f>
        <v>124736.20000000001</v>
      </c>
      <c r="N105" s="5">
        <f t="shared" ref="N105" si="25">N106+N107+N108+N109+N110+N111</f>
        <v>99614.1</v>
      </c>
      <c r="O105" s="72"/>
      <c r="P105" s="72"/>
    </row>
    <row r="106" spans="1:16" x14ac:dyDescent="0.25">
      <c r="A106" s="72"/>
      <c r="B106" s="72" t="s">
        <v>21</v>
      </c>
      <c r="C106" s="7">
        <v>176</v>
      </c>
      <c r="D106" s="7" t="s">
        <v>98</v>
      </c>
      <c r="E106" s="7" t="s">
        <v>97</v>
      </c>
      <c r="F106" s="7" t="s">
        <v>82</v>
      </c>
      <c r="G106" s="7">
        <v>243</v>
      </c>
      <c r="H106" s="5">
        <f>I106+J106+K106+L106</f>
        <v>68935.8</v>
      </c>
      <c r="I106" s="5"/>
      <c r="J106" s="5"/>
      <c r="K106" s="5">
        <v>56857.8</v>
      </c>
      <c r="L106" s="5">
        <v>12078</v>
      </c>
      <c r="M106" s="5">
        <v>76122.100000000006</v>
      </c>
      <c r="N106" s="5">
        <v>51000</v>
      </c>
      <c r="O106" s="72"/>
      <c r="P106" s="72"/>
    </row>
    <row r="107" spans="1:16" x14ac:dyDescent="0.25">
      <c r="A107" s="72"/>
      <c r="B107" s="72"/>
      <c r="C107" s="7">
        <v>176</v>
      </c>
      <c r="D107" s="7" t="s">
        <v>98</v>
      </c>
      <c r="E107" s="7" t="s">
        <v>97</v>
      </c>
      <c r="F107" s="7" t="s">
        <v>82</v>
      </c>
      <c r="G107" s="7">
        <v>244</v>
      </c>
      <c r="H107" s="5">
        <f t="shared" ref="H107:H109" si="26">I107+J107+K107+L107</f>
        <v>1437</v>
      </c>
      <c r="I107" s="5"/>
      <c r="J107" s="5"/>
      <c r="K107" s="5"/>
      <c r="L107" s="5">
        <v>1437</v>
      </c>
      <c r="M107" s="5">
        <v>1000</v>
      </c>
      <c r="N107" s="5">
        <v>1000</v>
      </c>
      <c r="O107" s="72"/>
      <c r="P107" s="72"/>
    </row>
    <row r="108" spans="1:16" x14ac:dyDescent="0.25">
      <c r="A108" s="72"/>
      <c r="B108" s="72"/>
      <c r="C108" s="7">
        <v>176</v>
      </c>
      <c r="D108" s="7" t="s">
        <v>98</v>
      </c>
      <c r="E108" s="7" t="s">
        <v>97</v>
      </c>
      <c r="F108" s="7" t="s">
        <v>82</v>
      </c>
      <c r="G108" s="7">
        <v>414</v>
      </c>
      <c r="H108" s="5">
        <f t="shared" si="26"/>
        <v>50</v>
      </c>
      <c r="I108" s="5"/>
      <c r="J108" s="5"/>
      <c r="K108" s="5"/>
      <c r="L108" s="5">
        <v>50</v>
      </c>
      <c r="M108" s="5">
        <v>50</v>
      </c>
      <c r="N108" s="5">
        <v>50</v>
      </c>
      <c r="O108" s="72"/>
      <c r="P108" s="72"/>
    </row>
    <row r="109" spans="1:16" ht="20.399999999999999" x14ac:dyDescent="0.25">
      <c r="A109" s="72"/>
      <c r="B109" s="58" t="s">
        <v>25</v>
      </c>
      <c r="C109" s="7"/>
      <c r="D109" s="7"/>
      <c r="E109" s="7"/>
      <c r="F109" s="7"/>
      <c r="G109" s="7"/>
      <c r="H109" s="5">
        <f t="shared" si="26"/>
        <v>0</v>
      </c>
      <c r="I109" s="5"/>
      <c r="J109" s="5"/>
      <c r="K109" s="5"/>
      <c r="L109" s="5"/>
      <c r="M109" s="5"/>
      <c r="N109" s="5"/>
      <c r="O109" s="72"/>
      <c r="P109" s="72"/>
    </row>
    <row r="110" spans="1:16" x14ac:dyDescent="0.25">
      <c r="A110" s="72"/>
      <c r="B110" s="58" t="s">
        <v>22</v>
      </c>
      <c r="C110" s="7">
        <v>780</v>
      </c>
      <c r="D110" s="7" t="s">
        <v>98</v>
      </c>
      <c r="E110" s="7" t="s">
        <v>97</v>
      </c>
      <c r="F110" s="7" t="s">
        <v>89</v>
      </c>
      <c r="G110" s="7">
        <v>200</v>
      </c>
      <c r="H110" s="5">
        <f>I110+J110+K110+L110</f>
        <v>47564.100000000006</v>
      </c>
      <c r="I110" s="5"/>
      <c r="J110" s="5">
        <v>14269.2</v>
      </c>
      <c r="K110" s="5">
        <v>33294.9</v>
      </c>
      <c r="L110" s="5"/>
      <c r="M110" s="5">
        <v>47564.1</v>
      </c>
      <c r="N110" s="5">
        <v>47564.1</v>
      </c>
      <c r="O110" s="72"/>
      <c r="P110" s="72"/>
    </row>
    <row r="111" spans="1:16" ht="20.399999999999999" x14ac:dyDescent="0.25">
      <c r="A111" s="72"/>
      <c r="B111" s="58" t="s">
        <v>23</v>
      </c>
      <c r="C111" s="61"/>
      <c r="D111" s="61"/>
      <c r="E111" s="61"/>
      <c r="F111" s="61"/>
      <c r="G111" s="61"/>
      <c r="H111" s="5"/>
      <c r="I111" s="5"/>
      <c r="J111" s="5"/>
      <c r="K111" s="5"/>
      <c r="L111" s="5"/>
      <c r="M111" s="5"/>
      <c r="N111" s="5"/>
      <c r="O111" s="72"/>
      <c r="P111" s="72"/>
    </row>
    <row r="112" spans="1:16" ht="20.399999999999999" customHeight="1" x14ac:dyDescent="0.25">
      <c r="A112" s="69" t="s">
        <v>139</v>
      </c>
      <c r="B112" s="58" t="s">
        <v>52</v>
      </c>
      <c r="C112" s="61"/>
      <c r="D112" s="61"/>
      <c r="E112" s="61"/>
      <c r="F112" s="61"/>
      <c r="G112" s="61"/>
      <c r="H112" s="5">
        <v>6</v>
      </c>
      <c r="I112" s="5">
        <v>0</v>
      </c>
      <c r="J112" s="5">
        <v>0</v>
      </c>
      <c r="K112" s="5">
        <v>5</v>
      </c>
      <c r="L112" s="5">
        <v>1</v>
      </c>
      <c r="M112" s="5">
        <v>15</v>
      </c>
      <c r="N112" s="5">
        <v>11</v>
      </c>
      <c r="O112" s="69" t="s">
        <v>53</v>
      </c>
      <c r="P112" s="69" t="s">
        <v>153</v>
      </c>
    </row>
    <row r="113" spans="1:16" x14ac:dyDescent="0.25">
      <c r="A113" s="70"/>
      <c r="B113" s="58" t="s">
        <v>18</v>
      </c>
      <c r="C113" s="61"/>
      <c r="D113" s="61"/>
      <c r="E113" s="61"/>
      <c r="F113" s="61"/>
      <c r="G113" s="61"/>
      <c r="H113" s="5">
        <f>H114/H112</f>
        <v>10603.933333333334</v>
      </c>
      <c r="I113" s="5" t="s">
        <v>19</v>
      </c>
      <c r="J113" s="5" t="s">
        <v>19</v>
      </c>
      <c r="K113" s="5" t="s">
        <v>19</v>
      </c>
      <c r="L113" s="5" t="s">
        <v>19</v>
      </c>
      <c r="M113" s="5">
        <f>M114/M112</f>
        <v>15299.8</v>
      </c>
      <c r="N113" s="5">
        <f>N114/N112</f>
        <v>20050.072727272727</v>
      </c>
      <c r="O113" s="70"/>
      <c r="P113" s="70"/>
    </row>
    <row r="114" spans="1:16" ht="20.399999999999999" x14ac:dyDescent="0.25">
      <c r="A114" s="70"/>
      <c r="B114" s="58" t="s">
        <v>88</v>
      </c>
      <c r="C114" s="61"/>
      <c r="D114" s="61"/>
      <c r="E114" s="61"/>
      <c r="F114" s="61"/>
      <c r="G114" s="61"/>
      <c r="H114" s="5">
        <f t="shared" ref="H114:H116" si="27">I114+J114+K114+L114</f>
        <v>63623.600000000006</v>
      </c>
      <c r="I114" s="5">
        <f>I115+I116+I117+I118+I119+I120</f>
        <v>0</v>
      </c>
      <c r="J114" s="5">
        <f t="shared" ref="J114:N114" si="28">J115+J116+J117+J118+J119+J120</f>
        <v>0</v>
      </c>
      <c r="K114" s="5">
        <f t="shared" si="28"/>
        <v>38919.9</v>
      </c>
      <c r="L114" s="5">
        <f>L115+L116+L117+L118+L119+L120</f>
        <v>24703.7</v>
      </c>
      <c r="M114" s="5">
        <f t="shared" si="28"/>
        <v>229497</v>
      </c>
      <c r="N114" s="5">
        <f t="shared" si="28"/>
        <v>220550.8</v>
      </c>
      <c r="O114" s="70"/>
      <c r="P114" s="70"/>
    </row>
    <row r="115" spans="1:16" x14ac:dyDescent="0.25">
      <c r="A115" s="70"/>
      <c r="B115" s="72" t="s">
        <v>21</v>
      </c>
      <c r="C115" s="7">
        <v>176</v>
      </c>
      <c r="D115" s="7" t="s">
        <v>98</v>
      </c>
      <c r="E115" s="7" t="s">
        <v>97</v>
      </c>
      <c r="F115" s="7" t="s">
        <v>82</v>
      </c>
      <c r="G115" s="7">
        <v>243</v>
      </c>
      <c r="H115" s="5">
        <f>I115+J115+K115+L115</f>
        <v>1400</v>
      </c>
      <c r="I115" s="5"/>
      <c r="J115" s="5"/>
      <c r="K115" s="5"/>
      <c r="L115" s="5">
        <v>1400</v>
      </c>
      <c r="M115" s="5">
        <v>10000</v>
      </c>
      <c r="N115" s="5"/>
      <c r="O115" s="70"/>
      <c r="P115" s="70"/>
    </row>
    <row r="116" spans="1:16" x14ac:dyDescent="0.25">
      <c r="A116" s="70"/>
      <c r="B116" s="72"/>
      <c r="C116" s="7">
        <v>176</v>
      </c>
      <c r="D116" s="7" t="s">
        <v>98</v>
      </c>
      <c r="E116" s="7" t="s">
        <v>97</v>
      </c>
      <c r="F116" s="7" t="s">
        <v>82</v>
      </c>
      <c r="G116" s="7">
        <v>244</v>
      </c>
      <c r="H116" s="5">
        <f t="shared" si="27"/>
        <v>3593.8</v>
      </c>
      <c r="I116" s="5"/>
      <c r="J116" s="5"/>
      <c r="K116" s="5"/>
      <c r="L116" s="5">
        <v>3593.8</v>
      </c>
      <c r="M116" s="5">
        <v>4300</v>
      </c>
      <c r="N116" s="5">
        <v>3000</v>
      </c>
      <c r="O116" s="70"/>
      <c r="P116" s="70"/>
    </row>
    <row r="117" spans="1:16" x14ac:dyDescent="0.25">
      <c r="A117" s="70"/>
      <c r="B117" s="72"/>
      <c r="C117" s="7">
        <v>176</v>
      </c>
      <c r="D117" s="7" t="s">
        <v>98</v>
      </c>
      <c r="E117" s="7" t="s">
        <v>97</v>
      </c>
      <c r="F117" s="7" t="s">
        <v>82</v>
      </c>
      <c r="G117" s="7">
        <v>414</v>
      </c>
      <c r="H117" s="5">
        <f>58579.8+50</f>
        <v>58629.8</v>
      </c>
      <c r="I117" s="5"/>
      <c r="J117" s="5"/>
      <c r="K117" s="5">
        <v>38919.9</v>
      </c>
      <c r="L117" s="5">
        <v>19709.900000000001</v>
      </c>
      <c r="M117" s="5">
        <v>215197</v>
      </c>
      <c r="N117" s="5">
        <v>217550.8</v>
      </c>
      <c r="O117" s="70"/>
      <c r="P117" s="70"/>
    </row>
    <row r="118" spans="1:16" ht="20.399999999999999" x14ac:dyDescent="0.25">
      <c r="A118" s="70"/>
      <c r="B118" s="58" t="s">
        <v>25</v>
      </c>
      <c r="C118" s="7"/>
      <c r="D118" s="7"/>
      <c r="E118" s="7"/>
      <c r="F118" s="7"/>
      <c r="G118" s="7"/>
      <c r="H118" s="5"/>
      <c r="I118" s="5"/>
      <c r="J118" s="5"/>
      <c r="K118" s="5"/>
      <c r="L118" s="5"/>
      <c r="M118" s="5"/>
      <c r="N118" s="5"/>
      <c r="O118" s="70"/>
      <c r="P118" s="70"/>
    </row>
    <row r="119" spans="1:16" x14ac:dyDescent="0.25">
      <c r="A119" s="70"/>
      <c r="B119" s="58" t="s">
        <v>22</v>
      </c>
      <c r="C119" s="61"/>
      <c r="D119" s="61"/>
      <c r="E119" s="61"/>
      <c r="F119" s="61"/>
      <c r="G119" s="61"/>
      <c r="H119" s="5"/>
      <c r="I119" s="5"/>
      <c r="J119" s="5"/>
      <c r="K119" s="5"/>
      <c r="L119" s="5"/>
      <c r="M119" s="5"/>
      <c r="N119" s="5"/>
      <c r="O119" s="70"/>
      <c r="P119" s="70"/>
    </row>
    <row r="120" spans="1:16" ht="20.399999999999999" x14ac:dyDescent="0.25">
      <c r="A120" s="71"/>
      <c r="B120" s="58" t="s">
        <v>23</v>
      </c>
      <c r="C120" s="61"/>
      <c r="D120" s="61"/>
      <c r="E120" s="61"/>
      <c r="F120" s="61"/>
      <c r="G120" s="61"/>
      <c r="H120" s="5"/>
      <c r="I120" s="5"/>
      <c r="J120" s="5"/>
      <c r="K120" s="5"/>
      <c r="L120" s="5"/>
      <c r="M120" s="5"/>
      <c r="N120" s="5"/>
      <c r="O120" s="71"/>
      <c r="P120" s="71"/>
    </row>
    <row r="121" spans="1:16" ht="20.399999999999999" x14ac:dyDescent="0.25">
      <c r="A121" s="72" t="s">
        <v>140</v>
      </c>
      <c r="B121" s="58" t="s">
        <v>50</v>
      </c>
      <c r="C121" s="61"/>
      <c r="D121" s="61"/>
      <c r="E121" s="61"/>
      <c r="F121" s="61"/>
      <c r="G121" s="61"/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0.4</v>
      </c>
      <c r="N121" s="5"/>
      <c r="O121" s="72" t="s">
        <v>53</v>
      </c>
      <c r="P121" s="72" t="s">
        <v>116</v>
      </c>
    </row>
    <row r="122" spans="1:16" x14ac:dyDescent="0.25">
      <c r="A122" s="72"/>
      <c r="B122" s="58" t="s">
        <v>18</v>
      </c>
      <c r="C122" s="61"/>
      <c r="D122" s="61"/>
      <c r="E122" s="61"/>
      <c r="F122" s="61"/>
      <c r="G122" s="61"/>
      <c r="H122" s="5">
        <v>0</v>
      </c>
      <c r="I122" s="5" t="s">
        <v>19</v>
      </c>
      <c r="J122" s="5" t="s">
        <v>19</v>
      </c>
      <c r="K122" s="5" t="s">
        <v>19</v>
      </c>
      <c r="L122" s="5" t="s">
        <v>19</v>
      </c>
      <c r="M122" s="5">
        <f>M123/M121</f>
        <v>87500</v>
      </c>
      <c r="N122" s="5"/>
      <c r="O122" s="72"/>
      <c r="P122" s="72"/>
    </row>
    <row r="123" spans="1:16" ht="20.399999999999999" x14ac:dyDescent="0.25">
      <c r="A123" s="72"/>
      <c r="B123" s="58" t="s">
        <v>88</v>
      </c>
      <c r="C123" s="61"/>
      <c r="D123" s="61"/>
      <c r="E123" s="61"/>
      <c r="F123" s="61"/>
      <c r="G123" s="61"/>
      <c r="H123" s="5">
        <f t="shared" ref="H123:H124" si="29">I123+J123+K123+L123</f>
        <v>1000</v>
      </c>
      <c r="I123" s="5">
        <f>I124+I125+I126+I127+I128</f>
        <v>0</v>
      </c>
      <c r="J123" s="5">
        <f t="shared" ref="J123:M123" si="30">J124+J125+J126+J127+J128</f>
        <v>0</v>
      </c>
      <c r="K123" s="5">
        <f t="shared" si="30"/>
        <v>0</v>
      </c>
      <c r="L123" s="5">
        <f t="shared" si="30"/>
        <v>1000</v>
      </c>
      <c r="M123" s="5">
        <f t="shared" si="30"/>
        <v>35000</v>
      </c>
      <c r="N123" s="5">
        <f>N124+N125+N126+N127+N128</f>
        <v>0</v>
      </c>
      <c r="O123" s="72"/>
      <c r="P123" s="72"/>
    </row>
    <row r="124" spans="1:16" x14ac:dyDescent="0.25">
      <c r="A124" s="72"/>
      <c r="B124" s="72" t="s">
        <v>21</v>
      </c>
      <c r="C124" s="7">
        <v>176</v>
      </c>
      <c r="D124" s="7" t="s">
        <v>98</v>
      </c>
      <c r="E124" s="7" t="s">
        <v>97</v>
      </c>
      <c r="F124" s="7" t="s">
        <v>82</v>
      </c>
      <c r="G124" s="7">
        <v>244</v>
      </c>
      <c r="H124" s="5">
        <f t="shared" si="29"/>
        <v>1000</v>
      </c>
      <c r="I124" s="5"/>
      <c r="J124" s="5"/>
      <c r="K124" s="5"/>
      <c r="L124" s="5">
        <v>1000</v>
      </c>
      <c r="M124" s="5"/>
      <c r="N124" s="5"/>
      <c r="O124" s="72"/>
      <c r="P124" s="72"/>
    </row>
    <row r="125" spans="1:16" x14ac:dyDescent="0.25">
      <c r="A125" s="72"/>
      <c r="B125" s="72"/>
      <c r="C125" s="7">
        <v>176</v>
      </c>
      <c r="D125" s="7" t="s">
        <v>98</v>
      </c>
      <c r="E125" s="7" t="s">
        <v>97</v>
      </c>
      <c r="F125" s="7" t="s">
        <v>82</v>
      </c>
      <c r="G125" s="7">
        <v>414</v>
      </c>
      <c r="H125" s="5">
        <f>I125+J125+K125+L125</f>
        <v>0</v>
      </c>
      <c r="I125" s="5"/>
      <c r="J125" s="5"/>
      <c r="K125" s="5"/>
      <c r="L125" s="5"/>
      <c r="M125" s="5">
        <v>35000</v>
      </c>
      <c r="N125" s="5"/>
      <c r="O125" s="72"/>
      <c r="P125" s="72"/>
    </row>
    <row r="126" spans="1:16" ht="20.399999999999999" x14ac:dyDescent="0.25">
      <c r="A126" s="72"/>
      <c r="B126" s="58" t="s">
        <v>25</v>
      </c>
      <c r="C126" s="7"/>
      <c r="D126" s="7"/>
      <c r="E126" s="7"/>
      <c r="F126" s="7"/>
      <c r="G126" s="7"/>
      <c r="H126" s="5"/>
      <c r="I126" s="5"/>
      <c r="J126" s="5"/>
      <c r="K126" s="5"/>
      <c r="L126" s="5"/>
      <c r="M126" s="5"/>
      <c r="N126" s="5"/>
      <c r="O126" s="72"/>
      <c r="P126" s="72"/>
    </row>
    <row r="127" spans="1:16" x14ac:dyDescent="0.25">
      <c r="A127" s="72"/>
      <c r="B127" s="58" t="s">
        <v>22</v>
      </c>
      <c r="C127" s="61"/>
      <c r="D127" s="61"/>
      <c r="E127" s="61"/>
      <c r="F127" s="61"/>
      <c r="G127" s="61"/>
      <c r="H127" s="5"/>
      <c r="I127" s="5"/>
      <c r="J127" s="5"/>
      <c r="K127" s="5"/>
      <c r="L127" s="5"/>
      <c r="M127" s="5"/>
      <c r="N127" s="5"/>
      <c r="O127" s="72"/>
      <c r="P127" s="72"/>
    </row>
    <row r="128" spans="1:16" ht="20.399999999999999" x14ac:dyDescent="0.25">
      <c r="A128" s="72"/>
      <c r="B128" s="58" t="s">
        <v>23</v>
      </c>
      <c r="C128" s="61"/>
      <c r="D128" s="61"/>
      <c r="E128" s="61"/>
      <c r="F128" s="61"/>
      <c r="G128" s="61"/>
      <c r="H128" s="5"/>
      <c r="I128" s="5"/>
      <c r="J128" s="5"/>
      <c r="K128" s="5"/>
      <c r="L128" s="5"/>
      <c r="M128" s="5"/>
      <c r="N128" s="5"/>
      <c r="O128" s="72"/>
      <c r="P128" s="72"/>
    </row>
    <row r="129" spans="1:16" ht="30.6" x14ac:dyDescent="0.25">
      <c r="A129" s="72" t="s">
        <v>141</v>
      </c>
      <c r="B129" s="58" t="s">
        <v>54</v>
      </c>
      <c r="C129" s="61"/>
      <c r="D129" s="61"/>
      <c r="E129" s="61"/>
      <c r="F129" s="61"/>
      <c r="G129" s="61"/>
      <c r="H129" s="5">
        <v>6</v>
      </c>
      <c r="I129" s="10"/>
      <c r="J129" s="5">
        <v>2</v>
      </c>
      <c r="K129" s="5">
        <v>4</v>
      </c>
      <c r="L129" s="10"/>
      <c r="M129" s="5">
        <v>6</v>
      </c>
      <c r="N129" s="5">
        <v>6</v>
      </c>
      <c r="O129" s="72" t="s">
        <v>55</v>
      </c>
      <c r="P129" s="72" t="s">
        <v>103</v>
      </c>
    </row>
    <row r="130" spans="1:16" x14ac:dyDescent="0.25">
      <c r="A130" s="72"/>
      <c r="B130" s="58" t="s">
        <v>18</v>
      </c>
      <c r="C130" s="61"/>
      <c r="D130" s="61"/>
      <c r="E130" s="61"/>
      <c r="F130" s="61"/>
      <c r="G130" s="61"/>
      <c r="H130" s="5">
        <f>H131/H129</f>
        <v>658.4666666666667</v>
      </c>
      <c r="I130" s="5" t="s">
        <v>19</v>
      </c>
      <c r="J130" s="5" t="s">
        <v>19</v>
      </c>
      <c r="K130" s="5" t="s">
        <v>19</v>
      </c>
      <c r="L130" s="5" t="s">
        <v>19</v>
      </c>
      <c r="M130" s="5">
        <f>M131/M129</f>
        <v>733.38333333333333</v>
      </c>
      <c r="N130" s="5">
        <f>N131/N129</f>
        <v>691.38333333333333</v>
      </c>
      <c r="O130" s="72"/>
      <c r="P130" s="72"/>
    </row>
    <row r="131" spans="1:16" ht="20.399999999999999" x14ac:dyDescent="0.25">
      <c r="A131" s="72"/>
      <c r="B131" s="58" t="s">
        <v>88</v>
      </c>
      <c r="C131" s="61"/>
      <c r="D131" s="61"/>
      <c r="E131" s="61"/>
      <c r="F131" s="61"/>
      <c r="G131" s="61"/>
      <c r="H131" s="12">
        <f>H132+H133+H134</f>
        <v>3950.8</v>
      </c>
      <c r="I131" s="12">
        <f>I132+I133+I134</f>
        <v>0</v>
      </c>
      <c r="J131" s="12">
        <f t="shared" ref="J131:N131" si="31">J132+J133+J134</f>
        <v>1317</v>
      </c>
      <c r="K131" s="12">
        <f t="shared" si="31"/>
        <v>2633.8</v>
      </c>
      <c r="L131" s="12">
        <f t="shared" si="31"/>
        <v>0</v>
      </c>
      <c r="M131" s="12">
        <f t="shared" si="31"/>
        <v>4400.3</v>
      </c>
      <c r="N131" s="12">
        <f t="shared" si="31"/>
        <v>4148.3</v>
      </c>
      <c r="O131" s="72"/>
      <c r="P131" s="72"/>
    </row>
    <row r="132" spans="1:16" x14ac:dyDescent="0.25">
      <c r="A132" s="72"/>
      <c r="B132" s="58" t="s">
        <v>21</v>
      </c>
      <c r="C132" s="7">
        <v>176</v>
      </c>
      <c r="D132" s="7" t="s">
        <v>98</v>
      </c>
      <c r="E132" s="7" t="s">
        <v>97</v>
      </c>
      <c r="F132" s="7">
        <v>3100004040</v>
      </c>
      <c r="G132" s="7">
        <v>244</v>
      </c>
      <c r="H132" s="5"/>
      <c r="I132" s="5"/>
      <c r="J132" s="5"/>
      <c r="K132" s="5"/>
      <c r="L132" s="5"/>
      <c r="M132" s="5">
        <v>252</v>
      </c>
      <c r="N132" s="5"/>
      <c r="O132" s="72"/>
      <c r="P132" s="72"/>
    </row>
    <row r="133" spans="1:16" x14ac:dyDescent="0.25">
      <c r="A133" s="72"/>
      <c r="B133" s="58" t="s">
        <v>22</v>
      </c>
      <c r="C133" s="61"/>
      <c r="D133" s="61"/>
      <c r="E133" s="61"/>
      <c r="F133" s="61"/>
      <c r="G133" s="61"/>
      <c r="H133" s="5"/>
      <c r="I133" s="5"/>
      <c r="J133" s="5"/>
      <c r="K133" s="5"/>
      <c r="L133" s="5"/>
      <c r="M133" s="5"/>
      <c r="N133" s="5"/>
      <c r="O133" s="72"/>
      <c r="P133" s="72"/>
    </row>
    <row r="134" spans="1:16" ht="20.399999999999999" x14ac:dyDescent="0.25">
      <c r="A134" s="72"/>
      <c r="B134" s="58" t="s">
        <v>23</v>
      </c>
      <c r="C134" s="61"/>
      <c r="D134" s="61"/>
      <c r="E134" s="61"/>
      <c r="F134" s="61"/>
      <c r="G134" s="61"/>
      <c r="H134" s="5">
        <f>I134+J134+K134+L134</f>
        <v>3950.8</v>
      </c>
      <c r="I134" s="12"/>
      <c r="J134" s="5">
        <v>1317</v>
      </c>
      <c r="K134" s="5">
        <v>2633.8</v>
      </c>
      <c r="L134" s="5"/>
      <c r="M134" s="5">
        <v>4148.3</v>
      </c>
      <c r="N134" s="5">
        <v>4148.3</v>
      </c>
      <c r="O134" s="72"/>
      <c r="P134" s="72"/>
    </row>
    <row r="135" spans="1:16" ht="20.399999999999999" x14ac:dyDescent="0.25">
      <c r="A135" s="72" t="s">
        <v>142</v>
      </c>
      <c r="B135" s="58" t="s">
        <v>50</v>
      </c>
      <c r="C135" s="61"/>
      <c r="D135" s="61"/>
      <c r="E135" s="61"/>
      <c r="F135" s="61"/>
      <c r="G135" s="61"/>
      <c r="H135" s="5">
        <v>15.3</v>
      </c>
      <c r="I135" s="10"/>
      <c r="J135" s="5">
        <v>4.5999999999999996</v>
      </c>
      <c r="K135" s="5">
        <v>10.7</v>
      </c>
      <c r="L135" s="5"/>
      <c r="M135" s="5">
        <v>15.3</v>
      </c>
      <c r="N135" s="5">
        <v>15.3</v>
      </c>
      <c r="O135" s="72" t="s">
        <v>56</v>
      </c>
      <c r="P135" s="72" t="s">
        <v>57</v>
      </c>
    </row>
    <row r="136" spans="1:16" x14ac:dyDescent="0.25">
      <c r="A136" s="72"/>
      <c r="B136" s="58" t="s">
        <v>18</v>
      </c>
      <c r="C136" s="61"/>
      <c r="D136" s="61"/>
      <c r="E136" s="61"/>
      <c r="F136" s="61"/>
      <c r="G136" s="61"/>
      <c r="H136" s="5">
        <f>H137/H135</f>
        <v>3097.333333333333</v>
      </c>
      <c r="I136" s="5" t="s">
        <v>19</v>
      </c>
      <c r="J136" s="5" t="s">
        <v>19</v>
      </c>
      <c r="K136" s="5" t="s">
        <v>19</v>
      </c>
      <c r="L136" s="5" t="s">
        <v>19</v>
      </c>
      <c r="M136" s="5">
        <f>M137/M135</f>
        <v>3097.333333333333</v>
      </c>
      <c r="N136" s="5">
        <f>N137/N135</f>
        <v>3097.333333333333</v>
      </c>
      <c r="O136" s="72"/>
      <c r="P136" s="72"/>
    </row>
    <row r="137" spans="1:16" ht="20.399999999999999" x14ac:dyDescent="0.25">
      <c r="A137" s="72"/>
      <c r="B137" s="58" t="s">
        <v>88</v>
      </c>
      <c r="C137" s="61"/>
      <c r="D137" s="61"/>
      <c r="E137" s="61"/>
      <c r="F137" s="61"/>
      <c r="G137" s="61"/>
      <c r="H137" s="5">
        <f t="shared" ref="H137:H140" si="32">I137+J137+K137+L137</f>
        <v>47389.2</v>
      </c>
      <c r="I137" s="5">
        <f>I138+I139+I140+I141+I142</f>
        <v>0</v>
      </c>
      <c r="J137" s="5">
        <f t="shared" ref="J137:N137" si="33">J138+J139+J140+J141+J142</f>
        <v>14216.8</v>
      </c>
      <c r="K137" s="5">
        <f t="shared" si="33"/>
        <v>33172.400000000001</v>
      </c>
      <c r="L137" s="5">
        <f t="shared" si="33"/>
        <v>0</v>
      </c>
      <c r="M137" s="5">
        <f t="shared" si="33"/>
        <v>47389.2</v>
      </c>
      <c r="N137" s="5">
        <f t="shared" si="33"/>
        <v>47389.2</v>
      </c>
      <c r="O137" s="72"/>
      <c r="P137" s="72"/>
    </row>
    <row r="138" spans="1:16" x14ac:dyDescent="0.25">
      <c r="A138" s="72"/>
      <c r="B138" s="58" t="s">
        <v>21</v>
      </c>
      <c r="C138" s="7"/>
      <c r="D138" s="7"/>
      <c r="E138" s="7"/>
      <c r="F138" s="7"/>
      <c r="G138" s="7"/>
      <c r="H138" s="5">
        <f t="shared" si="32"/>
        <v>0</v>
      </c>
      <c r="I138" s="5"/>
      <c r="J138" s="5"/>
      <c r="K138" s="5"/>
      <c r="L138" s="5"/>
      <c r="M138" s="5"/>
      <c r="N138" s="5"/>
      <c r="O138" s="72"/>
      <c r="P138" s="72"/>
    </row>
    <row r="139" spans="1:16" ht="20.399999999999999" x14ac:dyDescent="0.25">
      <c r="A139" s="72"/>
      <c r="B139" s="58" t="s">
        <v>25</v>
      </c>
      <c r="C139" s="7"/>
      <c r="D139" s="7"/>
      <c r="E139" s="7"/>
      <c r="F139" s="7"/>
      <c r="G139" s="7"/>
      <c r="H139" s="5">
        <f t="shared" si="32"/>
        <v>0</v>
      </c>
      <c r="I139" s="10"/>
      <c r="J139" s="10"/>
      <c r="K139" s="10"/>
      <c r="L139" s="10"/>
      <c r="M139" s="10"/>
      <c r="N139" s="10"/>
      <c r="O139" s="72"/>
      <c r="P139" s="72"/>
    </row>
    <row r="140" spans="1:16" x14ac:dyDescent="0.25">
      <c r="A140" s="72"/>
      <c r="B140" s="72" t="s">
        <v>22</v>
      </c>
      <c r="C140" s="7">
        <v>780</v>
      </c>
      <c r="D140" s="7" t="s">
        <v>98</v>
      </c>
      <c r="E140" s="7" t="s">
        <v>97</v>
      </c>
      <c r="F140" s="7" t="s">
        <v>90</v>
      </c>
      <c r="G140" s="7">
        <v>200</v>
      </c>
      <c r="H140" s="5">
        <f t="shared" si="32"/>
        <v>17639.2</v>
      </c>
      <c r="I140" s="5"/>
      <c r="J140" s="5">
        <v>5291.8</v>
      </c>
      <c r="K140" s="5">
        <v>12347.4</v>
      </c>
      <c r="L140" s="5"/>
      <c r="M140" s="5">
        <v>17639.2</v>
      </c>
      <c r="N140" s="5">
        <v>17639.2</v>
      </c>
      <c r="O140" s="72"/>
      <c r="P140" s="72"/>
    </row>
    <row r="141" spans="1:16" x14ac:dyDescent="0.25">
      <c r="A141" s="72"/>
      <c r="B141" s="72"/>
      <c r="C141" s="7">
        <v>780</v>
      </c>
      <c r="D141" s="7" t="s">
        <v>98</v>
      </c>
      <c r="E141" s="7" t="s">
        <v>97</v>
      </c>
      <c r="F141" s="7" t="s">
        <v>90</v>
      </c>
      <c r="G141" s="7">
        <v>200</v>
      </c>
      <c r="H141" s="5">
        <f>I141+J141+K141+L141</f>
        <v>29750</v>
      </c>
      <c r="I141" s="5"/>
      <c r="J141" s="5">
        <v>8925</v>
      </c>
      <c r="K141" s="5">
        <v>20825</v>
      </c>
      <c r="L141" s="5"/>
      <c r="M141" s="5">
        <v>29750</v>
      </c>
      <c r="N141" s="5">
        <v>29750</v>
      </c>
      <c r="O141" s="72"/>
      <c r="P141" s="72"/>
    </row>
    <row r="142" spans="1:16" ht="20.399999999999999" x14ac:dyDescent="0.25">
      <c r="A142" s="72"/>
      <c r="B142" s="58" t="s">
        <v>23</v>
      </c>
      <c r="C142" s="61"/>
      <c r="D142" s="61"/>
      <c r="E142" s="61"/>
      <c r="F142" s="61"/>
      <c r="G142" s="7"/>
      <c r="H142" s="5"/>
      <c r="I142" s="5"/>
      <c r="J142" s="5"/>
      <c r="K142" s="5"/>
      <c r="L142" s="5"/>
      <c r="M142" s="5"/>
      <c r="N142" s="5"/>
      <c r="O142" s="72"/>
      <c r="P142" s="72"/>
    </row>
    <row r="143" spans="1:16" ht="20.399999999999999" x14ac:dyDescent="0.25">
      <c r="A143" s="72" t="s">
        <v>143</v>
      </c>
      <c r="B143" s="58" t="s">
        <v>50</v>
      </c>
      <c r="C143" s="61"/>
      <c r="D143" s="61"/>
      <c r="E143" s="61"/>
      <c r="F143" s="61"/>
      <c r="G143" s="61"/>
      <c r="H143" s="5"/>
      <c r="I143" s="5"/>
      <c r="J143" s="5"/>
      <c r="K143" s="5"/>
      <c r="L143" s="5"/>
      <c r="M143" s="5"/>
      <c r="N143" s="5">
        <v>2280</v>
      </c>
      <c r="O143" s="72" t="s">
        <v>53</v>
      </c>
      <c r="P143" s="72" t="s">
        <v>118</v>
      </c>
    </row>
    <row r="144" spans="1:16" x14ac:dyDescent="0.25">
      <c r="A144" s="72"/>
      <c r="B144" s="58" t="s">
        <v>18</v>
      </c>
      <c r="C144" s="61"/>
      <c r="D144" s="61"/>
      <c r="E144" s="61"/>
      <c r="F144" s="61"/>
      <c r="G144" s="61"/>
      <c r="H144" s="5"/>
      <c r="I144" s="5" t="s">
        <v>19</v>
      </c>
      <c r="J144" s="5" t="s">
        <v>19</v>
      </c>
      <c r="K144" s="5" t="s">
        <v>19</v>
      </c>
      <c r="L144" s="5" t="s">
        <v>19</v>
      </c>
      <c r="M144" s="5"/>
      <c r="N144" s="5">
        <f>N145/N143</f>
        <v>4.3859649122807021</v>
      </c>
      <c r="O144" s="72"/>
      <c r="P144" s="72"/>
    </row>
    <row r="145" spans="1:16" ht="20.399999999999999" x14ac:dyDescent="0.25">
      <c r="A145" s="72"/>
      <c r="B145" s="58" t="s">
        <v>88</v>
      </c>
      <c r="C145" s="61"/>
      <c r="D145" s="61"/>
      <c r="E145" s="61"/>
      <c r="F145" s="61"/>
      <c r="G145" s="61"/>
      <c r="H145" s="5">
        <f>I145+J145+K145+L145</f>
        <v>0</v>
      </c>
      <c r="I145" s="5">
        <f>I146+I147+I148+I149</f>
        <v>0</v>
      </c>
      <c r="J145" s="5">
        <f t="shared" ref="J145:N145" si="34">J146+J147+J148+J149</f>
        <v>0</v>
      </c>
      <c r="K145" s="5">
        <f t="shared" si="34"/>
        <v>0</v>
      </c>
      <c r="L145" s="5">
        <f t="shared" si="34"/>
        <v>0</v>
      </c>
      <c r="M145" s="5">
        <f t="shared" si="34"/>
        <v>0</v>
      </c>
      <c r="N145" s="5">
        <f t="shared" si="34"/>
        <v>10000</v>
      </c>
      <c r="O145" s="72"/>
      <c r="P145" s="72"/>
    </row>
    <row r="146" spans="1:16" x14ac:dyDescent="0.25">
      <c r="A146" s="72"/>
      <c r="B146" s="58" t="s">
        <v>21</v>
      </c>
      <c r="C146" s="7">
        <v>176</v>
      </c>
      <c r="D146" s="7" t="s">
        <v>98</v>
      </c>
      <c r="E146" s="7" t="s">
        <v>97</v>
      </c>
      <c r="F146" s="7" t="s">
        <v>82</v>
      </c>
      <c r="G146" s="7">
        <v>244</v>
      </c>
      <c r="H146" s="5">
        <f>I146+J146+K146+L146</f>
        <v>0</v>
      </c>
      <c r="I146" s="5"/>
      <c r="J146" s="10"/>
      <c r="K146" s="10"/>
      <c r="L146" s="10"/>
      <c r="M146" s="5"/>
      <c r="N146" s="5">
        <v>10000</v>
      </c>
      <c r="O146" s="72"/>
      <c r="P146" s="72"/>
    </row>
    <row r="147" spans="1:16" ht="20.399999999999999" x14ac:dyDescent="0.25">
      <c r="A147" s="72"/>
      <c r="B147" s="58" t="s">
        <v>25</v>
      </c>
      <c r="C147" s="7"/>
      <c r="D147" s="7"/>
      <c r="E147" s="7"/>
      <c r="F147" s="7"/>
      <c r="G147" s="7"/>
      <c r="H147" s="5">
        <f t="shared" ref="H147:H149" si="35">I147+J147+K147+L147</f>
        <v>0</v>
      </c>
      <c r="I147" s="5"/>
      <c r="J147" s="5"/>
      <c r="K147" s="5"/>
      <c r="L147" s="5"/>
      <c r="M147" s="5"/>
      <c r="N147" s="5"/>
      <c r="O147" s="72"/>
      <c r="P147" s="72"/>
    </row>
    <row r="148" spans="1:16" x14ac:dyDescent="0.25">
      <c r="A148" s="72"/>
      <c r="B148" s="58" t="s">
        <v>22</v>
      </c>
      <c r="C148" s="61"/>
      <c r="D148" s="61"/>
      <c r="E148" s="61"/>
      <c r="F148" s="61"/>
      <c r="G148" s="61"/>
      <c r="H148" s="5">
        <f t="shared" si="35"/>
        <v>0</v>
      </c>
      <c r="I148" s="10"/>
      <c r="J148" s="10"/>
      <c r="K148" s="10"/>
      <c r="L148" s="10"/>
      <c r="M148" s="10"/>
      <c r="N148" s="10"/>
      <c r="O148" s="72"/>
      <c r="P148" s="72"/>
    </row>
    <row r="149" spans="1:16" ht="20.399999999999999" x14ac:dyDescent="0.25">
      <c r="A149" s="72"/>
      <c r="B149" s="58" t="s">
        <v>23</v>
      </c>
      <c r="C149" s="61"/>
      <c r="D149" s="61"/>
      <c r="E149" s="61"/>
      <c r="F149" s="61"/>
      <c r="G149" s="61"/>
      <c r="H149" s="5">
        <f t="shared" si="35"/>
        <v>0</v>
      </c>
      <c r="I149" s="10"/>
      <c r="J149" s="10"/>
      <c r="K149" s="10"/>
      <c r="L149" s="10"/>
      <c r="M149" s="10"/>
      <c r="N149" s="10"/>
      <c r="O149" s="72"/>
      <c r="P149" s="72"/>
    </row>
    <row r="150" spans="1:16" ht="20.399999999999999" x14ac:dyDescent="0.25">
      <c r="A150" s="72" t="s">
        <v>144</v>
      </c>
      <c r="B150" s="58" t="s">
        <v>50</v>
      </c>
      <c r="C150" s="61"/>
      <c r="D150" s="61"/>
      <c r="E150" s="61"/>
      <c r="F150" s="61"/>
      <c r="G150" s="61"/>
      <c r="H150" s="5">
        <v>3.9</v>
      </c>
      <c r="I150" s="5">
        <v>0</v>
      </c>
      <c r="J150" s="5">
        <v>0</v>
      </c>
      <c r="K150" s="5">
        <v>3.9</v>
      </c>
      <c r="L150" s="5">
        <v>0</v>
      </c>
      <c r="M150" s="5">
        <v>17.5</v>
      </c>
      <c r="N150" s="5">
        <v>27.5</v>
      </c>
      <c r="O150" s="72" t="s">
        <v>53</v>
      </c>
      <c r="P150" s="72" t="s">
        <v>154</v>
      </c>
    </row>
    <row r="151" spans="1:16" x14ac:dyDescent="0.25">
      <c r="A151" s="72"/>
      <c r="B151" s="58" t="s">
        <v>18</v>
      </c>
      <c r="C151" s="61"/>
      <c r="D151" s="61"/>
      <c r="E151" s="61"/>
      <c r="F151" s="61"/>
      <c r="G151" s="61"/>
      <c r="H151" s="5">
        <f>H152/H150</f>
        <v>4919.4871794871797</v>
      </c>
      <c r="I151" s="5" t="s">
        <v>19</v>
      </c>
      <c r="J151" s="5" t="s">
        <v>19</v>
      </c>
      <c r="K151" s="5" t="s">
        <v>19</v>
      </c>
      <c r="L151" s="5" t="s">
        <v>19</v>
      </c>
      <c r="M151" s="5">
        <f>M152/M150</f>
        <v>2527.3828571428571</v>
      </c>
      <c r="N151" s="5">
        <f>N152/N150</f>
        <v>2336.8290909090911</v>
      </c>
      <c r="O151" s="72"/>
      <c r="P151" s="72"/>
    </row>
    <row r="152" spans="1:16" ht="20.399999999999999" x14ac:dyDescent="0.25">
      <c r="A152" s="72"/>
      <c r="B152" s="58" t="s">
        <v>88</v>
      </c>
      <c r="C152" s="61"/>
      <c r="D152" s="61"/>
      <c r="E152" s="61"/>
      <c r="F152" s="61"/>
      <c r="G152" s="61"/>
      <c r="H152" s="5">
        <f>H153+H154+H155+H156+H157+H158</f>
        <v>19186</v>
      </c>
      <c r="I152" s="5">
        <f t="shared" ref="I152:N152" si="36">I153+I154+I155+I156+I157+I158</f>
        <v>0</v>
      </c>
      <c r="J152" s="5">
        <f t="shared" si="36"/>
        <v>0</v>
      </c>
      <c r="K152" s="5">
        <f t="shared" si="36"/>
        <v>13436</v>
      </c>
      <c r="L152" s="5">
        <f t="shared" si="36"/>
        <v>5750</v>
      </c>
      <c r="M152" s="5">
        <f t="shared" si="36"/>
        <v>44229.2</v>
      </c>
      <c r="N152" s="5">
        <f t="shared" si="36"/>
        <v>64262.8</v>
      </c>
      <c r="O152" s="72"/>
      <c r="P152" s="72"/>
    </row>
    <row r="153" spans="1:16" x14ac:dyDescent="0.25">
      <c r="A153" s="72"/>
      <c r="B153" s="72" t="s">
        <v>21</v>
      </c>
      <c r="C153" s="7">
        <v>176</v>
      </c>
      <c r="D153" s="7" t="s">
        <v>98</v>
      </c>
      <c r="E153" s="7" t="s">
        <v>97</v>
      </c>
      <c r="F153" s="7" t="s">
        <v>82</v>
      </c>
      <c r="G153" s="7">
        <v>243</v>
      </c>
      <c r="H153" s="5">
        <f t="shared" ref="H153:H154" si="37">I153+J153+K153+L153</f>
        <v>19106</v>
      </c>
      <c r="I153" s="5"/>
      <c r="J153" s="5"/>
      <c r="K153" s="5">
        <v>13436</v>
      </c>
      <c r="L153" s="5">
        <v>5670</v>
      </c>
      <c r="M153" s="5">
        <v>42779.199999999997</v>
      </c>
      <c r="N153" s="5">
        <v>63212.800000000003</v>
      </c>
      <c r="O153" s="72"/>
      <c r="P153" s="72"/>
    </row>
    <row r="154" spans="1:16" x14ac:dyDescent="0.25">
      <c r="A154" s="72"/>
      <c r="B154" s="72"/>
      <c r="C154" s="7">
        <v>176</v>
      </c>
      <c r="D154" s="7" t="s">
        <v>98</v>
      </c>
      <c r="E154" s="7" t="s">
        <v>97</v>
      </c>
      <c r="F154" s="7" t="s">
        <v>82</v>
      </c>
      <c r="G154" s="7">
        <v>244</v>
      </c>
      <c r="H154" s="5">
        <f t="shared" si="37"/>
        <v>30</v>
      </c>
      <c r="I154" s="5"/>
      <c r="J154" s="5"/>
      <c r="K154" s="5"/>
      <c r="L154" s="5">
        <v>30</v>
      </c>
      <c r="M154" s="5">
        <v>100</v>
      </c>
      <c r="N154" s="5">
        <v>1000</v>
      </c>
      <c r="O154" s="72"/>
      <c r="P154" s="72"/>
    </row>
    <row r="155" spans="1:16" x14ac:dyDescent="0.25">
      <c r="A155" s="72"/>
      <c r="B155" s="72"/>
      <c r="C155" s="7">
        <v>176</v>
      </c>
      <c r="D155" s="7" t="s">
        <v>98</v>
      </c>
      <c r="E155" s="7" t="s">
        <v>97</v>
      </c>
      <c r="F155" s="7" t="s">
        <v>82</v>
      </c>
      <c r="G155" s="7">
        <v>414</v>
      </c>
      <c r="H155" s="5">
        <f>I155+J155+K155+L155</f>
        <v>50</v>
      </c>
      <c r="I155" s="5"/>
      <c r="J155" s="5"/>
      <c r="K155" s="5"/>
      <c r="L155" s="5">
        <v>50</v>
      </c>
      <c r="M155" s="5">
        <v>1350</v>
      </c>
      <c r="N155" s="5">
        <v>50</v>
      </c>
      <c r="O155" s="72"/>
      <c r="P155" s="72"/>
    </row>
    <row r="156" spans="1:16" ht="20.399999999999999" x14ac:dyDescent="0.25">
      <c r="A156" s="72"/>
      <c r="B156" s="58" t="s">
        <v>25</v>
      </c>
      <c r="C156" s="7"/>
      <c r="D156" s="7"/>
      <c r="E156" s="7"/>
      <c r="F156" s="7"/>
      <c r="G156" s="7"/>
      <c r="H156" s="5"/>
      <c r="I156" s="5"/>
      <c r="J156" s="5"/>
      <c r="K156" s="5"/>
      <c r="L156" s="5"/>
      <c r="M156" s="5"/>
      <c r="N156" s="5"/>
      <c r="O156" s="72"/>
      <c r="P156" s="72"/>
    </row>
    <row r="157" spans="1:16" x14ac:dyDescent="0.25">
      <c r="A157" s="72"/>
      <c r="B157" s="58" t="s">
        <v>22</v>
      </c>
      <c r="C157" s="61"/>
      <c r="D157" s="61"/>
      <c r="E157" s="61"/>
      <c r="F157" s="61"/>
      <c r="G157" s="61"/>
      <c r="H157" s="5"/>
      <c r="I157" s="5"/>
      <c r="J157" s="5"/>
      <c r="K157" s="5"/>
      <c r="L157" s="5"/>
      <c r="M157" s="5"/>
      <c r="N157" s="5"/>
      <c r="O157" s="72"/>
      <c r="P157" s="72"/>
    </row>
    <row r="158" spans="1:16" ht="20.399999999999999" x14ac:dyDescent="0.25">
      <c r="A158" s="72"/>
      <c r="B158" s="58" t="s">
        <v>23</v>
      </c>
      <c r="C158" s="61"/>
      <c r="D158" s="61"/>
      <c r="E158" s="61"/>
      <c r="F158" s="61"/>
      <c r="G158" s="61"/>
      <c r="H158" s="5"/>
      <c r="I158" s="5"/>
      <c r="J158" s="5"/>
      <c r="K158" s="5"/>
      <c r="L158" s="5"/>
      <c r="M158" s="5"/>
      <c r="N158" s="5"/>
      <c r="O158" s="72"/>
      <c r="P158" s="72"/>
    </row>
    <row r="159" spans="1:16" ht="20.399999999999999" x14ac:dyDescent="0.25">
      <c r="A159" s="72" t="s">
        <v>145</v>
      </c>
      <c r="B159" s="58" t="s">
        <v>50</v>
      </c>
      <c r="C159" s="61"/>
      <c r="D159" s="61"/>
      <c r="E159" s="61"/>
      <c r="F159" s="61"/>
      <c r="G159" s="61"/>
      <c r="H159" s="5">
        <v>3341.4</v>
      </c>
      <c r="I159" s="5">
        <v>0</v>
      </c>
      <c r="J159" s="5" t="s">
        <v>58</v>
      </c>
      <c r="K159" s="5">
        <v>388.8</v>
      </c>
      <c r="L159" s="5">
        <v>0</v>
      </c>
      <c r="M159" s="5">
        <v>3341.4</v>
      </c>
      <c r="N159" s="5">
        <v>3341.4</v>
      </c>
      <c r="O159" s="72" t="s">
        <v>59</v>
      </c>
      <c r="P159" s="72" t="s">
        <v>150</v>
      </c>
    </row>
    <row r="160" spans="1:16" x14ac:dyDescent="0.25">
      <c r="A160" s="72"/>
      <c r="B160" s="58" t="s">
        <v>18</v>
      </c>
      <c r="C160" s="61"/>
      <c r="D160" s="61"/>
      <c r="E160" s="61"/>
      <c r="F160" s="61"/>
      <c r="G160" s="61"/>
      <c r="H160" s="5">
        <f>H161/H159</f>
        <v>99.079188364158739</v>
      </c>
      <c r="I160" s="5" t="s">
        <v>19</v>
      </c>
      <c r="J160" s="5" t="s">
        <v>19</v>
      </c>
      <c r="K160" s="5" t="s">
        <v>19</v>
      </c>
      <c r="L160" s="5" t="s">
        <v>19</v>
      </c>
      <c r="M160" s="5">
        <f>M161/M159</f>
        <v>63.226042975998084</v>
      </c>
      <c r="N160" s="5">
        <f>N161/N159</f>
        <v>64.525049380499183</v>
      </c>
      <c r="O160" s="72"/>
      <c r="P160" s="72"/>
    </row>
    <row r="161" spans="1:16" ht="20.399999999999999" x14ac:dyDescent="0.25">
      <c r="A161" s="72"/>
      <c r="B161" s="58" t="s">
        <v>88</v>
      </c>
      <c r="C161" s="61"/>
      <c r="D161" s="61"/>
      <c r="E161" s="61"/>
      <c r="F161" s="61"/>
      <c r="G161" s="61"/>
      <c r="H161" s="5">
        <f>I161+J161+K161+L161</f>
        <v>331063.2</v>
      </c>
      <c r="I161" s="5">
        <f>I162+I163+I164+I165+I166+I167+I168</f>
        <v>0</v>
      </c>
      <c r="J161" s="5">
        <f t="shared" ref="J161:N161" si="38">J162+J163+J164+J165+J166+J167+J168</f>
        <v>133600</v>
      </c>
      <c r="K161" s="5">
        <f t="shared" si="38"/>
        <v>197463.2</v>
      </c>
      <c r="L161" s="5">
        <f t="shared" si="38"/>
        <v>0</v>
      </c>
      <c r="M161" s="5">
        <f t="shared" si="38"/>
        <v>211263.5</v>
      </c>
      <c r="N161" s="5">
        <f t="shared" si="38"/>
        <v>215604</v>
      </c>
      <c r="O161" s="72"/>
      <c r="P161" s="72"/>
    </row>
    <row r="162" spans="1:16" x14ac:dyDescent="0.25">
      <c r="A162" s="72"/>
      <c r="B162" s="58" t="s">
        <v>21</v>
      </c>
      <c r="C162" s="7">
        <v>176</v>
      </c>
      <c r="D162" s="7" t="s">
        <v>98</v>
      </c>
      <c r="E162" s="7" t="s">
        <v>97</v>
      </c>
      <c r="F162" s="7" t="s">
        <v>82</v>
      </c>
      <c r="G162" s="7">
        <v>244</v>
      </c>
      <c r="H162" s="5">
        <f t="shared" ref="H162:H166" si="39">I162+J162+K162+L162</f>
        <v>320459.2</v>
      </c>
      <c r="I162" s="5"/>
      <c r="J162" s="5">
        <v>130000</v>
      </c>
      <c r="K162" s="5">
        <v>190459.2</v>
      </c>
      <c r="L162" s="5"/>
      <c r="M162" s="5">
        <v>200659.5</v>
      </c>
      <c r="N162" s="5">
        <v>205000</v>
      </c>
      <c r="O162" s="72"/>
      <c r="P162" s="72"/>
    </row>
    <row r="163" spans="1:16" ht="20.399999999999999" x14ac:dyDescent="0.25">
      <c r="A163" s="72"/>
      <c r="B163" s="58" t="s">
        <v>25</v>
      </c>
      <c r="C163" s="7"/>
      <c r="D163" s="7"/>
      <c r="E163" s="7"/>
      <c r="F163" s="7"/>
      <c r="G163" s="7"/>
      <c r="H163" s="5">
        <f t="shared" si="39"/>
        <v>0</v>
      </c>
      <c r="I163" s="5"/>
      <c r="J163" s="5"/>
      <c r="K163" s="5"/>
      <c r="L163" s="5"/>
      <c r="M163" s="5"/>
      <c r="N163" s="5"/>
      <c r="O163" s="72"/>
      <c r="P163" s="72"/>
    </row>
    <row r="164" spans="1:16" x14ac:dyDescent="0.25">
      <c r="A164" s="72"/>
      <c r="B164" s="72" t="s">
        <v>22</v>
      </c>
      <c r="C164" s="7">
        <v>780</v>
      </c>
      <c r="D164" s="7" t="s">
        <v>98</v>
      </c>
      <c r="E164" s="7" t="s">
        <v>97</v>
      </c>
      <c r="F164" s="7" t="s">
        <v>92</v>
      </c>
      <c r="G164" s="7">
        <v>200</v>
      </c>
      <c r="H164" s="5">
        <f t="shared" si="39"/>
        <v>4000</v>
      </c>
      <c r="I164" s="5"/>
      <c r="J164" s="5">
        <v>1000</v>
      </c>
      <c r="K164" s="5">
        <v>3000</v>
      </c>
      <c r="L164" s="5"/>
      <c r="M164" s="5">
        <v>4000</v>
      </c>
      <c r="N164" s="5">
        <v>4000</v>
      </c>
      <c r="O164" s="72"/>
      <c r="P164" s="72"/>
    </row>
    <row r="165" spans="1:16" x14ac:dyDescent="0.25">
      <c r="A165" s="72"/>
      <c r="B165" s="72"/>
      <c r="C165" s="7">
        <v>780</v>
      </c>
      <c r="D165" s="7" t="s">
        <v>98</v>
      </c>
      <c r="E165" s="7" t="s">
        <v>97</v>
      </c>
      <c r="F165" s="7" t="s">
        <v>92</v>
      </c>
      <c r="G165" s="7">
        <v>600</v>
      </c>
      <c r="H165" s="5">
        <f t="shared" si="39"/>
        <v>600</v>
      </c>
      <c r="I165" s="5"/>
      <c r="J165" s="5">
        <v>600</v>
      </c>
      <c r="K165" s="5"/>
      <c r="L165" s="5"/>
      <c r="M165" s="5">
        <v>600</v>
      </c>
      <c r="N165" s="5">
        <v>600</v>
      </c>
      <c r="O165" s="72"/>
      <c r="P165" s="72"/>
    </row>
    <row r="166" spans="1:16" x14ac:dyDescent="0.25">
      <c r="A166" s="72"/>
      <c r="B166" s="72"/>
      <c r="C166" s="7">
        <v>780</v>
      </c>
      <c r="D166" s="7" t="s">
        <v>98</v>
      </c>
      <c r="E166" s="7" t="s">
        <v>97</v>
      </c>
      <c r="F166" s="7" t="s">
        <v>93</v>
      </c>
      <c r="G166" s="7">
        <v>100</v>
      </c>
      <c r="H166" s="5">
        <f t="shared" si="39"/>
        <v>928.5</v>
      </c>
      <c r="I166" s="5"/>
      <c r="J166" s="5"/>
      <c r="K166" s="5">
        <v>928.5</v>
      </c>
      <c r="L166" s="5"/>
      <c r="M166" s="5">
        <v>928.5</v>
      </c>
      <c r="N166" s="5">
        <v>928.5</v>
      </c>
      <c r="O166" s="72"/>
      <c r="P166" s="72"/>
    </row>
    <row r="167" spans="1:16" x14ac:dyDescent="0.25">
      <c r="A167" s="72"/>
      <c r="B167" s="72"/>
      <c r="C167" s="7">
        <v>780</v>
      </c>
      <c r="D167" s="7" t="s">
        <v>98</v>
      </c>
      <c r="E167" s="7" t="s">
        <v>97</v>
      </c>
      <c r="F167" s="7" t="s">
        <v>93</v>
      </c>
      <c r="G167" s="7">
        <v>200</v>
      </c>
      <c r="H167" s="5">
        <f>I167+J167+K167+L167</f>
        <v>5075.5</v>
      </c>
      <c r="I167" s="5"/>
      <c r="J167" s="5">
        <v>2000</v>
      </c>
      <c r="K167" s="5">
        <v>3075.5</v>
      </c>
      <c r="L167" s="5"/>
      <c r="M167" s="5">
        <v>5075.5</v>
      </c>
      <c r="N167" s="5">
        <v>5075.5</v>
      </c>
      <c r="O167" s="72"/>
      <c r="P167" s="72"/>
    </row>
    <row r="168" spans="1:16" ht="20.399999999999999" x14ac:dyDescent="0.25">
      <c r="A168" s="72"/>
      <c r="B168" s="58" t="s">
        <v>23</v>
      </c>
      <c r="C168" s="61"/>
      <c r="D168" s="61"/>
      <c r="E168" s="61"/>
      <c r="F168" s="61"/>
      <c r="G168" s="61"/>
      <c r="H168" s="5"/>
      <c r="I168" s="5"/>
      <c r="J168" s="5"/>
      <c r="K168" s="5"/>
      <c r="L168" s="5"/>
      <c r="M168" s="5"/>
      <c r="N168" s="5"/>
      <c r="O168" s="72"/>
      <c r="P168" s="72"/>
    </row>
    <row r="169" spans="1:16" ht="20.399999999999999" x14ac:dyDescent="0.25">
      <c r="A169" s="72" t="s">
        <v>146</v>
      </c>
      <c r="B169" s="58" t="s">
        <v>50</v>
      </c>
      <c r="C169" s="61"/>
      <c r="D169" s="61"/>
      <c r="E169" s="61"/>
      <c r="F169" s="61"/>
      <c r="G169" s="61"/>
      <c r="H169" s="5">
        <v>1</v>
      </c>
      <c r="I169" s="10"/>
      <c r="J169" s="5">
        <v>0.4</v>
      </c>
      <c r="K169" s="5">
        <v>0.4</v>
      </c>
      <c r="L169" s="5">
        <v>0.2</v>
      </c>
      <c r="M169" s="5">
        <v>1</v>
      </c>
      <c r="N169" s="5">
        <v>1</v>
      </c>
      <c r="O169" s="72" t="s">
        <v>60</v>
      </c>
      <c r="P169" s="72" t="s">
        <v>117</v>
      </c>
    </row>
    <row r="170" spans="1:16" x14ac:dyDescent="0.25">
      <c r="A170" s="72"/>
      <c r="B170" s="58" t="s">
        <v>18</v>
      </c>
      <c r="C170" s="61"/>
      <c r="D170" s="61"/>
      <c r="E170" s="61"/>
      <c r="F170" s="61"/>
      <c r="G170" s="61"/>
      <c r="H170" s="5">
        <f>H171/H169</f>
        <v>4640</v>
      </c>
      <c r="I170" s="5" t="s">
        <v>19</v>
      </c>
      <c r="J170" s="5" t="s">
        <v>19</v>
      </c>
      <c r="K170" s="5" t="s">
        <v>19</v>
      </c>
      <c r="L170" s="5" t="s">
        <v>19</v>
      </c>
      <c r="M170" s="5">
        <f>M171/M169</f>
        <v>4640</v>
      </c>
      <c r="N170" s="5">
        <f>N171/N169</f>
        <v>4640</v>
      </c>
      <c r="O170" s="72"/>
      <c r="P170" s="72"/>
    </row>
    <row r="171" spans="1:16" ht="20.399999999999999" x14ac:dyDescent="0.25">
      <c r="A171" s="72"/>
      <c r="B171" s="58" t="s">
        <v>88</v>
      </c>
      <c r="C171" s="61"/>
      <c r="D171" s="61"/>
      <c r="E171" s="61"/>
      <c r="F171" s="61"/>
      <c r="G171" s="61"/>
      <c r="H171" s="5">
        <f t="shared" ref="H171:H175" si="40">I171+J171+K171+L171</f>
        <v>4640</v>
      </c>
      <c r="I171" s="10">
        <f>I172+I173+I174+I175</f>
        <v>0</v>
      </c>
      <c r="J171" s="12">
        <f t="shared" ref="J171:N171" si="41">J172+J173+J174+J175</f>
        <v>1640</v>
      </c>
      <c r="K171" s="12">
        <f>K172+K173+K174+K175</f>
        <v>2000</v>
      </c>
      <c r="L171" s="12">
        <f t="shared" si="41"/>
        <v>1000</v>
      </c>
      <c r="M171" s="12">
        <f t="shared" si="41"/>
        <v>4640</v>
      </c>
      <c r="N171" s="12">
        <f t="shared" si="41"/>
        <v>4640</v>
      </c>
      <c r="O171" s="72"/>
      <c r="P171" s="72"/>
    </row>
    <row r="172" spans="1:16" x14ac:dyDescent="0.25">
      <c r="A172" s="72"/>
      <c r="B172" s="58" t="s">
        <v>21</v>
      </c>
      <c r="C172" s="7"/>
      <c r="D172" s="7"/>
      <c r="E172" s="7"/>
      <c r="F172" s="7"/>
      <c r="G172" s="7"/>
      <c r="H172" s="5">
        <f t="shared" si="40"/>
        <v>0</v>
      </c>
      <c r="I172" s="5"/>
      <c r="J172" s="5"/>
      <c r="K172" s="5">
        <v>0</v>
      </c>
      <c r="L172" s="5"/>
      <c r="M172" s="5"/>
      <c r="N172" s="5"/>
      <c r="O172" s="72"/>
      <c r="P172" s="72"/>
    </row>
    <row r="173" spans="1:16" ht="20.399999999999999" x14ac:dyDescent="0.25">
      <c r="A173" s="72"/>
      <c r="B173" s="58" t="s">
        <v>25</v>
      </c>
      <c r="C173" s="7"/>
      <c r="D173" s="7"/>
      <c r="E173" s="7"/>
      <c r="F173" s="7"/>
      <c r="G173" s="7"/>
      <c r="H173" s="5">
        <f t="shared" si="40"/>
        <v>0</v>
      </c>
      <c r="I173" s="5"/>
      <c r="J173" s="5"/>
      <c r="K173" s="5">
        <v>0</v>
      </c>
      <c r="L173" s="5"/>
      <c r="M173" s="5"/>
      <c r="N173" s="5"/>
      <c r="O173" s="72"/>
      <c r="P173" s="72"/>
    </row>
    <row r="174" spans="1:16" x14ac:dyDescent="0.25">
      <c r="A174" s="72"/>
      <c r="B174" s="58" t="s">
        <v>22</v>
      </c>
      <c r="C174" s="7">
        <v>780</v>
      </c>
      <c r="D174" s="7" t="s">
        <v>98</v>
      </c>
      <c r="E174" s="7" t="s">
        <v>97</v>
      </c>
      <c r="F174" s="7" t="s">
        <v>91</v>
      </c>
      <c r="G174" s="7">
        <v>611</v>
      </c>
      <c r="H174" s="5">
        <f>I174+J174+K174+L174</f>
        <v>4640</v>
      </c>
      <c r="I174" s="10"/>
      <c r="J174" s="5">
        <v>1640</v>
      </c>
      <c r="K174" s="5">
        <v>2000</v>
      </c>
      <c r="L174" s="5">
        <v>1000</v>
      </c>
      <c r="M174" s="5">
        <v>4640</v>
      </c>
      <c r="N174" s="5">
        <v>4640</v>
      </c>
      <c r="O174" s="72"/>
      <c r="P174" s="72"/>
    </row>
    <row r="175" spans="1:16" ht="20.399999999999999" x14ac:dyDescent="0.25">
      <c r="A175" s="72"/>
      <c r="B175" s="58" t="s">
        <v>23</v>
      </c>
      <c r="C175" s="61"/>
      <c r="D175" s="61"/>
      <c r="E175" s="61"/>
      <c r="F175" s="61"/>
      <c r="G175" s="61"/>
      <c r="H175" s="5">
        <f t="shared" si="40"/>
        <v>0</v>
      </c>
      <c r="I175" s="5"/>
      <c r="J175" s="5"/>
      <c r="K175" s="5">
        <v>0</v>
      </c>
      <c r="L175" s="5"/>
      <c r="M175" s="5"/>
      <c r="N175" s="5"/>
      <c r="O175" s="72"/>
      <c r="P175" s="72"/>
    </row>
    <row r="176" spans="1:16" x14ac:dyDescent="0.25">
      <c r="A176" s="72" t="s">
        <v>147</v>
      </c>
      <c r="B176" s="58" t="s">
        <v>43</v>
      </c>
      <c r="C176" s="61"/>
      <c r="D176" s="61"/>
      <c r="E176" s="61"/>
      <c r="F176" s="61"/>
      <c r="G176" s="61"/>
      <c r="H176" s="5">
        <v>3</v>
      </c>
      <c r="I176" s="10"/>
      <c r="J176" s="10"/>
      <c r="K176" s="5"/>
      <c r="L176" s="5">
        <v>3</v>
      </c>
      <c r="M176" s="5" t="s">
        <v>61</v>
      </c>
      <c r="N176" s="5" t="s">
        <v>62</v>
      </c>
      <c r="O176" s="72" t="s">
        <v>53</v>
      </c>
      <c r="P176" s="72" t="s">
        <v>63</v>
      </c>
    </row>
    <row r="177" spans="1:16" x14ac:dyDescent="0.25">
      <c r="A177" s="72"/>
      <c r="B177" s="58" t="s">
        <v>18</v>
      </c>
      <c r="C177" s="61"/>
      <c r="D177" s="61"/>
      <c r="E177" s="61"/>
      <c r="F177" s="61"/>
      <c r="G177" s="61"/>
      <c r="H177" s="5">
        <f>H178/H176</f>
        <v>30496.666666666668</v>
      </c>
      <c r="I177" s="5" t="s">
        <v>19</v>
      </c>
      <c r="J177" s="5" t="s">
        <v>19</v>
      </c>
      <c r="K177" s="5" t="s">
        <v>19</v>
      </c>
      <c r="L177" s="5" t="s">
        <v>19</v>
      </c>
      <c r="M177" s="10"/>
      <c r="N177" s="10"/>
      <c r="O177" s="72"/>
      <c r="P177" s="72"/>
    </row>
    <row r="178" spans="1:16" ht="20.399999999999999" x14ac:dyDescent="0.25">
      <c r="A178" s="72"/>
      <c r="B178" s="58" t="s">
        <v>88</v>
      </c>
      <c r="C178" s="61"/>
      <c r="D178" s="61"/>
      <c r="E178" s="61"/>
      <c r="F178" s="61"/>
      <c r="G178" s="61"/>
      <c r="H178" s="1">
        <f t="shared" ref="H178:H179" si="42">I178+J178+K178+L178</f>
        <v>91490</v>
      </c>
      <c r="I178" s="10">
        <f>I179+I180+I181+I182+I183</f>
        <v>0</v>
      </c>
      <c r="J178" s="10">
        <f t="shared" ref="J178:N178" si="43">J179+J180+J181+J182+J183</f>
        <v>0</v>
      </c>
      <c r="K178" s="12">
        <f t="shared" si="43"/>
        <v>0</v>
      </c>
      <c r="L178" s="12">
        <f t="shared" si="43"/>
        <v>91490</v>
      </c>
      <c r="M178" s="10">
        <f t="shared" si="43"/>
        <v>0</v>
      </c>
      <c r="N178" s="10">
        <f t="shared" si="43"/>
        <v>0</v>
      </c>
      <c r="O178" s="72"/>
      <c r="P178" s="72"/>
    </row>
    <row r="179" spans="1:16" x14ac:dyDescent="0.25">
      <c r="A179" s="72"/>
      <c r="B179" s="72" t="s">
        <v>21</v>
      </c>
      <c r="C179" s="7">
        <v>176</v>
      </c>
      <c r="D179" s="7" t="s">
        <v>98</v>
      </c>
      <c r="E179" s="7" t="s">
        <v>97</v>
      </c>
      <c r="F179" s="7" t="s">
        <v>82</v>
      </c>
      <c r="G179" s="3">
        <v>244</v>
      </c>
      <c r="H179" s="1">
        <f t="shared" si="42"/>
        <v>2000</v>
      </c>
      <c r="I179" s="1"/>
      <c r="J179" s="1"/>
      <c r="K179" s="1"/>
      <c r="L179" s="1">
        <v>2000</v>
      </c>
      <c r="M179" s="1"/>
      <c r="N179" s="10"/>
      <c r="O179" s="72"/>
      <c r="P179" s="72"/>
    </row>
    <row r="180" spans="1:16" x14ac:dyDescent="0.25">
      <c r="A180" s="72"/>
      <c r="B180" s="72"/>
      <c r="C180" s="7">
        <v>176</v>
      </c>
      <c r="D180" s="7" t="s">
        <v>98</v>
      </c>
      <c r="E180" s="7" t="s">
        <v>97</v>
      </c>
      <c r="F180" s="7" t="s">
        <v>82</v>
      </c>
      <c r="G180" s="3">
        <v>414</v>
      </c>
      <c r="H180" s="1">
        <f>I180+J180+K180+L180</f>
        <v>89490</v>
      </c>
      <c r="I180" s="10"/>
      <c r="J180" s="1"/>
      <c r="K180" s="1"/>
      <c r="L180" s="1">
        <v>89490</v>
      </c>
      <c r="M180" s="1"/>
      <c r="N180" s="1"/>
      <c r="O180" s="72"/>
      <c r="P180" s="72"/>
    </row>
    <row r="181" spans="1:16" ht="20.399999999999999" x14ac:dyDescent="0.25">
      <c r="A181" s="72"/>
      <c r="B181" s="58" t="s">
        <v>25</v>
      </c>
      <c r="C181" s="7"/>
      <c r="D181" s="7"/>
      <c r="E181" s="7"/>
      <c r="F181" s="7"/>
      <c r="G181" s="3"/>
      <c r="H181" s="1">
        <f t="shared" ref="H181:H183" si="44">I181+J181+K181+L181</f>
        <v>0</v>
      </c>
      <c r="I181" s="1"/>
      <c r="J181" s="1"/>
      <c r="K181" s="1"/>
      <c r="L181" s="1"/>
      <c r="M181" s="1"/>
      <c r="N181" s="1"/>
      <c r="O181" s="72"/>
      <c r="P181" s="72"/>
    </row>
    <row r="182" spans="1:16" x14ac:dyDescent="0.25">
      <c r="A182" s="72"/>
      <c r="B182" s="58" t="s">
        <v>22</v>
      </c>
      <c r="C182" s="61"/>
      <c r="D182" s="61"/>
      <c r="E182" s="61"/>
      <c r="F182" s="61"/>
      <c r="G182" s="61"/>
      <c r="H182" s="1">
        <f t="shared" si="44"/>
        <v>0</v>
      </c>
      <c r="I182" s="10"/>
      <c r="J182" s="10"/>
      <c r="K182" s="10"/>
      <c r="L182" s="10"/>
      <c r="M182" s="10"/>
      <c r="N182" s="10"/>
      <c r="O182" s="72"/>
      <c r="P182" s="72"/>
    </row>
    <row r="183" spans="1:16" ht="20.399999999999999" x14ac:dyDescent="0.25">
      <c r="A183" s="72"/>
      <c r="B183" s="58" t="s">
        <v>23</v>
      </c>
      <c r="C183" s="61"/>
      <c r="D183" s="61"/>
      <c r="E183" s="61"/>
      <c r="F183" s="61"/>
      <c r="G183" s="61"/>
      <c r="H183" s="1">
        <f t="shared" si="44"/>
        <v>0</v>
      </c>
      <c r="I183" s="10"/>
      <c r="J183" s="10"/>
      <c r="K183" s="10"/>
      <c r="L183" s="10"/>
      <c r="M183" s="10"/>
      <c r="N183" s="10"/>
      <c r="O183" s="72"/>
      <c r="P183" s="72"/>
    </row>
    <row r="184" spans="1:16" x14ac:dyDescent="0.25">
      <c r="A184" s="73" t="s">
        <v>124</v>
      </c>
      <c r="B184" s="59" t="s">
        <v>42</v>
      </c>
      <c r="C184" s="60"/>
      <c r="D184" s="60"/>
      <c r="E184" s="60"/>
      <c r="F184" s="60"/>
      <c r="G184" s="60"/>
      <c r="H184" s="43">
        <f>H185+H186+H187+H188</f>
        <v>840944.20000000019</v>
      </c>
      <c r="I184" s="43">
        <f t="shared" ref="I184:N184" si="45">I185+I186+I187+I188</f>
        <v>1000</v>
      </c>
      <c r="J184" s="43">
        <f t="shared" si="45"/>
        <v>168043</v>
      </c>
      <c r="K184" s="43">
        <f t="shared" si="45"/>
        <v>531392.50000000012</v>
      </c>
      <c r="L184" s="43">
        <f t="shared" si="45"/>
        <v>140508.70000000001</v>
      </c>
      <c r="M184" s="43">
        <f t="shared" si="45"/>
        <v>745155.40000000014</v>
      </c>
      <c r="N184" s="43">
        <f t="shared" si="45"/>
        <v>704209.20000000007</v>
      </c>
      <c r="O184" s="74"/>
      <c r="P184" s="74"/>
    </row>
    <row r="185" spans="1:16" x14ac:dyDescent="0.25">
      <c r="A185" s="73"/>
      <c r="B185" s="59" t="s">
        <v>67</v>
      </c>
      <c r="C185" s="60"/>
      <c r="D185" s="60"/>
      <c r="E185" s="60"/>
      <c r="F185" s="60"/>
      <c r="G185" s="60"/>
      <c r="H185" s="43">
        <f>I185+J185+K185+L185</f>
        <v>709796.10000000009</v>
      </c>
      <c r="I185" s="43">
        <f t="shared" ref="I185:N188" si="46">I82</f>
        <v>0</v>
      </c>
      <c r="J185" s="43">
        <f t="shared" si="46"/>
        <v>130000</v>
      </c>
      <c r="K185" s="43">
        <f t="shared" si="46"/>
        <v>443287.4</v>
      </c>
      <c r="L185" s="43">
        <f t="shared" si="46"/>
        <v>136508.70000000001</v>
      </c>
      <c r="M185" s="43">
        <f t="shared" si="46"/>
        <v>613809.80000000005</v>
      </c>
      <c r="N185" s="43">
        <f t="shared" si="46"/>
        <v>572863.6</v>
      </c>
      <c r="O185" s="74"/>
      <c r="P185" s="74"/>
    </row>
    <row r="186" spans="1:16" ht="20.399999999999999" x14ac:dyDescent="0.25">
      <c r="A186" s="73"/>
      <c r="B186" s="59" t="s">
        <v>99</v>
      </c>
      <c r="C186" s="60"/>
      <c r="D186" s="60"/>
      <c r="E186" s="60"/>
      <c r="F186" s="60"/>
      <c r="G186" s="60"/>
      <c r="H186" s="43">
        <f t="shared" ref="H186:H188" si="47">I186+J186+K186+L186</f>
        <v>0</v>
      </c>
      <c r="I186" s="43">
        <f t="shared" si="46"/>
        <v>0</v>
      </c>
      <c r="J186" s="43">
        <f t="shared" si="46"/>
        <v>0</v>
      </c>
      <c r="K186" s="43">
        <f t="shared" si="46"/>
        <v>0</v>
      </c>
      <c r="L186" s="43">
        <f t="shared" si="46"/>
        <v>0</v>
      </c>
      <c r="M186" s="43">
        <f t="shared" si="46"/>
        <v>0</v>
      </c>
      <c r="N186" s="43">
        <f t="shared" si="46"/>
        <v>0</v>
      </c>
      <c r="O186" s="74"/>
      <c r="P186" s="74"/>
    </row>
    <row r="187" spans="1:16" x14ac:dyDescent="0.25">
      <c r="A187" s="73"/>
      <c r="B187" s="59" t="s">
        <v>22</v>
      </c>
      <c r="C187" s="60"/>
      <c r="D187" s="60"/>
      <c r="E187" s="60"/>
      <c r="F187" s="60"/>
      <c r="G187" s="60"/>
      <c r="H187" s="43">
        <f t="shared" si="47"/>
        <v>127197.3</v>
      </c>
      <c r="I187" s="43">
        <f t="shared" si="46"/>
        <v>1000</v>
      </c>
      <c r="J187" s="43">
        <f t="shared" si="46"/>
        <v>36726</v>
      </c>
      <c r="K187" s="43">
        <f t="shared" si="46"/>
        <v>85471.3</v>
      </c>
      <c r="L187" s="43">
        <f t="shared" si="46"/>
        <v>4000</v>
      </c>
      <c r="M187" s="43">
        <f t="shared" si="46"/>
        <v>127197.3</v>
      </c>
      <c r="N187" s="43">
        <f t="shared" si="46"/>
        <v>127197.3</v>
      </c>
      <c r="O187" s="74"/>
      <c r="P187" s="74"/>
    </row>
    <row r="188" spans="1:16" ht="20.399999999999999" x14ac:dyDescent="0.25">
      <c r="A188" s="73"/>
      <c r="B188" s="59" t="s">
        <v>23</v>
      </c>
      <c r="C188" s="60"/>
      <c r="D188" s="60"/>
      <c r="E188" s="60"/>
      <c r="F188" s="60"/>
      <c r="G188" s="60"/>
      <c r="H188" s="43">
        <f t="shared" si="47"/>
        <v>3950.8</v>
      </c>
      <c r="I188" s="43">
        <f t="shared" si="46"/>
        <v>0</v>
      </c>
      <c r="J188" s="43">
        <f t="shared" si="46"/>
        <v>1317</v>
      </c>
      <c r="K188" s="43">
        <f t="shared" si="46"/>
        <v>2633.8</v>
      </c>
      <c r="L188" s="43">
        <f t="shared" si="46"/>
        <v>0</v>
      </c>
      <c r="M188" s="43">
        <f t="shared" si="46"/>
        <v>4148.3</v>
      </c>
      <c r="N188" s="43">
        <f t="shared" si="46"/>
        <v>4148.3</v>
      </c>
      <c r="O188" s="74"/>
      <c r="P188" s="74"/>
    </row>
    <row r="189" spans="1:16" ht="13.8" customHeight="1" x14ac:dyDescent="0.25">
      <c r="A189" s="75" t="s">
        <v>119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7"/>
    </row>
    <row r="190" spans="1:16" ht="20.399999999999999" x14ac:dyDescent="0.25">
      <c r="A190" s="72" t="s">
        <v>64</v>
      </c>
      <c r="B190" s="58" t="s">
        <v>65</v>
      </c>
      <c r="C190" s="61"/>
      <c r="D190" s="61"/>
      <c r="E190" s="61"/>
      <c r="F190" s="61"/>
      <c r="G190" s="61"/>
      <c r="H190" s="7">
        <v>530</v>
      </c>
      <c r="I190" s="7">
        <v>132</v>
      </c>
      <c r="J190" s="7">
        <v>132</v>
      </c>
      <c r="K190" s="7">
        <v>133</v>
      </c>
      <c r="L190" s="7">
        <v>133</v>
      </c>
      <c r="M190" s="7">
        <v>530</v>
      </c>
      <c r="N190" s="7">
        <v>530</v>
      </c>
      <c r="O190" s="72" t="s">
        <v>66</v>
      </c>
      <c r="P190" s="72" t="s">
        <v>120</v>
      </c>
    </row>
    <row r="191" spans="1:16" ht="21" customHeight="1" x14ac:dyDescent="0.25">
      <c r="A191" s="72"/>
      <c r="B191" s="58" t="s">
        <v>18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72"/>
      <c r="P191" s="72"/>
    </row>
    <row r="192" spans="1:16" ht="31.2" customHeight="1" x14ac:dyDescent="0.25">
      <c r="A192" s="72"/>
      <c r="B192" s="58" t="s">
        <v>88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72"/>
      <c r="P192" s="72"/>
    </row>
    <row r="193" spans="1:16" ht="21" customHeight="1" x14ac:dyDescent="0.25">
      <c r="A193" s="72"/>
      <c r="B193" s="58" t="s">
        <v>21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72"/>
      <c r="P193" s="72"/>
    </row>
    <row r="194" spans="1:16" ht="20.399999999999999" x14ac:dyDescent="0.25">
      <c r="A194" s="72"/>
      <c r="B194" s="58" t="s">
        <v>25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72"/>
      <c r="P194" s="72"/>
    </row>
    <row r="195" spans="1:16" ht="21" customHeight="1" x14ac:dyDescent="0.25">
      <c r="A195" s="72"/>
      <c r="B195" s="58" t="s">
        <v>22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72"/>
      <c r="P195" s="72"/>
    </row>
    <row r="196" spans="1:16" ht="31.2" customHeight="1" x14ac:dyDescent="0.25">
      <c r="A196" s="72"/>
      <c r="B196" s="58" t="s">
        <v>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72"/>
      <c r="P196" s="72"/>
    </row>
    <row r="197" spans="1:16" ht="21" customHeight="1" x14ac:dyDescent="0.25">
      <c r="A197" s="72" t="s">
        <v>123</v>
      </c>
      <c r="B197" s="58" t="s">
        <v>42</v>
      </c>
      <c r="C197" s="61"/>
      <c r="D197" s="61"/>
      <c r="E197" s="61"/>
      <c r="F197" s="61"/>
      <c r="G197" s="61"/>
      <c r="H197" s="21"/>
      <c r="I197" s="21"/>
      <c r="J197" s="21"/>
      <c r="K197" s="21"/>
      <c r="L197" s="21"/>
      <c r="M197" s="21"/>
      <c r="N197" s="21"/>
      <c r="O197" s="80"/>
      <c r="P197" s="80"/>
    </row>
    <row r="198" spans="1:16" x14ac:dyDescent="0.25">
      <c r="A198" s="72"/>
      <c r="B198" s="58" t="s">
        <v>67</v>
      </c>
      <c r="C198" s="61"/>
      <c r="D198" s="61"/>
      <c r="E198" s="61"/>
      <c r="F198" s="61"/>
      <c r="G198" s="61"/>
      <c r="H198" s="21"/>
      <c r="I198" s="21"/>
      <c r="J198" s="21"/>
      <c r="K198" s="21"/>
      <c r="L198" s="21"/>
      <c r="M198" s="21"/>
      <c r="N198" s="21"/>
      <c r="O198" s="80"/>
      <c r="P198" s="80"/>
    </row>
    <row r="199" spans="1:16" ht="20.399999999999999" x14ac:dyDescent="0.25">
      <c r="A199" s="72"/>
      <c r="B199" s="58" t="s">
        <v>25</v>
      </c>
      <c r="C199" s="61"/>
      <c r="D199" s="61"/>
      <c r="E199" s="61"/>
      <c r="F199" s="61"/>
      <c r="G199" s="61"/>
      <c r="H199" s="21"/>
      <c r="I199" s="21"/>
      <c r="J199" s="21"/>
      <c r="K199" s="21"/>
      <c r="L199" s="21"/>
      <c r="M199" s="21"/>
      <c r="N199" s="21"/>
      <c r="O199" s="80"/>
      <c r="P199" s="80"/>
    </row>
    <row r="200" spans="1:16" x14ac:dyDescent="0.25">
      <c r="A200" s="72"/>
      <c r="B200" s="58" t="s">
        <v>22</v>
      </c>
      <c r="C200" s="61"/>
      <c r="D200" s="61"/>
      <c r="E200" s="61"/>
      <c r="F200" s="61"/>
      <c r="G200" s="61"/>
      <c r="H200" s="22"/>
      <c r="I200" s="22"/>
      <c r="J200" s="22"/>
      <c r="K200" s="22"/>
      <c r="L200" s="22"/>
      <c r="M200" s="22"/>
      <c r="N200" s="22"/>
      <c r="O200" s="80"/>
      <c r="P200" s="80"/>
    </row>
    <row r="201" spans="1:16" ht="20.399999999999999" x14ac:dyDescent="0.25">
      <c r="A201" s="72"/>
      <c r="B201" s="58" t="s">
        <v>23</v>
      </c>
      <c r="C201" s="61"/>
      <c r="D201" s="61"/>
      <c r="E201" s="61"/>
      <c r="F201" s="61"/>
      <c r="G201" s="61"/>
      <c r="H201" s="22"/>
      <c r="I201" s="22"/>
      <c r="J201" s="22"/>
      <c r="K201" s="22"/>
      <c r="L201" s="22"/>
      <c r="M201" s="22"/>
      <c r="N201" s="22"/>
      <c r="O201" s="80"/>
      <c r="P201" s="80"/>
    </row>
    <row r="202" spans="1:16" ht="21" customHeight="1" x14ac:dyDescent="0.25">
      <c r="A202" s="72" t="s">
        <v>68</v>
      </c>
      <c r="B202" s="58" t="s">
        <v>42</v>
      </c>
      <c r="C202" s="61"/>
      <c r="D202" s="61"/>
      <c r="E202" s="61"/>
      <c r="F202" s="61"/>
      <c r="G202" s="61"/>
      <c r="H202" s="5">
        <f t="shared" ref="H202" si="48">I202+J202+K202+L202</f>
        <v>844944.20000000019</v>
      </c>
      <c r="I202" s="5">
        <f>I203+I204+I205+I206</f>
        <v>1000</v>
      </c>
      <c r="J202" s="5">
        <f t="shared" ref="J202:N202" si="49">J203+J204+J205+J206</f>
        <v>169243</v>
      </c>
      <c r="K202" s="5">
        <f t="shared" si="49"/>
        <v>532892.50000000012</v>
      </c>
      <c r="L202" s="5">
        <f t="shared" si="49"/>
        <v>141808.70000000001</v>
      </c>
      <c r="M202" s="5">
        <f t="shared" si="49"/>
        <v>749155.40000000014</v>
      </c>
      <c r="N202" s="5">
        <f t="shared" si="49"/>
        <v>708209.20000000007</v>
      </c>
      <c r="O202" s="80"/>
      <c r="P202" s="80"/>
    </row>
    <row r="203" spans="1:16" ht="21" customHeight="1" x14ac:dyDescent="0.25">
      <c r="A203" s="72"/>
      <c r="B203" s="58" t="s">
        <v>21</v>
      </c>
      <c r="C203" s="61"/>
      <c r="D203" s="61"/>
      <c r="E203" s="61"/>
      <c r="F203" s="61"/>
      <c r="G203" s="61"/>
      <c r="H203" s="5">
        <f>I203+J203+K203+L203</f>
        <v>713796.10000000009</v>
      </c>
      <c r="I203" s="5">
        <f t="shared" ref="I203:N206" si="50">I198+I185+I74</f>
        <v>0</v>
      </c>
      <c r="J203" s="5">
        <f t="shared" si="50"/>
        <v>131200</v>
      </c>
      <c r="K203" s="5">
        <f t="shared" si="50"/>
        <v>444787.4</v>
      </c>
      <c r="L203" s="5">
        <f t="shared" si="50"/>
        <v>137808.70000000001</v>
      </c>
      <c r="M203" s="5">
        <f t="shared" si="50"/>
        <v>617809.80000000005</v>
      </c>
      <c r="N203" s="5">
        <f t="shared" si="50"/>
        <v>576863.6</v>
      </c>
      <c r="O203" s="80"/>
      <c r="P203" s="80"/>
    </row>
    <row r="204" spans="1:16" ht="20.399999999999999" x14ac:dyDescent="0.25">
      <c r="A204" s="72"/>
      <c r="B204" s="58" t="s">
        <v>25</v>
      </c>
      <c r="C204" s="61"/>
      <c r="D204" s="61"/>
      <c r="E204" s="61"/>
      <c r="F204" s="61"/>
      <c r="G204" s="61"/>
      <c r="H204" s="5">
        <f>I204+J204+K204+L204</f>
        <v>0</v>
      </c>
      <c r="I204" s="5">
        <f t="shared" si="50"/>
        <v>0</v>
      </c>
      <c r="J204" s="5">
        <f t="shared" si="50"/>
        <v>0</v>
      </c>
      <c r="K204" s="5">
        <f t="shared" si="50"/>
        <v>0</v>
      </c>
      <c r="L204" s="5">
        <f t="shared" si="50"/>
        <v>0</v>
      </c>
      <c r="M204" s="5">
        <f t="shared" si="50"/>
        <v>0</v>
      </c>
      <c r="N204" s="5">
        <f t="shared" si="50"/>
        <v>0</v>
      </c>
      <c r="O204" s="80"/>
      <c r="P204" s="80"/>
    </row>
    <row r="205" spans="1:16" ht="21" customHeight="1" x14ac:dyDescent="0.25">
      <c r="A205" s="72"/>
      <c r="B205" s="58" t="s">
        <v>22</v>
      </c>
      <c r="C205" s="61"/>
      <c r="D205" s="61"/>
      <c r="E205" s="61"/>
      <c r="F205" s="61"/>
      <c r="G205" s="61"/>
      <c r="H205" s="5">
        <f>I205+J205+K205+L205</f>
        <v>127197.3</v>
      </c>
      <c r="I205" s="5">
        <f t="shared" si="50"/>
        <v>1000</v>
      </c>
      <c r="J205" s="5">
        <f t="shared" si="50"/>
        <v>36726</v>
      </c>
      <c r="K205" s="5">
        <f t="shared" si="50"/>
        <v>85471.3</v>
      </c>
      <c r="L205" s="5">
        <f t="shared" si="50"/>
        <v>4000</v>
      </c>
      <c r="M205" s="5">
        <f t="shared" si="50"/>
        <v>127197.3</v>
      </c>
      <c r="N205" s="5">
        <f t="shared" si="50"/>
        <v>127197.3</v>
      </c>
      <c r="O205" s="80"/>
      <c r="P205" s="80"/>
    </row>
    <row r="206" spans="1:16" ht="31.2" customHeight="1" x14ac:dyDescent="0.25">
      <c r="A206" s="72"/>
      <c r="B206" s="58" t="s">
        <v>23</v>
      </c>
      <c r="C206" s="61"/>
      <c r="D206" s="61"/>
      <c r="E206" s="61"/>
      <c r="F206" s="61"/>
      <c r="G206" s="61"/>
      <c r="H206" s="5">
        <f>I206+J206+K206+L206</f>
        <v>3950.8</v>
      </c>
      <c r="I206" s="5">
        <f t="shared" si="50"/>
        <v>0</v>
      </c>
      <c r="J206" s="5">
        <f t="shared" si="50"/>
        <v>1317</v>
      </c>
      <c r="K206" s="5">
        <f t="shared" si="50"/>
        <v>2633.8</v>
      </c>
      <c r="L206" s="5">
        <f t="shared" si="50"/>
        <v>0</v>
      </c>
      <c r="M206" s="5">
        <f t="shared" si="50"/>
        <v>4148.3</v>
      </c>
      <c r="N206" s="5">
        <f t="shared" si="50"/>
        <v>4148.3</v>
      </c>
      <c r="O206" s="80"/>
      <c r="P206" s="80"/>
    </row>
    <row r="207" spans="1:16" ht="20.399999999999999" customHeight="1" x14ac:dyDescent="0.25">
      <c r="A207" s="75" t="s">
        <v>121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7"/>
    </row>
    <row r="208" spans="1:16" ht="13.8" customHeight="1" x14ac:dyDescent="0.25">
      <c r="A208" s="75" t="s">
        <v>122</v>
      </c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7"/>
    </row>
    <row r="209" spans="1:16" ht="30.6" x14ac:dyDescent="0.25">
      <c r="A209" s="72" t="s">
        <v>69</v>
      </c>
      <c r="B209" s="58" t="s">
        <v>27</v>
      </c>
      <c r="C209" s="61"/>
      <c r="D209" s="61"/>
      <c r="E209" s="61"/>
      <c r="F209" s="61"/>
      <c r="G209" s="61"/>
      <c r="H209" s="63"/>
      <c r="I209" s="8"/>
      <c r="J209" s="8"/>
      <c r="K209" s="11"/>
      <c r="L209" s="11"/>
      <c r="M209" s="8"/>
      <c r="N209" s="8"/>
      <c r="O209" s="72" t="s">
        <v>133</v>
      </c>
      <c r="P209" s="72" t="s">
        <v>151</v>
      </c>
    </row>
    <row r="210" spans="1:16" x14ac:dyDescent="0.25">
      <c r="A210" s="72"/>
      <c r="B210" s="58" t="s">
        <v>18</v>
      </c>
      <c r="C210" s="61"/>
      <c r="D210" s="61"/>
      <c r="E210" s="61"/>
      <c r="F210" s="61"/>
      <c r="G210" s="61"/>
      <c r="H210" s="7"/>
      <c r="I210" s="5" t="s">
        <v>19</v>
      </c>
      <c r="J210" s="5" t="s">
        <v>19</v>
      </c>
      <c r="K210" s="5" t="s">
        <v>19</v>
      </c>
      <c r="L210" s="5" t="s">
        <v>19</v>
      </c>
      <c r="M210" s="5"/>
      <c r="N210" s="5"/>
      <c r="O210" s="72"/>
      <c r="P210" s="72"/>
    </row>
    <row r="211" spans="1:16" ht="20.399999999999999" x14ac:dyDescent="0.25">
      <c r="A211" s="72"/>
      <c r="B211" s="58" t="s">
        <v>88</v>
      </c>
      <c r="C211" s="61"/>
      <c r="D211" s="61"/>
      <c r="E211" s="61"/>
      <c r="F211" s="61"/>
      <c r="G211" s="61"/>
      <c r="H211" s="5">
        <f>I211+J211+K211+L211</f>
        <v>0</v>
      </c>
      <c r="I211" s="5">
        <f t="shared" ref="I211:L211" si="51">I212+I213+I214+I215</f>
        <v>0</v>
      </c>
      <c r="J211" s="5">
        <f t="shared" si="51"/>
        <v>0</v>
      </c>
      <c r="K211" s="5">
        <f t="shared" si="51"/>
        <v>0</v>
      </c>
      <c r="L211" s="5">
        <f t="shared" si="51"/>
        <v>0</v>
      </c>
      <c r="M211" s="5">
        <f>M212+M213+M214+M215</f>
        <v>2400</v>
      </c>
      <c r="N211" s="5">
        <f>N212+N213+N214+N215</f>
        <v>0</v>
      </c>
      <c r="O211" s="72"/>
      <c r="P211" s="72"/>
    </row>
    <row r="212" spans="1:16" x14ac:dyDescent="0.25">
      <c r="A212" s="72"/>
      <c r="B212" s="58" t="s">
        <v>21</v>
      </c>
      <c r="C212" s="61"/>
      <c r="D212" s="61"/>
      <c r="E212" s="61"/>
      <c r="F212" s="61"/>
      <c r="G212" s="61"/>
      <c r="H212" s="5">
        <f t="shared" ref="H212:H215" si="52">I212+J212+K212+L212</f>
        <v>0</v>
      </c>
      <c r="I212" s="5">
        <f>I219+I226+I231</f>
        <v>0</v>
      </c>
      <c r="J212" s="5"/>
      <c r="K212" s="5"/>
      <c r="L212" s="5"/>
      <c r="M212" s="5"/>
      <c r="N212" s="5"/>
      <c r="O212" s="72"/>
      <c r="P212" s="72"/>
    </row>
    <row r="213" spans="1:16" ht="20.399999999999999" x14ac:dyDescent="0.25">
      <c r="A213" s="72"/>
      <c r="B213" s="58" t="s">
        <v>25</v>
      </c>
      <c r="C213" s="61"/>
      <c r="D213" s="61"/>
      <c r="E213" s="61"/>
      <c r="F213" s="61"/>
      <c r="G213" s="61"/>
      <c r="H213" s="5">
        <f t="shared" si="52"/>
        <v>0</v>
      </c>
      <c r="I213" s="5"/>
      <c r="J213" s="5"/>
      <c r="K213" s="5"/>
      <c r="L213" s="5"/>
      <c r="M213" s="5"/>
      <c r="N213" s="5"/>
      <c r="O213" s="72"/>
      <c r="P213" s="72"/>
    </row>
    <row r="214" spans="1:16" x14ac:dyDescent="0.25">
      <c r="A214" s="72"/>
      <c r="B214" s="58" t="s">
        <v>22</v>
      </c>
      <c r="C214" s="61"/>
      <c r="D214" s="61"/>
      <c r="E214" s="61"/>
      <c r="F214" s="61"/>
      <c r="G214" s="61"/>
      <c r="H214" s="5">
        <f t="shared" si="52"/>
        <v>0</v>
      </c>
      <c r="I214" s="5"/>
      <c r="J214" s="5"/>
      <c r="K214" s="5"/>
      <c r="L214" s="5"/>
      <c r="M214" s="5"/>
      <c r="N214" s="5"/>
      <c r="O214" s="72"/>
      <c r="P214" s="72"/>
    </row>
    <row r="215" spans="1:16" ht="20.399999999999999" x14ac:dyDescent="0.25">
      <c r="A215" s="72"/>
      <c r="B215" s="58" t="s">
        <v>23</v>
      </c>
      <c r="C215" s="61"/>
      <c r="D215" s="61"/>
      <c r="E215" s="61"/>
      <c r="F215" s="61"/>
      <c r="G215" s="61"/>
      <c r="H215" s="5">
        <f t="shared" si="52"/>
        <v>0</v>
      </c>
      <c r="I215" s="5">
        <f>I222+I229</f>
        <v>0</v>
      </c>
      <c r="J215" s="5">
        <f t="shared" ref="J215:N215" si="53">J222+J229</f>
        <v>0</v>
      </c>
      <c r="K215" s="5">
        <f t="shared" si="53"/>
        <v>0</v>
      </c>
      <c r="L215" s="5">
        <f t="shared" si="53"/>
        <v>0</v>
      </c>
      <c r="M215" s="5">
        <f t="shared" si="53"/>
        <v>2400</v>
      </c>
      <c r="N215" s="5">
        <f t="shared" si="53"/>
        <v>0</v>
      </c>
      <c r="O215" s="72"/>
      <c r="P215" s="72"/>
    </row>
    <row r="216" spans="1:16" ht="20.399999999999999" x14ac:dyDescent="0.25">
      <c r="A216" s="72" t="s">
        <v>70</v>
      </c>
      <c r="B216" s="58" t="s">
        <v>71</v>
      </c>
      <c r="C216" s="61"/>
      <c r="D216" s="61"/>
      <c r="E216" s="61"/>
      <c r="F216" s="61"/>
      <c r="G216" s="61"/>
      <c r="H216" s="7"/>
      <c r="I216" s="10"/>
      <c r="J216" s="10"/>
      <c r="K216" s="10"/>
      <c r="L216" s="10"/>
      <c r="M216" s="5">
        <v>3</v>
      </c>
      <c r="N216" s="5"/>
      <c r="O216" s="72" t="s">
        <v>134</v>
      </c>
      <c r="P216" s="72" t="s">
        <v>132</v>
      </c>
    </row>
    <row r="217" spans="1:16" x14ac:dyDescent="0.25">
      <c r="A217" s="72"/>
      <c r="B217" s="58" t="s">
        <v>18</v>
      </c>
      <c r="C217" s="61"/>
      <c r="D217" s="61"/>
      <c r="E217" s="61"/>
      <c r="F217" s="61"/>
      <c r="G217" s="61"/>
      <c r="H217" s="7"/>
      <c r="I217" s="5" t="s">
        <v>19</v>
      </c>
      <c r="J217" s="5" t="s">
        <v>19</v>
      </c>
      <c r="K217" s="5" t="s">
        <v>19</v>
      </c>
      <c r="L217" s="5" t="s">
        <v>19</v>
      </c>
      <c r="M217" s="5">
        <f>M218/M216</f>
        <v>800</v>
      </c>
      <c r="N217" s="5"/>
      <c r="O217" s="72"/>
      <c r="P217" s="72"/>
    </row>
    <row r="218" spans="1:16" ht="20.399999999999999" x14ac:dyDescent="0.25">
      <c r="A218" s="72"/>
      <c r="B218" s="58" t="s">
        <v>88</v>
      </c>
      <c r="C218" s="61"/>
      <c r="D218" s="61"/>
      <c r="E218" s="61"/>
      <c r="F218" s="61"/>
      <c r="G218" s="61"/>
      <c r="H218" s="5">
        <f t="shared" ref="H218:L218" si="54">H219+H220+H221+H222</f>
        <v>0</v>
      </c>
      <c r="I218" s="5">
        <f t="shared" si="54"/>
        <v>0</v>
      </c>
      <c r="J218" s="5">
        <f t="shared" si="54"/>
        <v>0</v>
      </c>
      <c r="K218" s="5">
        <f t="shared" si="54"/>
        <v>0</v>
      </c>
      <c r="L218" s="5">
        <f t="shared" si="54"/>
        <v>0</v>
      </c>
      <c r="M218" s="5">
        <f>M219+M220+M221+M222</f>
        <v>2400</v>
      </c>
      <c r="N218" s="5">
        <f>N219+N220+N221+N222</f>
        <v>0</v>
      </c>
      <c r="O218" s="72"/>
      <c r="P218" s="72"/>
    </row>
    <row r="219" spans="1:16" x14ac:dyDescent="0.25">
      <c r="A219" s="72"/>
      <c r="B219" s="58" t="s">
        <v>21</v>
      </c>
      <c r="C219" s="61"/>
      <c r="D219" s="61"/>
      <c r="E219" s="61"/>
      <c r="F219" s="61"/>
      <c r="G219" s="61"/>
      <c r="H219" s="5">
        <f>I219+J219+K219+L219</f>
        <v>0</v>
      </c>
      <c r="I219" s="5"/>
      <c r="J219" s="5"/>
      <c r="K219" s="5"/>
      <c r="L219" s="5"/>
      <c r="M219" s="5"/>
      <c r="N219" s="5"/>
      <c r="O219" s="72"/>
      <c r="P219" s="72"/>
    </row>
    <row r="220" spans="1:16" ht="20.399999999999999" x14ac:dyDescent="0.25">
      <c r="A220" s="72"/>
      <c r="B220" s="58" t="s">
        <v>25</v>
      </c>
      <c r="C220" s="61"/>
      <c r="D220" s="61"/>
      <c r="E220" s="61"/>
      <c r="F220" s="61"/>
      <c r="G220" s="61"/>
      <c r="H220" s="5">
        <f t="shared" ref="H220:H222" si="55">I220+J220+K220+L220</f>
        <v>0</v>
      </c>
      <c r="I220" s="5"/>
      <c r="J220" s="5"/>
      <c r="K220" s="5"/>
      <c r="L220" s="5"/>
      <c r="M220" s="5"/>
      <c r="N220" s="5"/>
      <c r="O220" s="72"/>
      <c r="P220" s="72"/>
    </row>
    <row r="221" spans="1:16" x14ac:dyDescent="0.25">
      <c r="A221" s="72"/>
      <c r="B221" s="58" t="s">
        <v>22</v>
      </c>
      <c r="C221" s="61"/>
      <c r="D221" s="61"/>
      <c r="E221" s="61"/>
      <c r="F221" s="61"/>
      <c r="G221" s="61"/>
      <c r="H221" s="5">
        <f t="shared" si="55"/>
        <v>0</v>
      </c>
      <c r="I221" s="5"/>
      <c r="J221" s="5"/>
      <c r="K221" s="5"/>
      <c r="L221" s="5"/>
      <c r="M221" s="5"/>
      <c r="N221" s="5"/>
      <c r="O221" s="72"/>
      <c r="P221" s="72"/>
    </row>
    <row r="222" spans="1:16" ht="20.399999999999999" x14ac:dyDescent="0.25">
      <c r="A222" s="72"/>
      <c r="B222" s="58" t="s">
        <v>23</v>
      </c>
      <c r="C222" s="61"/>
      <c r="D222" s="61"/>
      <c r="E222" s="61"/>
      <c r="F222" s="61"/>
      <c r="G222" s="61"/>
      <c r="H222" s="5">
        <f t="shared" si="55"/>
        <v>0</v>
      </c>
      <c r="I222" s="5"/>
      <c r="J222" s="5"/>
      <c r="K222" s="5"/>
      <c r="L222" s="5"/>
      <c r="M222" s="5">
        <v>2400</v>
      </c>
      <c r="N222" s="5"/>
      <c r="O222" s="72"/>
      <c r="P222" s="72"/>
    </row>
    <row r="223" spans="1:16" ht="20.399999999999999" x14ac:dyDescent="0.25">
      <c r="A223" s="72" t="s">
        <v>72</v>
      </c>
      <c r="B223" s="58" t="s">
        <v>73</v>
      </c>
      <c r="C223" s="7"/>
      <c r="D223" s="7"/>
      <c r="E223" s="7"/>
      <c r="F223" s="7"/>
      <c r="G223" s="7"/>
      <c r="H223" s="7">
        <v>2</v>
      </c>
      <c r="I223" s="5">
        <v>0</v>
      </c>
      <c r="J223" s="5">
        <v>1</v>
      </c>
      <c r="K223" s="5">
        <v>0</v>
      </c>
      <c r="L223" s="5">
        <v>1</v>
      </c>
      <c r="M223" s="5">
        <v>2</v>
      </c>
      <c r="N223" s="5">
        <v>2</v>
      </c>
      <c r="O223" s="72" t="s">
        <v>74</v>
      </c>
      <c r="P223" s="72" t="s">
        <v>131</v>
      </c>
    </row>
    <row r="224" spans="1:16" ht="21" customHeight="1" x14ac:dyDescent="0.25">
      <c r="A224" s="72"/>
      <c r="B224" s="58" t="s">
        <v>18</v>
      </c>
      <c r="C224" s="7"/>
      <c r="D224" s="7"/>
      <c r="E224" s="7"/>
      <c r="F224" s="7"/>
      <c r="G224" s="7"/>
      <c r="H224" s="7"/>
      <c r="I224" s="5" t="s">
        <v>75</v>
      </c>
      <c r="J224" s="5" t="s">
        <v>75</v>
      </c>
      <c r="K224" s="5" t="s">
        <v>75</v>
      </c>
      <c r="L224" s="5" t="s">
        <v>75</v>
      </c>
      <c r="M224" s="5"/>
      <c r="N224" s="5"/>
      <c r="O224" s="72"/>
      <c r="P224" s="72"/>
    </row>
    <row r="225" spans="1:16" ht="20.399999999999999" x14ac:dyDescent="0.25">
      <c r="A225" s="72"/>
      <c r="B225" s="58" t="s">
        <v>88</v>
      </c>
      <c r="C225" s="7"/>
      <c r="D225" s="7"/>
      <c r="E225" s="7"/>
      <c r="F225" s="7"/>
      <c r="G225" s="7"/>
      <c r="H225" s="7"/>
      <c r="I225" s="5"/>
      <c r="J225" s="5"/>
      <c r="K225" s="5"/>
      <c r="L225" s="5"/>
      <c r="M225" s="5"/>
      <c r="N225" s="5"/>
      <c r="O225" s="72"/>
      <c r="P225" s="72"/>
    </row>
    <row r="226" spans="1:16" x14ac:dyDescent="0.25">
      <c r="A226" s="72"/>
      <c r="B226" s="58" t="s">
        <v>21</v>
      </c>
      <c r="C226" s="7"/>
      <c r="D226" s="7"/>
      <c r="E226" s="7"/>
      <c r="F226" s="7"/>
      <c r="G226" s="7"/>
      <c r="H226" s="7"/>
      <c r="I226" s="5"/>
      <c r="J226" s="5"/>
      <c r="K226" s="5"/>
      <c r="L226" s="5"/>
      <c r="M226" s="5"/>
      <c r="N226" s="5"/>
      <c r="O226" s="72"/>
      <c r="P226" s="72"/>
    </row>
    <row r="227" spans="1:16" ht="20.399999999999999" x14ac:dyDescent="0.25">
      <c r="A227" s="72"/>
      <c r="B227" s="58" t="s">
        <v>25</v>
      </c>
      <c r="C227" s="7"/>
      <c r="D227" s="7"/>
      <c r="E227" s="7"/>
      <c r="F227" s="7"/>
      <c r="G227" s="7"/>
      <c r="H227" s="7"/>
      <c r="I227" s="5"/>
      <c r="J227" s="5"/>
      <c r="K227" s="5"/>
      <c r="L227" s="5"/>
      <c r="M227" s="5"/>
      <c r="N227" s="5"/>
      <c r="O227" s="72"/>
      <c r="P227" s="72"/>
    </row>
    <row r="228" spans="1:16" x14ac:dyDescent="0.25">
      <c r="A228" s="72"/>
      <c r="B228" s="58" t="s">
        <v>22</v>
      </c>
      <c r="C228" s="7"/>
      <c r="D228" s="7"/>
      <c r="E228" s="7"/>
      <c r="F228" s="7"/>
      <c r="G228" s="7"/>
      <c r="H228" s="7"/>
      <c r="I228" s="5"/>
      <c r="J228" s="5"/>
      <c r="K228" s="5"/>
      <c r="L228" s="5"/>
      <c r="M228" s="5"/>
      <c r="N228" s="5"/>
      <c r="O228" s="72"/>
      <c r="P228" s="72"/>
    </row>
    <row r="229" spans="1:16" ht="20.399999999999999" x14ac:dyDescent="0.25">
      <c r="A229" s="72"/>
      <c r="B229" s="58" t="s">
        <v>23</v>
      </c>
      <c r="C229" s="7"/>
      <c r="D229" s="7"/>
      <c r="E229" s="7"/>
      <c r="F229" s="7"/>
      <c r="G229" s="7"/>
      <c r="H229" s="7"/>
      <c r="I229" s="5"/>
      <c r="J229" s="5"/>
      <c r="K229" s="5"/>
      <c r="L229" s="5"/>
      <c r="M229" s="5"/>
      <c r="N229" s="5"/>
      <c r="O229" s="72"/>
      <c r="P229" s="72"/>
    </row>
    <row r="230" spans="1:16" x14ac:dyDescent="0.25">
      <c r="A230" s="72" t="s">
        <v>126</v>
      </c>
      <c r="B230" s="58" t="s">
        <v>42</v>
      </c>
      <c r="C230" s="61"/>
      <c r="D230" s="61"/>
      <c r="E230" s="61"/>
      <c r="F230" s="61"/>
      <c r="G230" s="61"/>
      <c r="H230" s="5">
        <f t="shared" ref="H230:H233" si="56">I230+J230+K230+L230</f>
        <v>0</v>
      </c>
      <c r="I230" s="5">
        <f>I231+I232+I233+I234</f>
        <v>0</v>
      </c>
      <c r="J230" s="5">
        <f t="shared" ref="J230:N230" si="57">J231+J232+J233+J234</f>
        <v>0</v>
      </c>
      <c r="K230" s="5">
        <f t="shared" si="57"/>
        <v>0</v>
      </c>
      <c r="L230" s="5">
        <f t="shared" si="57"/>
        <v>0</v>
      </c>
      <c r="M230" s="5">
        <f t="shared" si="57"/>
        <v>2400</v>
      </c>
      <c r="N230" s="5">
        <f t="shared" si="57"/>
        <v>0</v>
      </c>
      <c r="O230" s="78"/>
      <c r="P230" s="78"/>
    </row>
    <row r="231" spans="1:16" x14ac:dyDescent="0.25">
      <c r="A231" s="72"/>
      <c r="B231" s="58" t="s">
        <v>67</v>
      </c>
      <c r="C231" s="61"/>
      <c r="D231" s="61"/>
      <c r="E231" s="61"/>
      <c r="F231" s="61"/>
      <c r="G231" s="61"/>
      <c r="H231" s="5">
        <f t="shared" si="56"/>
        <v>0</v>
      </c>
      <c r="I231" s="5"/>
      <c r="J231" s="5"/>
      <c r="K231" s="5"/>
      <c r="L231" s="5"/>
      <c r="M231" s="5"/>
      <c r="N231" s="5"/>
      <c r="O231" s="78"/>
      <c r="P231" s="78"/>
    </row>
    <row r="232" spans="1:16" ht="20.399999999999999" x14ac:dyDescent="0.25">
      <c r="A232" s="72"/>
      <c r="B232" s="58" t="s">
        <v>25</v>
      </c>
      <c r="C232" s="61"/>
      <c r="D232" s="61"/>
      <c r="E232" s="61"/>
      <c r="F232" s="61"/>
      <c r="G232" s="61"/>
      <c r="H232" s="5">
        <f t="shared" si="56"/>
        <v>0</v>
      </c>
      <c r="I232" s="5"/>
      <c r="J232" s="5"/>
      <c r="K232" s="5"/>
      <c r="L232" s="5"/>
      <c r="M232" s="5"/>
      <c r="N232" s="5"/>
      <c r="O232" s="78"/>
      <c r="P232" s="78"/>
    </row>
    <row r="233" spans="1:16" x14ac:dyDescent="0.25">
      <c r="A233" s="72"/>
      <c r="B233" s="58" t="s">
        <v>22</v>
      </c>
      <c r="C233" s="61"/>
      <c r="D233" s="61"/>
      <c r="E233" s="61"/>
      <c r="F233" s="61"/>
      <c r="G233" s="61"/>
      <c r="H233" s="5">
        <f t="shared" si="56"/>
        <v>0</v>
      </c>
      <c r="I233" s="5"/>
      <c r="J233" s="5"/>
      <c r="K233" s="5"/>
      <c r="L233" s="5"/>
      <c r="M233" s="5"/>
      <c r="N233" s="5"/>
      <c r="O233" s="78"/>
      <c r="P233" s="78"/>
    </row>
    <row r="234" spans="1:16" ht="20.399999999999999" x14ac:dyDescent="0.25">
      <c r="A234" s="72"/>
      <c r="B234" s="58" t="s">
        <v>23</v>
      </c>
      <c r="C234" s="61"/>
      <c r="D234" s="61"/>
      <c r="E234" s="61"/>
      <c r="F234" s="61"/>
      <c r="G234" s="61"/>
      <c r="H234" s="5">
        <f>I234+J234+K234+L234</f>
        <v>0</v>
      </c>
      <c r="I234" s="5">
        <f t="shared" ref="I234:L234" si="58">I215</f>
        <v>0</v>
      </c>
      <c r="J234" s="5">
        <f t="shared" si="58"/>
        <v>0</v>
      </c>
      <c r="K234" s="5">
        <f t="shared" si="58"/>
        <v>0</v>
      </c>
      <c r="L234" s="5">
        <f t="shared" si="58"/>
        <v>0</v>
      </c>
      <c r="M234" s="5">
        <f>M215</f>
        <v>2400</v>
      </c>
      <c r="N234" s="5">
        <f>N215</f>
        <v>0</v>
      </c>
      <c r="O234" s="78"/>
      <c r="P234" s="78"/>
    </row>
    <row r="235" spans="1:16" ht="13.8" customHeight="1" x14ac:dyDescent="0.25">
      <c r="A235" s="75" t="s">
        <v>127</v>
      </c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7"/>
    </row>
    <row r="236" spans="1:16" ht="30.6" x14ac:dyDescent="0.25">
      <c r="A236" s="69" t="s">
        <v>100</v>
      </c>
      <c r="B236" s="58" t="s">
        <v>76</v>
      </c>
      <c r="C236" s="61"/>
      <c r="D236" s="61"/>
      <c r="E236" s="61"/>
      <c r="F236" s="61"/>
      <c r="G236" s="61"/>
      <c r="H236" s="7">
        <v>4</v>
      </c>
      <c r="I236" s="7">
        <v>1</v>
      </c>
      <c r="J236" s="7">
        <v>1</v>
      </c>
      <c r="K236" s="7">
        <v>1</v>
      </c>
      <c r="L236" s="7">
        <v>1</v>
      </c>
      <c r="M236" s="7">
        <v>4</v>
      </c>
      <c r="N236" s="7">
        <v>4</v>
      </c>
      <c r="O236" s="69" t="s">
        <v>101</v>
      </c>
      <c r="P236" s="72" t="s">
        <v>77</v>
      </c>
    </row>
    <row r="237" spans="1:16" x14ac:dyDescent="0.25">
      <c r="A237" s="70"/>
      <c r="B237" s="58" t="s">
        <v>18</v>
      </c>
      <c r="C237" s="61"/>
      <c r="D237" s="61"/>
      <c r="E237" s="61"/>
      <c r="F237" s="61"/>
      <c r="G237" s="61"/>
      <c r="H237" s="61"/>
      <c r="I237" s="28" t="s">
        <v>128</v>
      </c>
      <c r="J237" s="28" t="s">
        <v>128</v>
      </c>
      <c r="K237" s="28" t="s">
        <v>128</v>
      </c>
      <c r="L237" s="28" t="s">
        <v>128</v>
      </c>
      <c r="M237" s="61"/>
      <c r="N237" s="61"/>
      <c r="O237" s="70"/>
      <c r="P237" s="72"/>
    </row>
    <row r="238" spans="1:16" ht="20.399999999999999" x14ac:dyDescent="0.25">
      <c r="A238" s="70"/>
      <c r="B238" s="58" t="s">
        <v>88</v>
      </c>
      <c r="C238" s="61"/>
      <c r="D238" s="61"/>
      <c r="E238" s="61"/>
      <c r="F238" s="61"/>
      <c r="G238" s="61"/>
      <c r="H238" s="7"/>
      <c r="I238" s="7"/>
      <c r="J238" s="7"/>
      <c r="K238" s="7"/>
      <c r="L238" s="7"/>
      <c r="M238" s="24"/>
      <c r="N238" s="24"/>
      <c r="O238" s="70"/>
      <c r="P238" s="72"/>
    </row>
    <row r="239" spans="1:16" x14ac:dyDescent="0.25">
      <c r="A239" s="70"/>
      <c r="B239" s="58" t="s">
        <v>21</v>
      </c>
      <c r="C239" s="61"/>
      <c r="D239" s="61"/>
      <c r="E239" s="61"/>
      <c r="F239" s="61"/>
      <c r="G239" s="61"/>
      <c r="H239" s="7"/>
      <c r="I239" s="7"/>
      <c r="J239" s="7"/>
      <c r="K239" s="7"/>
      <c r="L239" s="7"/>
      <c r="M239" s="24"/>
      <c r="N239" s="24"/>
      <c r="O239" s="70"/>
      <c r="P239" s="72"/>
    </row>
    <row r="240" spans="1:16" ht="20.399999999999999" x14ac:dyDescent="0.25">
      <c r="A240" s="70"/>
      <c r="B240" s="58" t="s">
        <v>25</v>
      </c>
      <c r="C240" s="61"/>
      <c r="D240" s="61"/>
      <c r="E240" s="61"/>
      <c r="F240" s="61"/>
      <c r="G240" s="61"/>
      <c r="H240" s="7"/>
      <c r="I240" s="7"/>
      <c r="J240" s="7"/>
      <c r="K240" s="7"/>
      <c r="L240" s="7"/>
      <c r="M240" s="24"/>
      <c r="N240" s="24"/>
      <c r="O240" s="70"/>
      <c r="P240" s="72"/>
    </row>
    <row r="241" spans="1:16" x14ac:dyDescent="0.25">
      <c r="A241" s="70"/>
      <c r="B241" s="58" t="s">
        <v>22</v>
      </c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70"/>
      <c r="P241" s="72"/>
    </row>
    <row r="242" spans="1:16" ht="20.399999999999999" x14ac:dyDescent="0.25">
      <c r="A242" s="71"/>
      <c r="B242" s="58" t="s">
        <v>23</v>
      </c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71"/>
      <c r="P242" s="72"/>
    </row>
    <row r="243" spans="1:16" ht="30.6" x14ac:dyDescent="0.25">
      <c r="A243" s="72" t="s">
        <v>78</v>
      </c>
      <c r="B243" s="58" t="s">
        <v>76</v>
      </c>
      <c r="C243" s="61"/>
      <c r="D243" s="61"/>
      <c r="E243" s="61"/>
      <c r="F243" s="61"/>
      <c r="G243" s="61"/>
      <c r="H243" s="7">
        <v>4</v>
      </c>
      <c r="I243" s="7">
        <v>1</v>
      </c>
      <c r="J243" s="7">
        <v>1</v>
      </c>
      <c r="K243" s="7">
        <v>1</v>
      </c>
      <c r="L243" s="7">
        <v>1</v>
      </c>
      <c r="M243" s="7">
        <v>4</v>
      </c>
      <c r="N243" s="7">
        <v>4</v>
      </c>
      <c r="O243" s="69" t="s">
        <v>101</v>
      </c>
      <c r="P243" s="72" t="s">
        <v>105</v>
      </c>
    </row>
    <row r="244" spans="1:16" x14ac:dyDescent="0.25">
      <c r="A244" s="72"/>
      <c r="B244" s="58" t="s">
        <v>18</v>
      </c>
      <c r="C244" s="61"/>
      <c r="D244" s="61"/>
      <c r="E244" s="61"/>
      <c r="F244" s="61"/>
      <c r="G244" s="61"/>
      <c r="H244" s="7"/>
      <c r="I244" s="7" t="s">
        <v>128</v>
      </c>
      <c r="J244" s="7" t="s">
        <v>128</v>
      </c>
      <c r="K244" s="7" t="s">
        <v>128</v>
      </c>
      <c r="L244" s="7" t="s">
        <v>128</v>
      </c>
      <c r="M244" s="24"/>
      <c r="N244" s="24"/>
      <c r="O244" s="70"/>
      <c r="P244" s="72"/>
    </row>
    <row r="245" spans="1:16" ht="20.399999999999999" x14ac:dyDescent="0.25">
      <c r="A245" s="72"/>
      <c r="B245" s="58" t="s">
        <v>88</v>
      </c>
      <c r="C245" s="61"/>
      <c r="D245" s="61"/>
      <c r="E245" s="61"/>
      <c r="F245" s="61"/>
      <c r="G245" s="61"/>
      <c r="H245" s="7"/>
      <c r="I245" s="7"/>
      <c r="J245" s="7"/>
      <c r="K245" s="7"/>
      <c r="L245" s="7"/>
      <c r="M245" s="24"/>
      <c r="N245" s="24"/>
      <c r="O245" s="70"/>
      <c r="P245" s="72"/>
    </row>
    <row r="246" spans="1:16" x14ac:dyDescent="0.25">
      <c r="A246" s="72"/>
      <c r="B246" s="58" t="s">
        <v>21</v>
      </c>
      <c r="C246" s="61"/>
      <c r="D246" s="61"/>
      <c r="E246" s="61"/>
      <c r="F246" s="61"/>
      <c r="G246" s="61"/>
      <c r="H246" s="7"/>
      <c r="I246" s="7"/>
      <c r="J246" s="7"/>
      <c r="K246" s="7"/>
      <c r="L246" s="7"/>
      <c r="M246" s="24"/>
      <c r="N246" s="24"/>
      <c r="O246" s="70"/>
      <c r="P246" s="72"/>
    </row>
    <row r="247" spans="1:16" ht="20.399999999999999" x14ac:dyDescent="0.25">
      <c r="A247" s="72"/>
      <c r="B247" s="58" t="s">
        <v>25</v>
      </c>
      <c r="C247" s="61"/>
      <c r="D247" s="61"/>
      <c r="E247" s="61"/>
      <c r="F247" s="61"/>
      <c r="G247" s="61"/>
      <c r="H247" s="7"/>
      <c r="I247" s="7"/>
      <c r="J247" s="7"/>
      <c r="K247" s="7"/>
      <c r="L247" s="7"/>
      <c r="M247" s="24"/>
      <c r="N247" s="24"/>
      <c r="O247" s="70"/>
      <c r="P247" s="72"/>
    </row>
    <row r="248" spans="1:16" x14ac:dyDescent="0.25">
      <c r="A248" s="72"/>
      <c r="B248" s="58" t="s">
        <v>22</v>
      </c>
      <c r="C248" s="61"/>
      <c r="D248" s="61"/>
      <c r="E248" s="61"/>
      <c r="F248" s="61"/>
      <c r="G248" s="61"/>
      <c r="H248" s="7"/>
      <c r="I248" s="7"/>
      <c r="J248" s="7"/>
      <c r="K248" s="7"/>
      <c r="L248" s="7"/>
      <c r="M248" s="24"/>
      <c r="N248" s="24"/>
      <c r="O248" s="70"/>
      <c r="P248" s="72"/>
    </row>
    <row r="249" spans="1:16" ht="20.399999999999999" x14ac:dyDescent="0.25">
      <c r="A249" s="72"/>
      <c r="B249" s="58" t="s">
        <v>23</v>
      </c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71"/>
      <c r="P249" s="72"/>
    </row>
    <row r="250" spans="1:16" x14ac:dyDescent="0.25">
      <c r="A250" s="72" t="s">
        <v>129</v>
      </c>
      <c r="B250" s="58" t="s">
        <v>42</v>
      </c>
      <c r="C250" s="61"/>
      <c r="D250" s="61"/>
      <c r="E250" s="61"/>
      <c r="F250" s="61"/>
      <c r="G250" s="61"/>
      <c r="H250" s="7"/>
      <c r="I250" s="7"/>
      <c r="J250" s="7"/>
      <c r="K250" s="7"/>
      <c r="L250" s="7"/>
      <c r="M250" s="24"/>
      <c r="N250" s="24"/>
      <c r="O250" s="78"/>
      <c r="P250" s="78"/>
    </row>
    <row r="251" spans="1:16" x14ac:dyDescent="0.25">
      <c r="A251" s="72"/>
      <c r="B251" s="58" t="s">
        <v>21</v>
      </c>
      <c r="C251" s="61"/>
      <c r="D251" s="61"/>
      <c r="E251" s="61"/>
      <c r="F251" s="61"/>
      <c r="G251" s="61"/>
      <c r="H251" s="7"/>
      <c r="I251" s="7"/>
      <c r="J251" s="7"/>
      <c r="K251" s="7"/>
      <c r="L251" s="7"/>
      <c r="M251" s="24"/>
      <c r="N251" s="24"/>
      <c r="O251" s="78"/>
      <c r="P251" s="78"/>
    </row>
    <row r="252" spans="1:16" ht="20.399999999999999" x14ac:dyDescent="0.25">
      <c r="A252" s="72"/>
      <c r="B252" s="58" t="s">
        <v>25</v>
      </c>
      <c r="C252" s="61"/>
      <c r="D252" s="61"/>
      <c r="E252" s="61"/>
      <c r="F252" s="61"/>
      <c r="G252" s="61"/>
      <c r="H252" s="7"/>
      <c r="I252" s="7"/>
      <c r="J252" s="7"/>
      <c r="K252" s="7"/>
      <c r="L252" s="7"/>
      <c r="M252" s="24"/>
      <c r="N252" s="24"/>
      <c r="O252" s="78"/>
      <c r="P252" s="78"/>
    </row>
    <row r="253" spans="1:16" x14ac:dyDescent="0.25">
      <c r="A253" s="72"/>
      <c r="B253" s="58" t="s">
        <v>22</v>
      </c>
      <c r="C253" s="61"/>
      <c r="D253" s="61"/>
      <c r="E253" s="61"/>
      <c r="F253" s="61"/>
      <c r="G253" s="61"/>
      <c r="H253" s="7"/>
      <c r="I253" s="7"/>
      <c r="J253" s="7"/>
      <c r="K253" s="7"/>
      <c r="L253" s="7"/>
      <c r="M253" s="24"/>
      <c r="N253" s="24"/>
      <c r="O253" s="78"/>
      <c r="P253" s="78"/>
    </row>
    <row r="254" spans="1:16" ht="20.399999999999999" x14ac:dyDescent="0.25">
      <c r="A254" s="72"/>
      <c r="B254" s="58" t="s">
        <v>23</v>
      </c>
      <c r="C254" s="61"/>
      <c r="D254" s="61"/>
      <c r="E254" s="61"/>
      <c r="F254" s="61"/>
      <c r="G254" s="61"/>
      <c r="H254" s="7"/>
      <c r="I254" s="7"/>
      <c r="J254" s="7"/>
      <c r="K254" s="7"/>
      <c r="L254" s="7"/>
      <c r="M254" s="24"/>
      <c r="N254" s="24"/>
      <c r="O254" s="78"/>
      <c r="P254" s="78"/>
    </row>
    <row r="255" spans="1:16" x14ac:dyDescent="0.25">
      <c r="A255" s="79" t="s">
        <v>79</v>
      </c>
      <c r="B255" s="62" t="s">
        <v>42</v>
      </c>
      <c r="C255" s="61"/>
      <c r="D255" s="61"/>
      <c r="E255" s="61"/>
      <c r="F255" s="61"/>
      <c r="G255" s="61"/>
      <c r="H255" s="5">
        <f>H256+H257+H258+H259</f>
        <v>0</v>
      </c>
      <c r="I255" s="5">
        <f>I256+I257+I258+I259</f>
        <v>0</v>
      </c>
      <c r="J255" s="5">
        <f t="shared" ref="J255:N255" si="59">J256+J257+J258+J259</f>
        <v>0</v>
      </c>
      <c r="K255" s="5">
        <f t="shared" si="59"/>
        <v>0</v>
      </c>
      <c r="L255" s="5">
        <f t="shared" si="59"/>
        <v>0</v>
      </c>
      <c r="M255" s="5">
        <f t="shared" si="59"/>
        <v>2400</v>
      </c>
      <c r="N255" s="5">
        <f t="shared" si="59"/>
        <v>0</v>
      </c>
      <c r="O255" s="78"/>
      <c r="P255" s="78"/>
    </row>
    <row r="256" spans="1:16" x14ac:dyDescent="0.25">
      <c r="A256" s="79"/>
      <c r="B256" s="62" t="s">
        <v>21</v>
      </c>
      <c r="C256" s="61"/>
      <c r="D256" s="61"/>
      <c r="E256" s="61"/>
      <c r="F256" s="61"/>
      <c r="G256" s="61"/>
      <c r="H256" s="5">
        <f t="shared" ref="H256:H258" si="60">I256+J256+K256+L256</f>
        <v>0</v>
      </c>
      <c r="I256" s="5">
        <f>I239+I231</f>
        <v>0</v>
      </c>
      <c r="J256" s="5">
        <f t="shared" ref="J256:N256" si="61">J239+J231</f>
        <v>0</v>
      </c>
      <c r="K256" s="5">
        <f t="shared" si="61"/>
        <v>0</v>
      </c>
      <c r="L256" s="5">
        <f t="shared" si="61"/>
        <v>0</v>
      </c>
      <c r="M256" s="5">
        <f t="shared" si="61"/>
        <v>0</v>
      </c>
      <c r="N256" s="5">
        <f t="shared" si="61"/>
        <v>0</v>
      </c>
      <c r="O256" s="78"/>
      <c r="P256" s="78"/>
    </row>
    <row r="257" spans="1:16" ht="20.399999999999999" x14ac:dyDescent="0.25">
      <c r="A257" s="79"/>
      <c r="B257" s="62" t="s">
        <v>25</v>
      </c>
      <c r="C257" s="61"/>
      <c r="D257" s="61"/>
      <c r="E257" s="61"/>
      <c r="F257" s="61"/>
      <c r="G257" s="61"/>
      <c r="H257" s="5">
        <f t="shared" si="60"/>
        <v>0</v>
      </c>
      <c r="I257" s="5">
        <f t="shared" ref="I257:N259" si="62">I240+I232</f>
        <v>0</v>
      </c>
      <c r="J257" s="5">
        <f t="shared" si="62"/>
        <v>0</v>
      </c>
      <c r="K257" s="5">
        <f t="shared" si="62"/>
        <v>0</v>
      </c>
      <c r="L257" s="5">
        <f t="shared" si="62"/>
        <v>0</v>
      </c>
      <c r="M257" s="5">
        <f t="shared" si="62"/>
        <v>0</v>
      </c>
      <c r="N257" s="5">
        <f t="shared" si="62"/>
        <v>0</v>
      </c>
      <c r="O257" s="78"/>
      <c r="P257" s="78"/>
    </row>
    <row r="258" spans="1:16" x14ac:dyDescent="0.25">
      <c r="A258" s="79"/>
      <c r="B258" s="62" t="s">
        <v>22</v>
      </c>
      <c r="C258" s="61"/>
      <c r="D258" s="61"/>
      <c r="E258" s="61"/>
      <c r="F258" s="61"/>
      <c r="G258" s="61"/>
      <c r="H258" s="5">
        <f t="shared" si="60"/>
        <v>0</v>
      </c>
      <c r="I258" s="5">
        <f t="shared" si="62"/>
        <v>0</v>
      </c>
      <c r="J258" s="5">
        <f t="shared" si="62"/>
        <v>0</v>
      </c>
      <c r="K258" s="5">
        <f t="shared" si="62"/>
        <v>0</v>
      </c>
      <c r="L258" s="5">
        <f t="shared" si="62"/>
        <v>0</v>
      </c>
      <c r="M258" s="5">
        <f t="shared" si="62"/>
        <v>0</v>
      </c>
      <c r="N258" s="5">
        <f t="shared" si="62"/>
        <v>0</v>
      </c>
      <c r="O258" s="78"/>
      <c r="P258" s="78"/>
    </row>
    <row r="259" spans="1:16" ht="20.399999999999999" x14ac:dyDescent="0.25">
      <c r="A259" s="79"/>
      <c r="B259" s="62" t="s">
        <v>23</v>
      </c>
      <c r="C259" s="61"/>
      <c r="D259" s="61"/>
      <c r="E259" s="61"/>
      <c r="F259" s="61"/>
      <c r="G259" s="61"/>
      <c r="H259" s="5">
        <f>I259+J259+K259+L259</f>
        <v>0</v>
      </c>
      <c r="I259" s="5">
        <f t="shared" si="62"/>
        <v>0</v>
      </c>
      <c r="J259" s="5">
        <f t="shared" si="62"/>
        <v>0</v>
      </c>
      <c r="K259" s="5">
        <f t="shared" si="62"/>
        <v>0</v>
      </c>
      <c r="L259" s="5">
        <f t="shared" si="62"/>
        <v>0</v>
      </c>
      <c r="M259" s="5">
        <f t="shared" si="62"/>
        <v>2400</v>
      </c>
      <c r="N259" s="5">
        <f t="shared" si="62"/>
        <v>0</v>
      </c>
      <c r="O259" s="78"/>
      <c r="P259" s="78"/>
    </row>
    <row r="260" spans="1:16" x14ac:dyDescent="0.25">
      <c r="A260" s="72" t="s">
        <v>80</v>
      </c>
      <c r="B260" s="58" t="s">
        <v>42</v>
      </c>
      <c r="C260" s="61"/>
      <c r="D260" s="61"/>
      <c r="E260" s="61"/>
      <c r="F260" s="61"/>
      <c r="G260" s="61"/>
      <c r="H260" s="5">
        <f>H261+H262+H263+H264</f>
        <v>844944.20000000019</v>
      </c>
      <c r="I260" s="5">
        <f t="shared" ref="I260:N260" si="63">I261+I262+I263+I264</f>
        <v>1000</v>
      </c>
      <c r="J260" s="5">
        <f t="shared" si="63"/>
        <v>169243</v>
      </c>
      <c r="K260" s="5">
        <f t="shared" si="63"/>
        <v>532892.50000000012</v>
      </c>
      <c r="L260" s="5">
        <f t="shared" si="63"/>
        <v>141808.70000000001</v>
      </c>
      <c r="M260" s="5">
        <f t="shared" si="63"/>
        <v>751555.40000000014</v>
      </c>
      <c r="N260" s="5">
        <f t="shared" si="63"/>
        <v>708209.20000000007</v>
      </c>
      <c r="O260" s="78"/>
      <c r="P260" s="78"/>
    </row>
    <row r="261" spans="1:16" x14ac:dyDescent="0.25">
      <c r="A261" s="72"/>
      <c r="B261" s="58" t="s">
        <v>21</v>
      </c>
      <c r="C261" s="61"/>
      <c r="D261" s="61"/>
      <c r="E261" s="61"/>
      <c r="F261" s="61"/>
      <c r="G261" s="61"/>
      <c r="H261" s="5">
        <f>I261+J261+K261+L261</f>
        <v>713796.10000000009</v>
      </c>
      <c r="I261" s="5">
        <f>I203+I256</f>
        <v>0</v>
      </c>
      <c r="J261" s="5">
        <f t="shared" ref="J261:N261" si="64">J203+J256</f>
        <v>131200</v>
      </c>
      <c r="K261" s="5">
        <f t="shared" si="64"/>
        <v>444787.4</v>
      </c>
      <c r="L261" s="5">
        <f t="shared" si="64"/>
        <v>137808.70000000001</v>
      </c>
      <c r="M261" s="5">
        <f t="shared" si="64"/>
        <v>617809.80000000005</v>
      </c>
      <c r="N261" s="5">
        <f t="shared" si="64"/>
        <v>576863.6</v>
      </c>
      <c r="O261" s="78"/>
      <c r="P261" s="78"/>
    </row>
    <row r="262" spans="1:16" ht="20.399999999999999" x14ac:dyDescent="0.25">
      <c r="A262" s="72"/>
      <c r="B262" s="58" t="s">
        <v>25</v>
      </c>
      <c r="C262" s="7"/>
      <c r="D262" s="7"/>
      <c r="E262" s="7"/>
      <c r="F262" s="7"/>
      <c r="G262" s="7"/>
      <c r="H262" s="5">
        <f t="shared" ref="H262:H263" si="65">I262+J262+K262+L262</f>
        <v>0</v>
      </c>
      <c r="I262" s="5">
        <f t="shared" ref="I262:N264" si="66">I204+I257</f>
        <v>0</v>
      </c>
      <c r="J262" s="5">
        <f t="shared" si="66"/>
        <v>0</v>
      </c>
      <c r="K262" s="5">
        <f t="shared" si="66"/>
        <v>0</v>
      </c>
      <c r="L262" s="5">
        <f t="shared" si="66"/>
        <v>0</v>
      </c>
      <c r="M262" s="5">
        <f t="shared" si="66"/>
        <v>0</v>
      </c>
      <c r="N262" s="5">
        <f t="shared" si="66"/>
        <v>0</v>
      </c>
      <c r="O262" s="78"/>
      <c r="P262" s="78"/>
    </row>
    <row r="263" spans="1:16" x14ac:dyDescent="0.25">
      <c r="A263" s="72"/>
      <c r="B263" s="58" t="s">
        <v>22</v>
      </c>
      <c r="C263" s="61"/>
      <c r="D263" s="61"/>
      <c r="E263" s="61"/>
      <c r="F263" s="61"/>
      <c r="G263" s="61"/>
      <c r="H263" s="5">
        <f t="shared" si="65"/>
        <v>127197.3</v>
      </c>
      <c r="I263" s="5">
        <f t="shared" si="66"/>
        <v>1000</v>
      </c>
      <c r="J263" s="5">
        <f t="shared" si="66"/>
        <v>36726</v>
      </c>
      <c r="K263" s="5">
        <f t="shared" si="66"/>
        <v>85471.3</v>
      </c>
      <c r="L263" s="5">
        <f t="shared" si="66"/>
        <v>4000</v>
      </c>
      <c r="M263" s="5">
        <f t="shared" si="66"/>
        <v>127197.3</v>
      </c>
      <c r="N263" s="5">
        <f t="shared" si="66"/>
        <v>127197.3</v>
      </c>
      <c r="O263" s="78"/>
      <c r="P263" s="78"/>
    </row>
    <row r="264" spans="1:16" ht="20.399999999999999" x14ac:dyDescent="0.25">
      <c r="A264" s="72"/>
      <c r="B264" s="58" t="s">
        <v>23</v>
      </c>
      <c r="C264" s="61"/>
      <c r="D264" s="61"/>
      <c r="E264" s="61"/>
      <c r="F264" s="61"/>
      <c r="G264" s="61"/>
      <c r="H264" s="5">
        <f>I264+J264+K264+L264</f>
        <v>3950.8</v>
      </c>
      <c r="I264" s="5">
        <f t="shared" si="66"/>
        <v>0</v>
      </c>
      <c r="J264" s="5">
        <f t="shared" si="66"/>
        <v>1317</v>
      </c>
      <c r="K264" s="5">
        <f t="shared" si="66"/>
        <v>2633.8</v>
      </c>
      <c r="L264" s="5">
        <f t="shared" si="66"/>
        <v>0</v>
      </c>
      <c r="M264" s="5">
        <f t="shared" si="66"/>
        <v>6548.3</v>
      </c>
      <c r="N264" s="5">
        <f t="shared" si="66"/>
        <v>4148.3</v>
      </c>
      <c r="O264" s="78"/>
      <c r="P264" s="78"/>
    </row>
    <row r="267" spans="1:16" ht="67.2" customHeight="1" x14ac:dyDescent="0.25">
      <c r="A267" s="120" t="s">
        <v>102</v>
      </c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</row>
    <row r="268" spans="1:16" ht="18" customHeight="1" x14ac:dyDescent="0.25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</row>
    <row r="269" spans="1:16" ht="18" customHeight="1" x14ac:dyDescent="0.2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</row>
    <row r="270" spans="1:16" ht="18" customHeight="1" x14ac:dyDescent="0.25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</row>
    <row r="271" spans="1:16" ht="18" customHeight="1" x14ac:dyDescent="0.25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</row>
    <row r="272" spans="1:16" ht="18" customHeight="1" x14ac:dyDescent="0.25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</row>
    <row r="273" spans="1:16" ht="18" customHeight="1" x14ac:dyDescent="0.25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</row>
    <row r="274" spans="1:16" ht="18" customHeight="1" x14ac:dyDescent="0.25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</row>
    <row r="275" spans="1:16" ht="18" customHeight="1" x14ac:dyDescent="0.25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</row>
    <row r="276" spans="1:16" ht="18" customHeight="1" x14ac:dyDescent="0.25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</row>
    <row r="277" spans="1:16" ht="18" customHeight="1" x14ac:dyDescent="0.25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</row>
    <row r="278" spans="1:16" ht="18" customHeight="1" x14ac:dyDescent="0.25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</row>
    <row r="279" spans="1:16" ht="18" customHeight="1" x14ac:dyDescent="0.25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</row>
    <row r="280" spans="1:16" ht="18" customHeight="1" x14ac:dyDescent="0.25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</row>
    <row r="281" spans="1:16" ht="18" customHeight="1" x14ac:dyDescent="0.25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</row>
    <row r="282" spans="1:16" x14ac:dyDescent="0.25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</row>
    <row r="283" spans="1:16" ht="18" x14ac:dyDescent="0.25">
      <c r="A283" s="52"/>
    </row>
    <row r="284" spans="1:16" ht="18" x14ac:dyDescent="0.35">
      <c r="A284" s="53"/>
    </row>
  </sheetData>
  <autoFilter ref="A7:P264"/>
  <mergeCells count="141">
    <mergeCell ref="A235:P235"/>
    <mergeCell ref="A8:P8"/>
    <mergeCell ref="A9:P9"/>
    <mergeCell ref="H4:H6"/>
    <mergeCell ref="M4:M6"/>
    <mergeCell ref="N4:N6"/>
    <mergeCell ref="I4:L5"/>
    <mergeCell ref="A267:P282"/>
    <mergeCell ref="A10:A16"/>
    <mergeCell ref="O10:O16"/>
    <mergeCell ref="P10:P16"/>
    <mergeCell ref="P4:P6"/>
    <mergeCell ref="C5:C6"/>
    <mergeCell ref="D5:D6"/>
    <mergeCell ref="F5:F6"/>
    <mergeCell ref="G5:G6"/>
    <mergeCell ref="E5:E6"/>
    <mergeCell ref="A4:A6"/>
    <mergeCell ref="B4:B6"/>
    <mergeCell ref="C4:G4"/>
    <mergeCell ref="O4:O6"/>
    <mergeCell ref="A38:A44"/>
    <mergeCell ref="O38:O44"/>
    <mergeCell ref="P38:P44"/>
    <mergeCell ref="A17:A23"/>
    <mergeCell ref="O17:O23"/>
    <mergeCell ref="P17:P23"/>
    <mergeCell ref="A59:A65"/>
    <mergeCell ref="O59:O65"/>
    <mergeCell ref="P59:P65"/>
    <mergeCell ref="A52:A58"/>
    <mergeCell ref="O52:O58"/>
    <mergeCell ref="P52:P58"/>
    <mergeCell ref="A45:A51"/>
    <mergeCell ref="O45:O51"/>
    <mergeCell ref="P45:P51"/>
    <mergeCell ref="A79:A85"/>
    <mergeCell ref="O79:O85"/>
    <mergeCell ref="P73:P77"/>
    <mergeCell ref="A73:A77"/>
    <mergeCell ref="O73:O77"/>
    <mergeCell ref="O24:O30"/>
    <mergeCell ref="P24:P30"/>
    <mergeCell ref="A24:A30"/>
    <mergeCell ref="A66:A72"/>
    <mergeCell ref="O66:O72"/>
    <mergeCell ref="P66:P72"/>
    <mergeCell ref="A31:A37"/>
    <mergeCell ref="O31:O37"/>
    <mergeCell ref="P31:P37"/>
    <mergeCell ref="A78:P78"/>
    <mergeCell ref="B100:B101"/>
    <mergeCell ref="A94:A102"/>
    <mergeCell ref="B97:B98"/>
    <mergeCell ref="B91:B92"/>
    <mergeCell ref="A86:A93"/>
    <mergeCell ref="O86:O93"/>
    <mergeCell ref="P86:P93"/>
    <mergeCell ref="A112:A120"/>
    <mergeCell ref="O112:O120"/>
    <mergeCell ref="P112:P120"/>
    <mergeCell ref="O135:O142"/>
    <mergeCell ref="P135:P142"/>
    <mergeCell ref="A169:A175"/>
    <mergeCell ref="O169:O175"/>
    <mergeCell ref="P169:P175"/>
    <mergeCell ref="B115:B117"/>
    <mergeCell ref="A103:A111"/>
    <mergeCell ref="O103:O111"/>
    <mergeCell ref="P103:P111"/>
    <mergeCell ref="B106:B108"/>
    <mergeCell ref="O243:O249"/>
    <mergeCell ref="A243:A249"/>
    <mergeCell ref="P243:P249"/>
    <mergeCell ref="A236:A242"/>
    <mergeCell ref="O236:O242"/>
    <mergeCell ref="O197:O201"/>
    <mergeCell ref="P197:P201"/>
    <mergeCell ref="A190:A196"/>
    <mergeCell ref="O190:O196"/>
    <mergeCell ref="P190:P196"/>
    <mergeCell ref="A209:A215"/>
    <mergeCell ref="O209:O215"/>
    <mergeCell ref="P209:P215"/>
    <mergeCell ref="O202:O206"/>
    <mergeCell ref="P202:P206"/>
    <mergeCell ref="A202:A206"/>
    <mergeCell ref="A197:A201"/>
    <mergeCell ref="P236:P242"/>
    <mergeCell ref="A230:A234"/>
    <mergeCell ref="O230:O234"/>
    <mergeCell ref="P230:P234"/>
    <mergeCell ref="A223:A229"/>
    <mergeCell ref="O223:O229"/>
    <mergeCell ref="P223:P229"/>
    <mergeCell ref="A260:A264"/>
    <mergeCell ref="O260:O264"/>
    <mergeCell ref="P260:P264"/>
    <mergeCell ref="O255:O259"/>
    <mergeCell ref="P255:P259"/>
    <mergeCell ref="A255:A259"/>
    <mergeCell ref="A250:A254"/>
    <mergeCell ref="O250:O254"/>
    <mergeCell ref="P250:P254"/>
    <mergeCell ref="A216:A222"/>
    <mergeCell ref="O216:O222"/>
    <mergeCell ref="P216:P222"/>
    <mergeCell ref="P176:P183"/>
    <mergeCell ref="B179:B180"/>
    <mergeCell ref="A184:A188"/>
    <mergeCell ref="O184:O188"/>
    <mergeCell ref="P184:P188"/>
    <mergeCell ref="A176:A183"/>
    <mergeCell ref="O176:O183"/>
    <mergeCell ref="A189:P189"/>
    <mergeCell ref="A207:P207"/>
    <mergeCell ref="A208:P208"/>
    <mergeCell ref="A2:P2"/>
    <mergeCell ref="P79:P85"/>
    <mergeCell ref="O94:O102"/>
    <mergeCell ref="P94:P102"/>
    <mergeCell ref="B164:B167"/>
    <mergeCell ref="P159:P168"/>
    <mergeCell ref="A159:A168"/>
    <mergeCell ref="O159:O168"/>
    <mergeCell ref="O150:O158"/>
    <mergeCell ref="P150:P158"/>
    <mergeCell ref="B153:B155"/>
    <mergeCell ref="A150:A158"/>
    <mergeCell ref="A129:A134"/>
    <mergeCell ref="O129:O134"/>
    <mergeCell ref="P129:P134"/>
    <mergeCell ref="O121:O128"/>
    <mergeCell ref="P121:P128"/>
    <mergeCell ref="B124:B125"/>
    <mergeCell ref="A121:A128"/>
    <mergeCell ref="P143:P149"/>
    <mergeCell ref="A143:A149"/>
    <mergeCell ref="O143:O149"/>
    <mergeCell ref="B140:B141"/>
    <mergeCell ref="A135:A142"/>
  </mergeCells>
  <pageMargins left="0.25" right="0.25" top="0.75" bottom="0.75" header="0.3" footer="0.3"/>
  <pageSetup paperSize="9" scale="82" fitToHeight="0" orientation="landscape" r:id="rId1"/>
  <rowBreaks count="9" manualBreakCount="9">
    <brk id="23" max="15" man="1"/>
    <brk id="51" max="16383" man="1"/>
    <brk id="77" max="16383" man="1"/>
    <brk id="102" max="16383" man="1"/>
    <brk id="134" max="16383" man="1"/>
    <brk id="168" max="15" man="1"/>
    <brk id="197" max="15" man="1"/>
    <brk id="222" max="16383" man="1"/>
    <brk id="2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Таблица3</vt:lpstr>
      <vt:lpstr>Лист1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Неустроева Екатерина Александровна</cp:lastModifiedBy>
  <cp:lastPrinted>2019-03-19T09:37:59Z</cp:lastPrinted>
  <dcterms:created xsi:type="dcterms:W3CDTF">2019-01-23T06:56:37Z</dcterms:created>
  <dcterms:modified xsi:type="dcterms:W3CDTF">2019-03-22T04:53:02Z</dcterms:modified>
</cp:coreProperties>
</file>