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femi.NSO\AppData\Local\Packages\Microsoft.MicrosoftEdge_8wekyb3d8bbwe\TempState\Downloads\"/>
    </mc:Choice>
  </mc:AlternateContent>
  <bookViews>
    <workbookView xWindow="0" yWindow="0" windowWidth="28800" windowHeight="108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Лист1!$A$4:$R$477</definedName>
    <definedName name="_xlnm.Print_Titles" localSheetId="0">Лист1!$4:$6</definedName>
    <definedName name="_xlnm.Print_Area" localSheetId="0">Лист1!$B$1:$R$483</definedName>
  </definedNames>
  <calcPr calcId="162913"/>
</workbook>
</file>

<file path=xl/calcChain.xml><?xml version="1.0" encoding="utf-8"?>
<calcChain xmlns="http://schemas.openxmlformats.org/spreadsheetml/2006/main">
  <c r="J487" i="1" l="1"/>
  <c r="J486" i="1"/>
  <c r="J485" i="1"/>
  <c r="H487" i="1"/>
  <c r="H486" i="1"/>
  <c r="H485" i="1"/>
  <c r="L463" i="1"/>
  <c r="M418" i="1"/>
  <c r="N473" i="1" l="1"/>
  <c r="M473" i="1"/>
  <c r="L473" i="1"/>
  <c r="N468" i="1"/>
  <c r="M468" i="1"/>
  <c r="L468" i="1"/>
  <c r="N463" i="1"/>
  <c r="M463" i="1"/>
  <c r="N458" i="1"/>
  <c r="M458" i="1"/>
  <c r="L458" i="1"/>
  <c r="N448" i="1"/>
  <c r="M448" i="1"/>
  <c r="L448" i="1"/>
  <c r="N428" i="1"/>
  <c r="M428" i="1"/>
  <c r="L428" i="1"/>
  <c r="N418" i="1"/>
  <c r="L418" i="1"/>
  <c r="N408" i="1"/>
  <c r="M408" i="1"/>
  <c r="L408" i="1"/>
  <c r="M413" i="1"/>
  <c r="N413" i="1"/>
  <c r="L413" i="1"/>
  <c r="I443" i="1" l="1"/>
  <c r="I363" i="1" l="1"/>
  <c r="I358" i="1"/>
  <c r="M103" i="1" l="1"/>
  <c r="M293" i="1"/>
  <c r="N293" i="1"/>
  <c r="N323" i="1"/>
  <c r="M318" i="1"/>
  <c r="L318" i="1"/>
  <c r="I318" i="1" s="1"/>
  <c r="K318" i="1"/>
  <c r="L279" i="1"/>
  <c r="L278" i="1" s="1"/>
  <c r="G268" i="1"/>
  <c r="G238" i="1"/>
  <c r="N238" i="1"/>
  <c r="L233" i="1"/>
  <c r="M313" i="1"/>
  <c r="L313" i="1"/>
  <c r="I313" i="1" s="1"/>
  <c r="K313" i="1"/>
  <c r="M308" i="1"/>
  <c r="L308" i="1"/>
  <c r="I308" i="1" s="1"/>
  <c r="K308" i="1"/>
  <c r="I278" i="1"/>
  <c r="M303" i="1"/>
  <c r="L303" i="1"/>
  <c r="K303" i="1"/>
  <c r="M78" i="1"/>
  <c r="N78" i="1"/>
  <c r="G228" i="1"/>
  <c r="M228" i="1"/>
  <c r="N228" i="1"/>
  <c r="L228" i="1"/>
  <c r="L208" i="1"/>
  <c r="G203" i="1"/>
  <c r="M203" i="1"/>
  <c r="M108" i="1"/>
  <c r="M188" i="1"/>
  <c r="N188" i="1"/>
  <c r="M298" i="1"/>
  <c r="L298" i="1"/>
  <c r="I298" i="1" s="1"/>
  <c r="K298" i="1"/>
  <c r="L293" i="1"/>
  <c r="K293" i="1"/>
  <c r="K123" i="1"/>
  <c r="L123" i="1"/>
  <c r="M123" i="1"/>
  <c r="K128" i="1"/>
  <c r="L128" i="1"/>
  <c r="I128" i="1" s="1"/>
  <c r="G128" i="1" s="1"/>
  <c r="L133" i="1"/>
  <c r="M133" i="1"/>
  <c r="I133" i="1" s="1"/>
  <c r="L138" i="1"/>
  <c r="M138" i="1"/>
  <c r="K143" i="1"/>
  <c r="L143" i="1"/>
  <c r="K148" i="1"/>
  <c r="L148" i="1"/>
  <c r="M148" i="1"/>
  <c r="K153" i="1"/>
  <c r="L153" i="1"/>
  <c r="M153" i="1"/>
  <c r="N153" i="1"/>
  <c r="L158" i="1"/>
  <c r="M158" i="1"/>
  <c r="I163" i="1"/>
  <c r="K163" i="1"/>
  <c r="L163" i="1"/>
  <c r="L168" i="1"/>
  <c r="I173" i="1"/>
  <c r="K173" i="1"/>
  <c r="K178" i="1"/>
  <c r="L178" i="1"/>
  <c r="I183" i="1"/>
  <c r="L183" i="1"/>
  <c r="M183" i="1"/>
  <c r="L188" i="1"/>
  <c r="L193" i="1"/>
  <c r="M193" i="1"/>
  <c r="M198" i="1"/>
  <c r="G198" i="1" s="1"/>
  <c r="I198" i="1" s="1"/>
  <c r="L203" i="1"/>
  <c r="M208" i="1"/>
  <c r="N208" i="1"/>
  <c r="O208" i="1"/>
  <c r="K213" i="1"/>
  <c r="L213" i="1"/>
  <c r="M213" i="1"/>
  <c r="N213" i="1"/>
  <c r="K218" i="1"/>
  <c r="L218" i="1"/>
  <c r="M218" i="1"/>
  <c r="L223" i="1"/>
  <c r="M223" i="1"/>
  <c r="K228" i="1"/>
  <c r="I233" i="1"/>
  <c r="K233" i="1"/>
  <c r="K238" i="1"/>
  <c r="L238" i="1"/>
  <c r="M238" i="1"/>
  <c r="K243" i="1"/>
  <c r="L243" i="1"/>
  <c r="G243" i="1" s="1"/>
  <c r="M243" i="1"/>
  <c r="K248" i="1"/>
  <c r="L248" i="1"/>
  <c r="M248" i="1"/>
  <c r="K253" i="1"/>
  <c r="L253" i="1"/>
  <c r="M253" i="1"/>
  <c r="G253" i="1" s="1"/>
  <c r="I253" i="1" s="1"/>
  <c r="K258" i="1"/>
  <c r="L258" i="1"/>
  <c r="M258" i="1"/>
  <c r="K263" i="1"/>
  <c r="L263" i="1"/>
  <c r="G263" i="1" s="1"/>
  <c r="I263" i="1" s="1"/>
  <c r="M263" i="1"/>
  <c r="K268" i="1"/>
  <c r="L268" i="1"/>
  <c r="M268" i="1"/>
  <c r="K273" i="1"/>
  <c r="L273" i="1"/>
  <c r="M273" i="1"/>
  <c r="N273" i="1"/>
  <c r="K278" i="1"/>
  <c r="M278" i="1"/>
  <c r="K283" i="1"/>
  <c r="L283" i="1"/>
  <c r="M283" i="1"/>
  <c r="G283" i="1" s="1"/>
  <c r="I283" i="1" s="1"/>
  <c r="K288" i="1"/>
  <c r="L288" i="1"/>
  <c r="G288" i="1" s="1"/>
  <c r="I288" i="1" s="1"/>
  <c r="M288" i="1"/>
  <c r="I328" i="1"/>
  <c r="G328" i="1" s="1"/>
  <c r="K328" i="1"/>
  <c r="L328" i="1"/>
  <c r="M328" i="1"/>
  <c r="I333" i="1"/>
  <c r="G333" i="1" s="1"/>
  <c r="K333" i="1"/>
  <c r="L333" i="1"/>
  <c r="M333" i="1"/>
  <c r="G248" i="1" l="1"/>
  <c r="I248" i="1" s="1"/>
  <c r="G223" i="1"/>
  <c r="I223" i="1" s="1"/>
  <c r="G158" i="1"/>
  <c r="I158" i="1" s="1"/>
  <c r="I243" i="1"/>
  <c r="G193" i="1"/>
  <c r="I193" i="1" s="1"/>
  <c r="I303" i="1"/>
  <c r="I153" i="1"/>
  <c r="G153" i="1" s="1"/>
  <c r="I148" i="1"/>
  <c r="G148" i="1" s="1"/>
  <c r="I123" i="1"/>
  <c r="P208" i="1"/>
  <c r="M68" i="1"/>
  <c r="M8" i="1"/>
  <c r="L338" i="1" l="1"/>
  <c r="M338" i="1"/>
  <c r="N338" i="1"/>
  <c r="O338" i="1"/>
  <c r="M118" i="1" l="1"/>
  <c r="L118" i="1"/>
  <c r="K118" i="1"/>
  <c r="I118" i="1" s="1"/>
  <c r="G118" i="1" s="1"/>
  <c r="M113" i="1"/>
  <c r="L113" i="1"/>
  <c r="K113" i="1"/>
  <c r="I113" i="1"/>
  <c r="G113" i="1" s="1"/>
  <c r="K418" i="1"/>
  <c r="M323" i="1" l="1"/>
  <c r="L323" i="1"/>
  <c r="K323" i="1"/>
  <c r="I323" i="1" l="1"/>
  <c r="K468" i="1"/>
  <c r="K463" i="1"/>
  <c r="K428" i="1" l="1"/>
  <c r="K423" i="1"/>
  <c r="I423" i="1" s="1"/>
  <c r="I458" i="1"/>
  <c r="G458" i="1" s="1"/>
  <c r="L13" i="1" l="1"/>
  <c r="I98" i="1"/>
  <c r="K103" i="1" l="1"/>
  <c r="N33" i="1"/>
  <c r="I18" i="1"/>
  <c r="G18" i="1" s="1"/>
  <c r="I353" i="1" l="1"/>
  <c r="M348" i="1"/>
  <c r="G348" i="1" s="1"/>
  <c r="I348" i="1" s="1"/>
  <c r="M343" i="1"/>
  <c r="G343" i="1" s="1"/>
  <c r="I343" i="1" s="1"/>
  <c r="L348" i="1"/>
  <c r="K348" i="1"/>
  <c r="L343" i="1"/>
  <c r="K343" i="1"/>
  <c r="M99" i="1" l="1"/>
  <c r="L18" i="1"/>
  <c r="K353" i="1" l="1"/>
  <c r="L353" i="1"/>
  <c r="K358" i="1"/>
  <c r="L358" i="1"/>
  <c r="M358" i="1"/>
  <c r="M53" i="1"/>
  <c r="M58" i="1"/>
  <c r="L8" i="1"/>
  <c r="K13" i="1"/>
  <c r="K18" i="1"/>
  <c r="K23" i="1"/>
  <c r="L23" i="1"/>
  <c r="L33" i="1"/>
  <c r="M33" i="1"/>
  <c r="K33" i="1"/>
  <c r="L38" i="1"/>
  <c r="M38" i="1"/>
  <c r="N38" i="1"/>
  <c r="O38" i="1"/>
  <c r="P38" i="1"/>
  <c r="M43" i="1"/>
  <c r="L48" i="1"/>
  <c r="K48" i="1"/>
  <c r="K53" i="1"/>
  <c r="L53" i="1"/>
  <c r="K63" i="1"/>
  <c r="L63" i="1"/>
  <c r="K68" i="1"/>
  <c r="L68" i="1"/>
  <c r="K73" i="1"/>
  <c r="L73" i="1"/>
  <c r="L78" i="1"/>
  <c r="K78" i="1"/>
  <c r="K83" i="1"/>
  <c r="L83" i="1"/>
  <c r="M88" i="1"/>
  <c r="K93" i="1"/>
  <c r="L93" i="1"/>
  <c r="M98" i="1"/>
  <c r="L103" i="1"/>
  <c r="K108" i="1"/>
  <c r="G33" i="1" l="1"/>
  <c r="G353" i="1"/>
  <c r="G53" i="1"/>
  <c r="G23" i="1"/>
  <c r="I63" i="1"/>
  <c r="G63" i="1" s="1"/>
  <c r="K38" i="1"/>
  <c r="G93" i="1"/>
  <c r="K8" i="1"/>
  <c r="K363" i="1" l="1"/>
  <c r="L363" i="1"/>
  <c r="M363" i="1"/>
  <c r="K368" i="1" l="1"/>
  <c r="L368" i="1"/>
  <c r="M368" i="1"/>
  <c r="I368" i="1" l="1"/>
  <c r="L383" i="1"/>
  <c r="L443" i="1" l="1"/>
  <c r="K443" i="1"/>
  <c r="L438" i="1"/>
  <c r="K438" i="1"/>
  <c r="K373" i="1" l="1"/>
  <c r="K378" i="1"/>
  <c r="L378" i="1"/>
  <c r="K383" i="1"/>
  <c r="I383" i="1" s="1"/>
  <c r="G383" i="1" s="1"/>
  <c r="K388" i="1"/>
  <c r="L388" i="1"/>
  <c r="L398" i="1"/>
  <c r="G403" i="1"/>
  <c r="I403" i="1"/>
  <c r="K403" i="1"/>
  <c r="K408" i="1"/>
  <c r="K413" i="1"/>
  <c r="K433" i="1"/>
  <c r="K448" i="1"/>
  <c r="K453" i="1"/>
  <c r="I453" i="1" s="1"/>
  <c r="G453" i="1" s="1"/>
  <c r="L453" i="1"/>
  <c r="M453" i="1"/>
  <c r="I388" i="1" l="1"/>
  <c r="G388" i="1" s="1"/>
  <c r="L7" i="1" l="1"/>
  <c r="M7" i="1"/>
  <c r="K7" i="1" l="1"/>
  <c r="K473" i="1"/>
</calcChain>
</file>

<file path=xl/comments1.xml><?xml version="1.0" encoding="utf-8"?>
<comments xmlns="http://schemas.openxmlformats.org/spreadsheetml/2006/main">
  <authors>
    <author>Половодова Марта Витальевна</author>
    <author>AKozhuhova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  <charset val="204"/>
          </rPr>
          <t>Половодова Марта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Новосибирский район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  <charset val="204"/>
          </rPr>
          <t>Половодова Марта Витальевна:</t>
        </r>
        <r>
          <rPr>
            <sz val="9"/>
            <color indexed="81"/>
            <rFont val="Tahoma"/>
            <family val="2"/>
            <charset val="204"/>
          </rPr>
          <t xml:space="preserve">
Тогучинский район</t>
        </r>
      </text>
    </comment>
    <comment ref="N189" authorId="0" shapeId="0">
      <text>
        <r>
          <rPr>
            <b/>
            <sz val="9"/>
            <color indexed="81"/>
            <rFont val="Tahoma"/>
            <family val="2"/>
            <charset val="204"/>
          </rPr>
          <t>Половодова Марта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в 2022 году это будет объект БКАД</t>
        </r>
      </text>
    </comment>
    <comment ref="N228" authorId="0" shapeId="0">
      <text>
        <r>
          <rPr>
            <b/>
            <sz val="9"/>
            <color indexed="81"/>
            <rFont val="Tahoma"/>
            <family val="2"/>
            <charset val="204"/>
          </rPr>
          <t>Половодова Марта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в 2022 г. Объект БКАД</t>
        </r>
      </text>
    </comment>
    <comment ref="C458" authorId="1" shapeId="0">
      <text>
        <r>
          <rPr>
            <b/>
            <sz val="9"/>
            <color indexed="81"/>
            <rFont val="Tahoma"/>
            <family val="2"/>
            <charset val="204"/>
          </rPr>
          <t>AKozhuhova:</t>
        </r>
        <r>
          <rPr>
            <sz val="9"/>
            <color indexed="81"/>
            <rFont val="Tahoma"/>
            <family val="2"/>
            <charset val="204"/>
          </rPr>
          <t xml:space="preserve">
В соглашении нет </t>
        </r>
      </text>
    </comment>
  </commentList>
</comments>
</file>

<file path=xl/sharedStrings.xml><?xml version="1.0" encoding="utf-8"?>
<sst xmlns="http://schemas.openxmlformats.org/spreadsheetml/2006/main" count="923" uniqueCount="209">
  <si>
    <t>годы проведения работ</t>
  </si>
  <si>
    <t>плановый период ввода объекта в эксплуатацию</t>
  </si>
  <si>
    <t>Наличие проектной документации</t>
  </si>
  <si>
    <t>Источники финансирования</t>
  </si>
  <si>
    <t>объемы финансирования (тыс. руб.)</t>
  </si>
  <si>
    <t>Главные распорядители бюджетных средств, застройщик (заказчик-застройщик)</t>
  </si>
  <si>
    <t>на 2019 год</t>
  </si>
  <si>
    <t>на 2020 год</t>
  </si>
  <si>
    <t>Сумма затрат 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</si>
  <si>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</si>
  <si>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</si>
  <si>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</si>
  <si>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</si>
  <si>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Реконструкция автомобильной дороги "Мироновка - Петрушино" в Баганском районе Новосибирской области</t>
  </si>
  <si>
    <t>Строительство автомобильной дороги «Обход с.Сарапулка» с мостом ч/р Иня  в Мошковском и Тогучинском районах Новосибирской области</t>
  </si>
  <si>
    <t>нет</t>
  </si>
  <si>
    <t>2017-2023</t>
  </si>
  <si>
    <t>да</t>
  </si>
  <si>
    <t>МТиДХ, 
ГКУ НСО ТУАД</t>
  </si>
  <si>
    <t>Наименование основного мероприятия</t>
  </si>
  <si>
    <t>Реконструкция автомобильной дороги по ул.Ломоносова в г.Купино Купинского района Новосибирской области</t>
  </si>
  <si>
    <t>Реконструкция автомобильной дороги «ст.Сельская – п.Агролес» в Искитимском районе</t>
  </si>
  <si>
    <t>2018-2020</t>
  </si>
  <si>
    <t>на 2021 год</t>
  </si>
  <si>
    <t xml:space="preserve">Реконструкция автомобильной дороги "99 км а/д "К-02" - Павлово" на участке км 10+500 - км 23+049 в Венгеровском районе Новосибирской области </t>
  </si>
  <si>
    <t>Реконструкция автомобильной дороги "38 км а/д "Н-1029"- Шейнфельд - Богословка"  в Карасукском районе Новосибирской области</t>
  </si>
  <si>
    <t>2019-2020</t>
  </si>
  <si>
    <t>Реконструкция пешеходного моста на 8,61 км  а/д "Советское шоссе" в Новосибирском районе Новосибирской области</t>
  </si>
  <si>
    <t>Реконструкция автомобильной дороги "Новосибирск-Ленинск-Кузнецкий" на участке км 39- км 42 в Тогучинском районе Новосибирской области</t>
  </si>
  <si>
    <t>72,2(пог.м)</t>
  </si>
  <si>
    <t>1.2.2. Обеспечение восстановления и развития автодорог местного значения за счет субсидий местным бюджетам на осуществление дорожной деятельности в отношении автомобильных дорог местного значения</t>
  </si>
  <si>
    <t>Сумма затарат в том числе:</t>
  </si>
  <si>
    <t>-</t>
  </si>
  <si>
    <t xml:space="preserve">местные бюджеты </t>
  </si>
  <si>
    <t>Реконструкция автомобильной дороги по ул.Южная в с.Рождественка  Купинского района Новосибирской области</t>
  </si>
  <si>
    <t>2020</t>
  </si>
  <si>
    <t>0,655</t>
  </si>
  <si>
    <t>Строительство автомобильно дороги от пляжа "Наутилус" вдоль территории многофункциональной ледовой арены по ул. Немировича-Данченко с заездом на дамбу Октябрьского моста</t>
  </si>
  <si>
    <t>Департамент транспорта и дорожно-благоустроительного комплекса г.Новосибирска</t>
  </si>
  <si>
    <t>2019-2022</t>
  </si>
  <si>
    <t>2022</t>
  </si>
  <si>
    <t>2019</t>
  </si>
  <si>
    <t>Наименование объекта капитального строительства (реконструкции)</t>
  </si>
  <si>
    <t>Стоимость объекта капитального строительства (реконструкции) в соответствии с проектной документацией (тыс. руб.)</t>
  </si>
  <si>
    <t>Параметры объекта в соотвествии с проектной документацией</t>
  </si>
  <si>
    <t xml:space="preserve">Остаток сметной стоимости объекта (тыс. руб.) </t>
  </si>
  <si>
    <t>Строительство объекта капитального строительства «Мостовой переход через р. Обь в створе ул. Ипподромской г. Новосибирска. Этап 0. Подготовительные работы. Этап 1. Строительство мостового перехода через р. Обь. Этап 2. Строительство транспортной развязки в створе ул. Станиславского» в рамках концессионного соглашения, заключенного в соответствии с Федеральным законом от 21 июля 2005 г. № 115-ФЗ «О концессионных соглашениях», подлежащего эксплуатации на платной основе</t>
  </si>
  <si>
    <t>1.1.2.Мероприятия по строительству (реконструкции) автомобильных дорог (участков автомобильных дорог (или) искусственных дорожных сооружений) в рамках концессионных соглашений, заключаемых в соответствии с Федеральным законом «О концессионных соглашениях», подлежащих эксплуатации на платной основе. Строительство объекта капитального строительства «Мостовой переход через р. Обь в створе ул. Ипподромской г. Новосибирска. Этап 0. Подготовительные работы. Этап 1. Строительство мостового перехода через р. Обь. Этап 2. Строительство транспортной развязки в створе ул. Станиславского» в рамках концессионного соглашения, заключенного в соответствии с Федеральным законом от 21.07.2005  № 115-ФЗ «О концессионных соглашениях», подлежащего эксплуатации на платной основе»</t>
  </si>
  <si>
    <t>Таблица 4</t>
  </si>
  <si>
    <t>Строительство автомобильной дороги от пляжа "Наутилус" вдоль территории "Многофункциональной ледовой арены" с заездом на дамбу Октябрьского моста в Кировском и Ленинском районах г.Новосибирска</t>
  </si>
  <si>
    <t>Строительство автомобильной дороги от ул.Немировича-Данченко до территории "Многофункциональной ледовой арены" в Кировском районе г.Новосибирска</t>
  </si>
  <si>
    <t>Администрация Искитимского  района</t>
  </si>
  <si>
    <t>Реконструкция автомобильной дороги по ул. Покрышкина (ул. Остальцова – ул. Строительная) в р.п. Сузун</t>
  </si>
  <si>
    <t>Реконструкция автомобильной дороги по ул. Ленина, ул. Калинина, ул. 50 лет Октября.   в с. Решеты Кочковского района Новосибирской области</t>
  </si>
  <si>
    <t>Администрация Новосибирского района Новосибирской области</t>
  </si>
  <si>
    <t>2018-2021</t>
  </si>
  <si>
    <t>Реконструкция ул. Лесная с.Мироновка в Баганском районе</t>
  </si>
  <si>
    <t>Реконструкция а/д в г. Тогучине ул. Майская (от перекрестка ул. Лесной до дома № 152 по ул. Майской)</t>
  </si>
  <si>
    <t>Администрация Тогучинского района</t>
  </si>
  <si>
    <t>Реконструкция а/д в р.п. Горный по ул. Линейной (от ул. Горной до а/д "Байкал-Тогучин-Карпысак"</t>
  </si>
  <si>
    <t xml:space="preserve">О1. Общепрограммное мероприятие «Региональный проект «Дорожная сеть (Новосибирская область)»»    </t>
  </si>
  <si>
    <t>1.1.1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</t>
  </si>
  <si>
    <t>1.1.4. Строительство объектов дорожной инфраструктуры для многофункциональной ледовой арены по улице Немировича-Данченко в г. Новосибирске</t>
  </si>
  <si>
    <t>2021-2024</t>
  </si>
  <si>
    <t>2017-2024</t>
  </si>
  <si>
    <t>2017-2022</t>
  </si>
  <si>
    <t>на 2023 год*</t>
  </si>
  <si>
    <t>на 2024 год*</t>
  </si>
  <si>
    <t>на 2025 год*</t>
  </si>
  <si>
    <r>
      <t>на 2022 год</t>
    </r>
    <r>
      <rPr>
        <sz val="10"/>
        <color theme="1"/>
        <rFont val="Calibri"/>
        <family val="2"/>
        <charset val="204"/>
      </rPr>
      <t>*</t>
    </r>
  </si>
  <si>
    <t>* В отношении указанного периода отражены объекты, информация по которым утверждена в Законе об Областном бюджете  на период 2019-2021 годах. После утверждения Закона об Областном бюджете на последующий трехлетний период, информация по объектам будет скорректирована.</t>
  </si>
  <si>
    <t xml:space="preserve">1.1.3.  Оснащение объектов транспортной инфраструктуры техническими средствами обеспечения транспортной безопасности искусственных сооружений на автомобильных дорогах общего пользования Новосибирской области </t>
  </si>
  <si>
    <t>2019-2021</t>
  </si>
  <si>
    <t>2020;                                2021</t>
  </si>
  <si>
    <t>3,4;                                              0,6</t>
  </si>
  <si>
    <t>Реконструкция автомобильной дороги "22 км а/д "К-08" - Сарыбалык - Даниловская Ферма" на участке км 0+003 - км 2+068 в Доволенском районе  Новосибирской области</t>
  </si>
  <si>
    <t>Реконструкция автомобильной дороги "Богатиха - Новорозино (в гр. района)" в Купинском районе</t>
  </si>
  <si>
    <t>Строительство моста через Протоку на а/д "11 км а/д "Н-1612"-Шаитик" в Купинском районе Новосибирской области</t>
  </si>
  <si>
    <t>Строительство автомобильной дороги "Подъездные автомобильные дороги в промышленно-логистическом парке Новосибирской области" в Новосибирском районе</t>
  </si>
  <si>
    <t>Строительство магистральной дороги непрерывного движения на продолжении магистрали М-51 «Байкал» от городской черты Новосибирска до примыкания к магистрали М-52 «Чуйский тракт» с мостовым переходом через реку Обь в г.Новосибирске (Юго-западный транзит с мостовым переходом через р.Обь в городе Новосибирске)</t>
  </si>
  <si>
    <t>Реконструкция автомобильной дороги "Советское  шоссе" в Новосибирском районе Новосибирской области</t>
  </si>
  <si>
    <t>Реконструкция мостового перехода ч/р Шеничный Лог на 134 км а/д "Новосибирск - Кочки - Павлодар (в пред. РФ)" в Ордынском районе</t>
  </si>
  <si>
    <t>Реконструкция автомобильной дороги "Северное - Биаза - гр. Кыштовского района" в Северном районе Новосибирской области</t>
  </si>
  <si>
    <t>Реконструкция автомобильной дороги "79 км а/д "К-04" - Федоровка" на участке 17+900 - км 21+900 в Северном районе</t>
  </si>
  <si>
    <t>Реконструкция автомобильной дороги "29 км а/д "К-29" - Заковряжино - Шипуново" на участке км 19+927 - км 20+027 (ликвидация оврагообразования) в Сузунском районе</t>
  </si>
  <si>
    <t>Реконструкция автомобильной дороги "Кушаги-Мураши" в Усть-Таркском районе Новосибирской области</t>
  </si>
  <si>
    <t xml:space="preserve">Реконструкция автомобильной дороги "Чаны - Погорелка" на участке км 11+468 - км 13+200 в Чановском районе </t>
  </si>
  <si>
    <t xml:space="preserve">Оснащение моста через р. Кирзушка на км 11+667 автомобильной дороге "120 км а/д "К-17р" - Камень-на-Оби (в границах НСО)" в Ордынском районе техническими средствами обеспечения транспортной безопасности </t>
  </si>
  <si>
    <t xml:space="preserve">Оснащение моста через р. Орда на км 129+805  автомобильной дороге "Новосибирск -Кочки - Павлодар (в пред. РФ)" в Ордынском районе техническими средствами обеспечения транспортной безопасности </t>
  </si>
  <si>
    <t xml:space="preserve">Оснащение моста через  р. Быструха на км 3+464 автомобильной дороге "120 км а/д "К-17р" - Камень-на-Оби (в границах НСО)" в Ордынском районе техническими средствами обеспечения транспортной безопасности </t>
  </si>
  <si>
    <t>2020; 2021</t>
  </si>
  <si>
    <t>2021</t>
  </si>
  <si>
    <t>Реконструкция моста через р.М.Барлак на а/д "Кубовая - Бибиха" в Новосибирском районе Новосибирской области</t>
  </si>
  <si>
    <t xml:space="preserve">Строительство объектов: 1. Автомобильная дорога по ул.Возрождения от пересечения с ул.Лунная до пересечения с ул.Рогачева в г.Бердск"; 2. Автомобильная дорога по ул.Купца Горохова от пересечения с ул.Возрождения до пересечения с ул.Поэта Сорокина в г.Бердск"; 3.Автомобильная дорога по ул.Поэта Сорокина от пересечения с ул.Лунная до пересечения с ул.Рогачева в г.Бердск". </t>
  </si>
  <si>
    <t>Строительство автомобильной дороги общего пользования по ул. Мясниковой в Калининском районе в г. Новосибирске</t>
  </si>
  <si>
    <t>Реконструкция автомобильной дороги общего пользования по Гусинобродскому шоссе в Октябрьском, Дзержинском районах (участок от ул. Волочаевская до городской черты) в г. Новосибирске</t>
  </si>
  <si>
    <t xml:space="preserve">Реконструкция автомобильной дороги общего пользования по ул. Кедровая в Заельцовском, Калининском районах (участок от Мочищенского 
шоссе до городской черты) в г. Новосибирске
</t>
  </si>
  <si>
    <t xml:space="preserve">Реконструкция автомобильной дороги общего пользования по ул. 2-я Станционная (участок от дома №29 до ул. Большая) и по ул. Большая (участок от ул. 2-я Станционная до Колыванского кольца) в Ленинском районе в г. Новосибирске
</t>
  </si>
  <si>
    <t>Строительство автомобильной дороги общего пользования по  ул. Фадеева в г. Новосибирске</t>
  </si>
  <si>
    <t>Строительство автомобильной дороги общего пользования по ул. Титова в Ленинском районе (участок от ул. Бийской до ул. Дукача. I этап. Участок от ул. Бийской до ул. Заозерной) в г. Новосибирске</t>
  </si>
  <si>
    <t>Строительство автомобильной дороги общего пользования от железнодорожного переезда до земельного участка ООО «Дискус-Строй» по ул. Петухова в Кировском районе (I этап. Участок от железнодорожного переезда до жилого дома № 95 по ул. Петухова)в г. Новосибирске</t>
  </si>
  <si>
    <t>63,83(пог.м)</t>
  </si>
  <si>
    <t>68,2(пог.м)</t>
  </si>
  <si>
    <t>42,9 (пог.м.)</t>
  </si>
  <si>
    <t>121,4 (пог.м)</t>
  </si>
  <si>
    <t>Администрация города Бердска</t>
  </si>
  <si>
    <t>Строительство а/д от п.Красномайского до п.Новоозерного Новосибирского района Новосибирской области</t>
  </si>
  <si>
    <t>Администрация Сузунского района Новосибирской области</t>
  </si>
  <si>
    <t>Администрация Купинского  района</t>
  </si>
  <si>
    <t>МТиДХ, 
ГКУ НСО Мост</t>
  </si>
  <si>
    <t>МС, 
ГКУ НСО Арена</t>
  </si>
  <si>
    <t>Строительство автомобильной дороги "Гусельниково-Линево" в Искитимском районе</t>
  </si>
  <si>
    <t>2021;
2023;
2024</t>
  </si>
  <si>
    <t xml:space="preserve">2021;
2022
</t>
  </si>
  <si>
    <t xml:space="preserve">8,7;
4,5
</t>
  </si>
  <si>
    <t>1,9;
1,51;
1,78</t>
  </si>
  <si>
    <t>63,83 пог.м</t>
  </si>
  <si>
    <t>2020-2021</t>
  </si>
  <si>
    <t>2017-2021</t>
  </si>
  <si>
    <t>В 2020 году ПСД  3 805,4 т.р., В 2021 году ПСД 506,6 т.р. Выкуп земель 1000</t>
  </si>
  <si>
    <t>Выкуп земель под объект 2016 года</t>
  </si>
  <si>
    <t>247,3 пог.м (Кадастровые работы 20 т.р. + ПСД 2480 т.р.)</t>
  </si>
  <si>
    <t>Выкуп земель под объект 2015 года</t>
  </si>
  <si>
    <t>56,5 пог.м (Выкуп земель под готовую ПСД)</t>
  </si>
  <si>
    <t>Выкуп земель под готовую ПСД</t>
  </si>
  <si>
    <t xml:space="preserve">Выкуп земель под объект </t>
  </si>
  <si>
    <t>Выкуп земель под объект</t>
  </si>
  <si>
    <t xml:space="preserve"> </t>
  </si>
  <si>
    <t>Реконструкция автомобильной дороги "Барабинск-Зюзя-Квашнино"**</t>
  </si>
  <si>
    <t>Реконструкция автомобильной дороги "Венгерово - Минино - Верх-Красноярка - Северное (в гр. района)" в Венгеровском районе Новосибирской области**</t>
  </si>
  <si>
    <t>Строительство моста через реку Кама на 2 км а/д "Подъезд к с. Чистое озеро /8 км/" в Венгеровском районе Новосибирской области**</t>
  </si>
  <si>
    <t>Реконструкция автомобильной дороги  "992 км а/д "М-51" - Купино - Карасук" в Татарском районе Новосибирской области**</t>
  </si>
  <si>
    <t>Строительство моста через р. Карасук на 5 км автодороги "Майское-Чернаки" в Краснозерском районе Новосибирской области**</t>
  </si>
  <si>
    <t>Реконструкция автомобильной дороги "992 км а/д "М-51" - Купино - Карасук" в Татарском районе Новосибирской области**</t>
  </si>
  <si>
    <t>Реконструкция автомобильной дороги  "Инская - Барышево - 39 км а/д "К-19р" (в гр. района)" на участке км 26+000 - км 30+739 в Новосибирском и Тогучинском районах Новосибирской области**</t>
  </si>
  <si>
    <t>Реконструкция автомобильной дороги "992 км а/д "М-51" - Купино - Карасук" в Чистоозерном районе Новосибирской области**</t>
  </si>
  <si>
    <t>** Работы на объекте осуществляются в рамках мероприятий: О1. Общепрограммное мероприятие «Региональный проект «Дорожная сеть (Новосибирская область)»»   и 1.1.1 Строительство и реконструкция автомобильных дорог регионального и межмуниципального значения и искусственных сооружений на них в целях увеличения их пропускной способности.</t>
  </si>
  <si>
    <t>В 2019-2021 годах обоснование инвестиций. В 2022 году рабочая документация</t>
  </si>
  <si>
    <t>2020-2022</t>
  </si>
  <si>
    <t>Строительство мостового перехода ч/р Ик на а/д "Легостаево - Новососедово - Верх-Ики (в гр.района)" в Искитимском районе Новосибирской области**</t>
  </si>
  <si>
    <t>Реконструкция   автомобильной дороги  "Новосибирск - Кочки - Павлодар (в пред. РФ)" на участке Новосибирск – Ярково в Новосибирском районе Новосибирской области**</t>
  </si>
  <si>
    <t>Реконструкция автомобильной дороги "Новосибирск-Ленинск-Кузнецкий" на участке км 12- км 24 в Новосибирском районе Новосибирской области**</t>
  </si>
  <si>
    <t>Реконструкция автомобильной дороги "67 км а/д "К-21" - Егорьевское" на участке км 0+900 - км 3+000  в Маслянинском районе Новосибирской области**</t>
  </si>
  <si>
    <t>Реконструкция автомобильной дороги "2 км а/д "Н-1514"-Октябрьский-Хабаровский"  в Краснозерском районе Новосибирской области**</t>
  </si>
  <si>
    <t>Строительство автомобильной дороги "М-51"-Коченево" в Коченевском районе Новосибирской области**</t>
  </si>
  <si>
    <t>Строительство путепровода через железную дорогу "Омск - Новосибирск" на 6 км а/д "Коченево - совхоз Коченевский" в Коченевском районе Новосибирской области</t>
  </si>
  <si>
    <t>Реконструкция автомобильной дороги "Новосибирск-Кочки-Павлодар (в пред.РФ)" на участке  Новосибирск-Ярково  в Новосибирском районе Новосибирской области**</t>
  </si>
  <si>
    <t>2020-2024</t>
  </si>
  <si>
    <t xml:space="preserve">2021
</t>
  </si>
  <si>
    <t>(Выкуп земель под готовую ПСД)</t>
  </si>
  <si>
    <t>да (2019)</t>
  </si>
  <si>
    <t>Да (2015)</t>
  </si>
  <si>
    <t>Да (2016)</t>
  </si>
  <si>
    <t>Да (2013)</t>
  </si>
  <si>
    <t>Да (2014)</t>
  </si>
  <si>
    <t>Да (2017)</t>
  </si>
  <si>
    <t>Да (2020)</t>
  </si>
  <si>
    <t>Да (2012)</t>
  </si>
  <si>
    <t>нет                   (2020)</t>
  </si>
  <si>
    <t>нет                     (2020)</t>
  </si>
  <si>
    <t>Да (2019)</t>
  </si>
  <si>
    <t>Да (2018)</t>
  </si>
  <si>
    <t>Нет (2021 год)</t>
  </si>
  <si>
    <t>Нет (2020)</t>
  </si>
  <si>
    <t>Нет (2020 год)</t>
  </si>
  <si>
    <t>Нет (2021)</t>
  </si>
  <si>
    <t>Да (2006)</t>
  </si>
  <si>
    <t>2021,
2022</t>
  </si>
  <si>
    <t>1,0;
2,0</t>
  </si>
  <si>
    <t>Реконструкция автомобильной дороги  "992 км а/д "М-51" - Купино - Карасук" в Карасукском районе Новосибирской области**</t>
  </si>
  <si>
    <t>Реконструкция автомобильной дороги  "Каргат - Маршанское" на участке км 14+008  - км 34+106 в Каргатском районе Новосибирской области</t>
  </si>
  <si>
    <t>ПСД</t>
  </si>
  <si>
    <t>Переходящий контракт по ПСД</t>
  </si>
  <si>
    <t>Строительство мостового перехода ч/р Ик на а/д "Легостаево - Новососедово - Верх-Ики ( в гр.района)" в Искитимском районе Новосибирской области</t>
  </si>
  <si>
    <t>Строительство моста через реку Кама на 2 км а/д "Подъезд к с. Чистое озеро /8 км/" в Венгеровском районе Новосибирской области</t>
  </si>
  <si>
    <t>2015-2020</t>
  </si>
  <si>
    <t>Реконструкция автомобильной дороги "8 км а/д "Н-1203"-Семеновский"  в Коченевском районе Новосибирской области**</t>
  </si>
  <si>
    <t>Реконструкция автомобильной дороги "Подъезд к г. Куйбышев /5 км/" в Куйбышевском районе Новосибирской области**</t>
  </si>
  <si>
    <t>Строительство автомобильной дороги "Барышево - Орловка - Кольцово" с автодорожным тоннелем под железной дорогой (II очередь)**</t>
  </si>
  <si>
    <t>Реконструкция автомобильной дороги "53 км а/д "К-17р" - Новошилово - Шилово" в Новосибирском районе Новосибирской области</t>
  </si>
  <si>
    <t>Выкуп земель</t>
  </si>
  <si>
    <t>259 466,6;
1 371 607;
625 000,0</t>
  </si>
  <si>
    <t>Строительство автомобильной дороги "2 км автомобильной дороги "Академгородок-Ключи" - Каинская Заимка" на участке км 0+000 - км 2+200 в Новосибирском районе Новосибирской области</t>
  </si>
  <si>
    <t>Реконструкция автомобильной дороги "Новосибирск-Кочки-Павлодар (в пред.РФ)" на участке обход с.Ярково  в Новосибирском районе Новосибирской области</t>
  </si>
  <si>
    <t>Реконструкция автомобильной дороги  "Инская - Барышево - 39 км а/д "К-19р" (в гр. района)" на участке км 5+555 - км 11+555 в Новосибирском районе Новосибирской области</t>
  </si>
  <si>
    <t>Нет(2020)</t>
  </si>
  <si>
    <t>Реконструкция автомобильной дороги "1196 км а/д "М-51"- Александро-Невское" в Убинском районе Новосибирской области</t>
  </si>
  <si>
    <t>ПСД, выкуп земель</t>
  </si>
  <si>
    <t>Нет                   (2020)</t>
  </si>
  <si>
    <t xml:space="preserve">Реконструкция площади Лыщинского с участками автомобильных дорог, примыкающих к площади (ул. Немировича-Данченко, проспект Карла Маркса, ул. Блюхера, ул. Горская) для обеспечения транспортной доступности к «Многофункциональной ледовой арене» в Кировском, Ленинском районах </t>
  </si>
  <si>
    <t>Строительство пешеходного перехода через дамбу Октябрьского моста для обеспечения транспортной доступности к «Многофункциональной ледовой арене» в Кировском, Ленинском районах</t>
  </si>
  <si>
    <t>Реконструкция автомобильной дороги по дамбе Октябрьского моста и автомобильной дороги от площади Лыщинского до пляжа «Наутилус» для обеспечения транспортной доступности к «Многофункциональной ледовой арене» в Кировском, Ленинском районах</t>
  </si>
  <si>
    <t>Да (2019);         Да (2020)</t>
  </si>
  <si>
    <t>2022 ;                   I этап - 2020</t>
  </si>
  <si>
    <t>312 309,3 (I этап)</t>
  </si>
  <si>
    <t>180 649,7  (II этап)</t>
  </si>
  <si>
    <t>275 458,4  ( I этап )</t>
  </si>
  <si>
    <t>2022 ;                   II этап - 2020</t>
  </si>
  <si>
    <t xml:space="preserve">2020-0,5 - I этап,      2022-2,09 </t>
  </si>
  <si>
    <t>Да (20219)</t>
  </si>
  <si>
    <t xml:space="preserve">2020- 0,66 - I этап   2022- 1,98 
</t>
  </si>
  <si>
    <t xml:space="preserve">2020-  0,66 - I этап       2022 - 2,65
</t>
  </si>
  <si>
    <t>Стр 20</t>
  </si>
  <si>
    <t>ст21</t>
  </si>
  <si>
    <t>ст22</t>
  </si>
  <si>
    <t>рекон20</t>
  </si>
  <si>
    <t>рекон21</t>
  </si>
  <si>
    <t>рекон22</t>
  </si>
  <si>
    <t>Перечень объектов капитального строительства (реконструкции), включенных в государственную программу Новосибирской области  "Развитие автомобильных дорог регионального, межмуниципального и местного значения в Новосибирской области", на очередной 2020 год и плановый период 2021 и 2025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</si>
</sst>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"/>
    <numFmt numFmtId="168" formatCode="#,##0.00_ ;\-#,##0.00\ "/>
    <numFmt numFmtId="169" formatCode="0.000"/>
    <numFmt numFmtId="170" formatCode="#,##0.000"/>
    <numFmt numFmtId="171" formatCode="_-* #,##0.0\ _₽_-;\-* #,##0.0\ _₽_-;_-* &quot;-&quot;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sz val="1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2" borderId="0" xfId="0" applyFill="1"/>
    <xf numFmtId="167" fontId="0" fillId="2" borderId="0" xfId="0" applyNumberFormat="1" applyFill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 applyAlignment="1">
      <alignment wrapText="1"/>
    </xf>
    <xf numFmtId="170" fontId="0" fillId="2" borderId="0" xfId="0" applyNumberFormat="1" applyFill="1"/>
    <xf numFmtId="164" fontId="0" fillId="2" borderId="0" xfId="0" applyNumberFormat="1" applyFill="1" applyBorder="1"/>
    <xf numFmtId="0" fontId="0" fillId="2" borderId="0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/>
    </xf>
    <xf numFmtId="165" fontId="0" fillId="2" borderId="0" xfId="0" applyNumberFormat="1" applyFill="1" applyBorder="1"/>
    <xf numFmtId="0" fontId="0" fillId="2" borderId="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164" fontId="9" fillId="2" borderId="1" xfId="1" applyFont="1" applyFill="1" applyBorder="1" applyAlignment="1"/>
    <xf numFmtId="0" fontId="9" fillId="2" borderId="6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4" fontId="9" fillId="2" borderId="2" xfId="1" applyFont="1" applyFill="1" applyBorder="1" applyAlignment="1"/>
    <xf numFmtId="164" fontId="9" fillId="2" borderId="6" xfId="1" applyFont="1" applyFill="1" applyBorder="1" applyAlignment="1"/>
    <xf numFmtId="164" fontId="9" fillId="2" borderId="4" xfId="1" applyFont="1" applyFill="1" applyBorder="1" applyAlignment="1"/>
    <xf numFmtId="166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164" fontId="10" fillId="2" borderId="1" xfId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top" wrapText="1"/>
    </xf>
    <xf numFmtId="164" fontId="10" fillId="2" borderId="1" xfId="1" applyFont="1" applyFill="1" applyBorder="1" applyAlignment="1"/>
    <xf numFmtId="0" fontId="0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right" vertical="center"/>
    </xf>
    <xf numFmtId="164" fontId="10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vertical="top" wrapText="1"/>
    </xf>
    <xf numFmtId="166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right" vertical="center"/>
    </xf>
    <xf numFmtId="166" fontId="9" fillId="2" borderId="1" xfId="1" applyNumberFormat="1" applyFont="1" applyFill="1" applyBorder="1" applyAlignment="1"/>
    <xf numFmtId="168" fontId="9" fillId="2" borderId="1" xfId="1" applyNumberFormat="1" applyFont="1" applyFill="1" applyBorder="1" applyAlignment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/>
    <xf numFmtId="169" fontId="0" fillId="2" borderId="0" xfId="0" applyNumberFormat="1" applyFill="1"/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 wrapText="1"/>
    </xf>
    <xf numFmtId="167" fontId="9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1" fontId="9" fillId="0" borderId="2" xfId="1" applyNumberFormat="1" applyFont="1" applyFill="1" applyBorder="1" applyAlignment="1">
      <alignment horizontal="center" vertical="center" wrapText="1"/>
    </xf>
    <xf numFmtId="171" fontId="9" fillId="0" borderId="3" xfId="1" applyNumberFormat="1" applyFont="1" applyFill="1" applyBorder="1" applyAlignment="1">
      <alignment horizontal="center" vertical="center" wrapText="1"/>
    </xf>
    <xf numFmtId="171" fontId="9" fillId="0" borderId="4" xfId="1" applyNumberFormat="1" applyFont="1" applyFill="1" applyBorder="1" applyAlignment="1">
      <alignment horizontal="center" vertical="center" wrapText="1"/>
    </xf>
    <xf numFmtId="171" fontId="9" fillId="2" borderId="2" xfId="1" applyNumberFormat="1" applyFont="1" applyFill="1" applyBorder="1" applyAlignment="1">
      <alignment horizontal="center" vertical="center" wrapText="1"/>
    </xf>
    <xf numFmtId="171" fontId="9" fillId="2" borderId="3" xfId="1" applyNumberFormat="1" applyFont="1" applyFill="1" applyBorder="1" applyAlignment="1">
      <alignment horizontal="center" vertical="center" wrapText="1"/>
    </xf>
    <xf numFmtId="171" fontId="9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9" fontId="10" fillId="2" borderId="2" xfId="0" applyNumberFormat="1" applyFont="1" applyFill="1" applyBorder="1" applyAlignment="1">
      <alignment horizontal="center" vertical="center" wrapText="1"/>
    </xf>
    <xf numFmtId="169" fontId="10" fillId="2" borderId="3" xfId="0" applyNumberFormat="1" applyFont="1" applyFill="1" applyBorder="1" applyAlignment="1">
      <alignment horizontal="center" vertical="center" wrapText="1"/>
    </xf>
    <xf numFmtId="169" fontId="10" fillId="2" borderId="4" xfId="0" applyNumberFormat="1" applyFont="1" applyFill="1" applyBorder="1" applyAlignment="1">
      <alignment horizontal="center" vertical="center" wrapText="1"/>
    </xf>
    <xf numFmtId="164" fontId="10" fillId="2" borderId="2" xfId="1" applyFont="1" applyFill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center" vertical="center" wrapText="1"/>
    </xf>
    <xf numFmtId="164" fontId="10" fillId="2" borderId="4" xfId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169" fontId="10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168" fontId="9" fillId="2" borderId="2" xfId="1" applyNumberFormat="1" applyFont="1" applyFill="1" applyBorder="1" applyAlignment="1">
      <alignment horizontal="center" vertical="center" wrapText="1"/>
    </xf>
    <xf numFmtId="168" fontId="9" fillId="2" borderId="3" xfId="1" applyNumberFormat="1" applyFont="1" applyFill="1" applyBorder="1" applyAlignment="1">
      <alignment horizontal="center" vertical="center" wrapText="1"/>
    </xf>
    <xf numFmtId="168" fontId="9" fillId="2" borderId="4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9" fontId="9" fillId="2" borderId="2" xfId="0" applyNumberFormat="1" applyFont="1" applyFill="1" applyBorder="1" applyAlignment="1">
      <alignment horizontal="center" vertical="center" wrapText="1"/>
    </xf>
    <xf numFmtId="169" fontId="9" fillId="2" borderId="3" xfId="0" applyNumberFormat="1" applyFont="1" applyFill="1" applyBorder="1" applyAlignment="1">
      <alignment horizontal="center" vertical="center" wrapText="1"/>
    </xf>
    <xf numFmtId="169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170" fontId="9" fillId="2" borderId="2" xfId="0" applyNumberFormat="1" applyFont="1" applyFill="1" applyBorder="1" applyAlignment="1">
      <alignment horizontal="center" vertical="center" wrapText="1"/>
    </xf>
    <xf numFmtId="170" fontId="9" fillId="2" borderId="3" xfId="0" applyNumberFormat="1" applyFont="1" applyFill="1" applyBorder="1" applyAlignment="1">
      <alignment horizontal="center" vertical="center" wrapText="1"/>
    </xf>
    <xf numFmtId="170" fontId="9" fillId="2" borderId="4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491"/>
  <sheetViews>
    <sheetView tabSelected="1" topLeftCell="B1" zoomScale="70" zoomScaleNormal="70" zoomScaleSheetLayoutView="100" workbookViewId="0">
      <pane xSplit="1" ySplit="6" topLeftCell="C233" activePane="bottomRight" state="frozen"/>
      <selection activeCell="B1" sqref="B1"/>
      <selection pane="topRight" activeCell="C1" sqref="C1"/>
      <selection pane="bottomLeft" activeCell="B7" sqref="B7"/>
      <selection pane="bottomRight" activeCell="B3" sqref="B3"/>
    </sheetView>
  </sheetViews>
  <sheetFormatPr defaultRowHeight="15" x14ac:dyDescent="0.25"/>
  <cols>
    <col min="1" max="1" width="0" hidden="1" customWidth="1"/>
    <col min="2" max="2" width="29.28515625" style="3" customWidth="1"/>
    <col min="3" max="3" width="27.140625" style="18" customWidth="1"/>
    <col min="4" max="4" width="13" style="3" customWidth="1"/>
    <col min="5" max="5" width="17.7109375" style="14" customWidth="1"/>
    <col min="6" max="6" width="13.7109375" style="3" customWidth="1"/>
    <col min="7" max="7" width="26.140625" style="3" customWidth="1"/>
    <col min="8" max="8" width="21.85546875" style="3" customWidth="1"/>
    <col min="9" max="9" width="18.42578125" style="3" customWidth="1"/>
    <col min="10" max="10" width="22" style="3" customWidth="1"/>
    <col min="11" max="11" width="19.42578125" style="3" hidden="1" customWidth="1"/>
    <col min="12" max="12" width="20.42578125" style="3" customWidth="1"/>
    <col min="13" max="17" width="20.28515625" style="3" customWidth="1"/>
    <col min="18" max="18" width="15.28515625" style="3" customWidth="1"/>
  </cols>
  <sheetData>
    <row r="1" spans="1:51" ht="26.25" customHeight="1" x14ac:dyDescent="0.25">
      <c r="B1" s="6"/>
      <c r="C1" s="17"/>
      <c r="D1" s="6"/>
      <c r="E1" s="13"/>
      <c r="F1" s="6"/>
      <c r="G1" s="6"/>
      <c r="H1" s="6"/>
      <c r="I1" s="16"/>
      <c r="J1" s="9"/>
      <c r="K1" s="9"/>
      <c r="L1" s="163" t="s">
        <v>48</v>
      </c>
      <c r="M1" s="163"/>
      <c r="N1" s="163"/>
      <c r="O1" s="163"/>
      <c r="P1" s="163"/>
      <c r="Q1" s="163"/>
      <c r="R1" s="163"/>
    </row>
    <row r="2" spans="1:51" ht="44.25" customHeight="1" x14ac:dyDescent="0.3">
      <c r="B2" s="164" t="s">
        <v>208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51" ht="19.5" customHeight="1" x14ac:dyDescent="0.25">
      <c r="B3" s="6"/>
      <c r="C3" s="17"/>
      <c r="D3" s="6"/>
      <c r="E3" s="13"/>
      <c r="F3" s="6"/>
      <c r="G3" s="6"/>
      <c r="H3" s="6"/>
      <c r="I3" s="6"/>
      <c r="J3" s="6"/>
      <c r="K3" s="6"/>
      <c r="L3" s="6"/>
      <c r="M3" s="10"/>
      <c r="N3" s="10"/>
      <c r="O3" s="10"/>
      <c r="P3" s="10"/>
      <c r="Q3" s="10"/>
      <c r="R3" s="6"/>
    </row>
    <row r="4" spans="1:51" x14ac:dyDescent="0.25">
      <c r="B4" s="153" t="s">
        <v>19</v>
      </c>
      <c r="C4" s="154" t="s">
        <v>42</v>
      </c>
      <c r="D4" s="153" t="s">
        <v>0</v>
      </c>
      <c r="E4" s="153" t="s">
        <v>1</v>
      </c>
      <c r="F4" s="153" t="s">
        <v>2</v>
      </c>
      <c r="G4" s="153" t="s">
        <v>43</v>
      </c>
      <c r="H4" s="153" t="s">
        <v>44</v>
      </c>
      <c r="I4" s="153" t="s">
        <v>45</v>
      </c>
      <c r="J4" s="153" t="s">
        <v>3</v>
      </c>
      <c r="K4" s="165" t="s">
        <v>4</v>
      </c>
      <c r="L4" s="165"/>
      <c r="M4" s="165"/>
      <c r="N4" s="22"/>
      <c r="O4" s="22"/>
      <c r="P4" s="22"/>
      <c r="Q4" s="22"/>
      <c r="R4" s="153" t="s">
        <v>5</v>
      </c>
      <c r="S4" s="7"/>
      <c r="T4" s="7"/>
      <c r="U4" s="7"/>
      <c r="V4" s="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62.25" customHeight="1" x14ac:dyDescent="0.25">
      <c r="B5" s="153"/>
      <c r="C5" s="154"/>
      <c r="D5" s="153"/>
      <c r="E5" s="153"/>
      <c r="F5" s="153"/>
      <c r="G5" s="153"/>
      <c r="H5" s="153"/>
      <c r="I5" s="153"/>
      <c r="J5" s="153"/>
      <c r="K5" s="11" t="s">
        <v>6</v>
      </c>
      <c r="L5" s="11" t="s">
        <v>7</v>
      </c>
      <c r="M5" s="11" t="s">
        <v>23</v>
      </c>
      <c r="N5" s="11" t="s">
        <v>69</v>
      </c>
      <c r="O5" s="11" t="s">
        <v>66</v>
      </c>
      <c r="P5" s="11" t="s">
        <v>67</v>
      </c>
      <c r="Q5" s="11" t="s">
        <v>68</v>
      </c>
      <c r="R5" s="15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s="1" customFormat="1" x14ac:dyDescent="0.25">
      <c r="B6" s="21">
        <v>1</v>
      </c>
      <c r="C6" s="23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6">
        <v>8</v>
      </c>
      <c r="J6" s="21">
        <v>9</v>
      </c>
      <c r="K6" s="11">
        <v>10</v>
      </c>
      <c r="L6" s="11">
        <v>11</v>
      </c>
      <c r="M6" s="11">
        <v>12</v>
      </c>
      <c r="N6" s="11"/>
      <c r="O6" s="11"/>
      <c r="P6" s="11"/>
      <c r="Q6" s="11"/>
      <c r="R6" s="21">
        <v>13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s="1" customFormat="1" x14ac:dyDescent="0.25">
      <c r="B7" s="20"/>
      <c r="C7" s="24"/>
      <c r="D7" s="19"/>
      <c r="E7" s="19"/>
      <c r="F7" s="19"/>
      <c r="G7" s="19"/>
      <c r="H7" s="19"/>
      <c r="I7" s="25"/>
      <c r="J7" s="19"/>
      <c r="K7" s="12" t="e">
        <f>K8+K13+K18+K23+#REF!+K33+K38+K43+K48+K53+K58+K63+K68+K73+K78+K88+K93+K98+K103+K108+K118+K123+K128+K133+K338+K353+K358+K363+K113</f>
        <v>#REF!</v>
      </c>
      <c r="L7" s="12" t="e">
        <f>L8+L13+L18+L23+#REF!+L33+L38+L43+L48+L53+L58+L63+L68+L73+L78+L88+L93+L98+L103+L108+L118+L123+L128+L133+L338+L353+L358+L363+L113</f>
        <v>#REF!</v>
      </c>
      <c r="M7" s="12" t="e">
        <f>M8+M13+M18+M23+#REF!+M33+M38+M43+M48+M53+M58+M63+M68+M73+M78+M88+M93+M98+M103+M108+M118+M123+M128+M133+M338+M353+M358+M363+M113</f>
        <v>#REF!</v>
      </c>
      <c r="N7" s="11"/>
      <c r="O7" s="11"/>
      <c r="P7" s="11"/>
      <c r="Q7" s="11"/>
      <c r="R7" s="2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s="3" customFormat="1" ht="30" customHeight="1" x14ac:dyDescent="0.25">
      <c r="A8" s="152">
        <v>2</v>
      </c>
      <c r="B8" s="97" t="s">
        <v>60</v>
      </c>
      <c r="C8" s="84" t="s">
        <v>128</v>
      </c>
      <c r="D8" s="87" t="s">
        <v>138</v>
      </c>
      <c r="E8" s="87" t="s">
        <v>167</v>
      </c>
      <c r="F8" s="87" t="s">
        <v>151</v>
      </c>
      <c r="G8" s="90">
        <v>424706.29</v>
      </c>
      <c r="H8" s="87" t="s">
        <v>168</v>
      </c>
      <c r="I8" s="90">
        <v>183219.20000000001</v>
      </c>
      <c r="J8" s="27" t="s">
        <v>8</v>
      </c>
      <c r="K8" s="28">
        <f>SUM(K9:K12)</f>
        <v>0</v>
      </c>
      <c r="L8" s="28">
        <f t="shared" ref="L8:M8" si="0">SUM(L9:L12)</f>
        <v>70000</v>
      </c>
      <c r="M8" s="28">
        <f t="shared" si="0"/>
        <v>70000</v>
      </c>
      <c r="N8" s="28"/>
      <c r="O8" s="28"/>
      <c r="P8" s="28"/>
      <c r="Q8" s="28"/>
      <c r="R8" s="87" t="s">
        <v>18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1" s="3" customFormat="1" ht="23.25" customHeight="1" x14ac:dyDescent="0.25">
      <c r="A9" s="152"/>
      <c r="B9" s="97"/>
      <c r="C9" s="85"/>
      <c r="D9" s="88"/>
      <c r="E9" s="88"/>
      <c r="F9" s="88"/>
      <c r="G9" s="91"/>
      <c r="H9" s="88"/>
      <c r="I9" s="91"/>
      <c r="J9" s="29" t="s">
        <v>9</v>
      </c>
      <c r="K9" s="28">
        <v>0</v>
      </c>
      <c r="L9" s="28">
        <v>70000</v>
      </c>
      <c r="M9" s="28">
        <v>70000</v>
      </c>
      <c r="N9" s="28"/>
      <c r="O9" s="28"/>
      <c r="P9" s="28"/>
      <c r="Q9" s="28"/>
      <c r="R9" s="8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s="3" customFormat="1" ht="28.5" customHeight="1" x14ac:dyDescent="0.25">
      <c r="A10" s="152"/>
      <c r="B10" s="97"/>
      <c r="C10" s="85"/>
      <c r="D10" s="88"/>
      <c r="E10" s="88"/>
      <c r="F10" s="88"/>
      <c r="G10" s="91"/>
      <c r="H10" s="88"/>
      <c r="I10" s="91"/>
      <c r="J10" s="29" t="s">
        <v>10</v>
      </c>
      <c r="K10" s="28"/>
      <c r="L10" s="28"/>
      <c r="M10" s="28"/>
      <c r="N10" s="28"/>
      <c r="O10" s="28"/>
      <c r="P10" s="28"/>
      <c r="Q10" s="28"/>
      <c r="R10" s="8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1" s="3" customFormat="1" ht="15.75" customHeight="1" x14ac:dyDescent="0.25">
      <c r="A11" s="152"/>
      <c r="B11" s="97"/>
      <c r="C11" s="85"/>
      <c r="D11" s="88"/>
      <c r="E11" s="88"/>
      <c r="F11" s="88"/>
      <c r="G11" s="91"/>
      <c r="H11" s="88"/>
      <c r="I11" s="91"/>
      <c r="J11" s="29" t="s">
        <v>11</v>
      </c>
      <c r="K11" s="28"/>
      <c r="L11" s="28"/>
      <c r="M11" s="28"/>
      <c r="N11" s="28"/>
      <c r="O11" s="28"/>
      <c r="P11" s="28"/>
      <c r="Q11" s="28"/>
      <c r="R11" s="8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s="3" customFormat="1" ht="30" x14ac:dyDescent="0.25">
      <c r="A12" s="152"/>
      <c r="B12" s="97"/>
      <c r="C12" s="86"/>
      <c r="D12" s="89"/>
      <c r="E12" s="89"/>
      <c r="F12" s="89"/>
      <c r="G12" s="92"/>
      <c r="H12" s="89"/>
      <c r="I12" s="92"/>
      <c r="J12" s="30" t="s">
        <v>12</v>
      </c>
      <c r="K12" s="28"/>
      <c r="L12" s="28"/>
      <c r="M12" s="28"/>
      <c r="N12" s="28"/>
      <c r="O12" s="28"/>
      <c r="P12" s="28"/>
      <c r="Q12" s="28"/>
      <c r="R12" s="89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s="3" customFormat="1" ht="30" customHeight="1" x14ac:dyDescent="0.25">
      <c r="A13" s="152">
        <v>3</v>
      </c>
      <c r="B13" s="97"/>
      <c r="C13" s="84" t="s">
        <v>129</v>
      </c>
      <c r="D13" s="87" t="s">
        <v>22</v>
      </c>
      <c r="E13" s="87">
        <v>2020</v>
      </c>
      <c r="F13" s="87" t="s">
        <v>152</v>
      </c>
      <c r="G13" s="90">
        <v>187300</v>
      </c>
      <c r="H13" s="87">
        <v>2.6</v>
      </c>
      <c r="I13" s="137">
        <v>84938</v>
      </c>
      <c r="J13" s="27" t="s">
        <v>8</v>
      </c>
      <c r="K13" s="28">
        <f>SUM(K14:K17)</f>
        <v>0</v>
      </c>
      <c r="L13" s="28">
        <f>SUM(L14:L17)</f>
        <v>65000</v>
      </c>
      <c r="M13" s="28"/>
      <c r="N13" s="28"/>
      <c r="O13" s="28"/>
      <c r="P13" s="28"/>
      <c r="Q13" s="28"/>
      <c r="R13" s="87" t="s">
        <v>18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s="3" customFormat="1" ht="22.5" customHeight="1" x14ac:dyDescent="0.25">
      <c r="A14" s="152"/>
      <c r="B14" s="97"/>
      <c r="C14" s="85"/>
      <c r="D14" s="88"/>
      <c r="E14" s="88"/>
      <c r="F14" s="88"/>
      <c r="G14" s="91"/>
      <c r="H14" s="88"/>
      <c r="I14" s="138"/>
      <c r="J14" s="29" t="s">
        <v>9</v>
      </c>
      <c r="K14" s="28"/>
      <c r="L14" s="28">
        <v>65000</v>
      </c>
      <c r="M14" s="28"/>
      <c r="N14" s="28"/>
      <c r="O14" s="28"/>
      <c r="P14" s="28"/>
      <c r="Q14" s="28"/>
      <c r="R14" s="8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s="3" customFormat="1" ht="12.75" customHeight="1" x14ac:dyDescent="0.25">
      <c r="A15" s="152"/>
      <c r="B15" s="97"/>
      <c r="C15" s="85"/>
      <c r="D15" s="88"/>
      <c r="E15" s="88"/>
      <c r="F15" s="88"/>
      <c r="G15" s="91"/>
      <c r="H15" s="88"/>
      <c r="I15" s="138"/>
      <c r="J15" s="29" t="s">
        <v>10</v>
      </c>
      <c r="K15" s="28"/>
      <c r="L15" s="28"/>
      <c r="M15" s="28"/>
      <c r="N15" s="28"/>
      <c r="O15" s="28"/>
      <c r="P15" s="28"/>
      <c r="Q15" s="28"/>
      <c r="R15" s="88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s="3" customFormat="1" x14ac:dyDescent="0.25">
      <c r="A16" s="152"/>
      <c r="B16" s="97"/>
      <c r="C16" s="85"/>
      <c r="D16" s="88"/>
      <c r="E16" s="88"/>
      <c r="F16" s="88"/>
      <c r="G16" s="91"/>
      <c r="H16" s="88"/>
      <c r="I16" s="138"/>
      <c r="J16" s="29" t="s">
        <v>11</v>
      </c>
      <c r="K16" s="28"/>
      <c r="L16" s="28"/>
      <c r="M16" s="28"/>
      <c r="N16" s="28"/>
      <c r="O16" s="28"/>
      <c r="P16" s="28"/>
      <c r="Q16" s="28"/>
      <c r="R16" s="88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s="3" customFormat="1" ht="30" x14ac:dyDescent="0.25">
      <c r="A17" s="152"/>
      <c r="B17" s="97"/>
      <c r="C17" s="86"/>
      <c r="D17" s="89"/>
      <c r="E17" s="89"/>
      <c r="F17" s="89"/>
      <c r="G17" s="92"/>
      <c r="H17" s="89"/>
      <c r="I17" s="139"/>
      <c r="J17" s="30" t="s">
        <v>12</v>
      </c>
      <c r="K17" s="28"/>
      <c r="L17" s="28"/>
      <c r="M17" s="28"/>
      <c r="N17" s="28"/>
      <c r="O17" s="28"/>
      <c r="P17" s="28"/>
      <c r="Q17" s="28"/>
      <c r="R17" s="89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s="3" customFormat="1" ht="30" customHeight="1" x14ac:dyDescent="0.25">
      <c r="A18" s="152">
        <v>5</v>
      </c>
      <c r="B18" s="97"/>
      <c r="C18" s="84" t="s">
        <v>130</v>
      </c>
      <c r="D18" s="87">
        <v>2019</v>
      </c>
      <c r="E18" s="87">
        <v>2020</v>
      </c>
      <c r="F18" s="87" t="s">
        <v>17</v>
      </c>
      <c r="G18" s="90">
        <f>I18</f>
        <v>0</v>
      </c>
      <c r="H18" s="87"/>
      <c r="I18" s="137">
        <f>L19</f>
        <v>0</v>
      </c>
      <c r="J18" s="27" t="s">
        <v>8</v>
      </c>
      <c r="K18" s="28">
        <f>SUM(K19:K22)</f>
        <v>0</v>
      </c>
      <c r="L18" s="28">
        <f>SUM(L19:L22)</f>
        <v>0</v>
      </c>
      <c r="M18" s="28"/>
      <c r="N18" s="28"/>
      <c r="O18" s="28"/>
      <c r="P18" s="28"/>
      <c r="Q18" s="28"/>
      <c r="R18" s="87" t="s">
        <v>18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s="3" customFormat="1" ht="15" customHeight="1" x14ac:dyDescent="0.25">
      <c r="A19" s="152"/>
      <c r="B19" s="97"/>
      <c r="C19" s="85"/>
      <c r="D19" s="88"/>
      <c r="E19" s="88"/>
      <c r="F19" s="88"/>
      <c r="G19" s="91"/>
      <c r="H19" s="88"/>
      <c r="I19" s="138"/>
      <c r="J19" s="29" t="s">
        <v>9</v>
      </c>
      <c r="K19" s="28"/>
      <c r="L19" s="28"/>
      <c r="M19" s="28"/>
      <c r="N19" s="28"/>
      <c r="O19" s="28"/>
      <c r="P19" s="28"/>
      <c r="Q19" s="28"/>
      <c r="R19" s="88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s="3" customFormat="1" ht="13.5" customHeight="1" x14ac:dyDescent="0.25">
      <c r="A20" s="152"/>
      <c r="B20" s="97"/>
      <c r="C20" s="85"/>
      <c r="D20" s="88"/>
      <c r="E20" s="88"/>
      <c r="F20" s="88"/>
      <c r="G20" s="91"/>
      <c r="H20" s="88"/>
      <c r="I20" s="138"/>
      <c r="J20" s="29" t="s">
        <v>10</v>
      </c>
      <c r="K20" s="28">
        <v>0</v>
      </c>
      <c r="L20" s="28"/>
      <c r="M20" s="28"/>
      <c r="N20" s="28"/>
      <c r="O20" s="28"/>
      <c r="P20" s="28"/>
      <c r="Q20" s="28"/>
      <c r="R20" s="88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s="3" customFormat="1" ht="15" customHeight="1" x14ac:dyDescent="0.25">
      <c r="A21" s="152"/>
      <c r="B21" s="97"/>
      <c r="C21" s="85"/>
      <c r="D21" s="88"/>
      <c r="E21" s="88"/>
      <c r="F21" s="88"/>
      <c r="G21" s="91"/>
      <c r="H21" s="88"/>
      <c r="I21" s="138"/>
      <c r="J21" s="29" t="s">
        <v>11</v>
      </c>
      <c r="K21" s="28"/>
      <c r="L21" s="28"/>
      <c r="M21" s="28"/>
      <c r="N21" s="28"/>
      <c r="O21" s="28"/>
      <c r="P21" s="28"/>
      <c r="Q21" s="28"/>
      <c r="R21" s="88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s="3" customFormat="1" ht="26.25" customHeight="1" x14ac:dyDescent="0.25">
      <c r="A22" s="152"/>
      <c r="B22" s="97"/>
      <c r="C22" s="86"/>
      <c r="D22" s="89"/>
      <c r="E22" s="89"/>
      <c r="F22" s="89"/>
      <c r="G22" s="92"/>
      <c r="H22" s="89"/>
      <c r="I22" s="139"/>
      <c r="J22" s="30" t="s">
        <v>12</v>
      </c>
      <c r="K22" s="28"/>
      <c r="L22" s="28"/>
      <c r="M22" s="28"/>
      <c r="N22" s="28"/>
      <c r="O22" s="28"/>
      <c r="P22" s="28"/>
      <c r="Q22" s="28"/>
      <c r="R22" s="89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s="3" customFormat="1" ht="30" customHeight="1" x14ac:dyDescent="0.25">
      <c r="A23" s="152">
        <v>6</v>
      </c>
      <c r="B23" s="97"/>
      <c r="C23" s="84" t="s">
        <v>139</v>
      </c>
      <c r="D23" s="87" t="s">
        <v>22</v>
      </c>
      <c r="E23" s="87">
        <v>2020</v>
      </c>
      <c r="F23" s="87" t="s">
        <v>153</v>
      </c>
      <c r="G23" s="90">
        <f>I23</f>
        <v>58287.6</v>
      </c>
      <c r="H23" s="87" t="s">
        <v>101</v>
      </c>
      <c r="I23" s="137">
        <v>58287.6</v>
      </c>
      <c r="J23" s="27" t="s">
        <v>8</v>
      </c>
      <c r="K23" s="28">
        <f>SUM(K24:K27)</f>
        <v>0</v>
      </c>
      <c r="L23" s="28">
        <f>SUM(L24:L27)</f>
        <v>0</v>
      </c>
      <c r="M23" s="28"/>
      <c r="N23" s="28"/>
      <c r="O23" s="28"/>
      <c r="P23" s="28"/>
      <c r="Q23" s="28"/>
      <c r="R23" s="87" t="s">
        <v>18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s="3" customFormat="1" ht="28.5" customHeight="1" x14ac:dyDescent="0.25">
      <c r="A24" s="152"/>
      <c r="B24" s="97"/>
      <c r="C24" s="85"/>
      <c r="D24" s="88"/>
      <c r="E24" s="88"/>
      <c r="F24" s="88"/>
      <c r="G24" s="91"/>
      <c r="H24" s="88"/>
      <c r="I24" s="138"/>
      <c r="J24" s="29" t="s">
        <v>9</v>
      </c>
      <c r="K24" s="28"/>
      <c r="L24" s="28"/>
      <c r="M24" s="28"/>
      <c r="N24" s="28"/>
      <c r="O24" s="28"/>
      <c r="P24" s="28"/>
      <c r="Q24" s="28"/>
      <c r="R24" s="88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s="3" customFormat="1" x14ac:dyDescent="0.25">
      <c r="A25" s="152"/>
      <c r="B25" s="97"/>
      <c r="C25" s="85"/>
      <c r="D25" s="88"/>
      <c r="E25" s="88"/>
      <c r="F25" s="88"/>
      <c r="G25" s="91"/>
      <c r="H25" s="88"/>
      <c r="I25" s="138"/>
      <c r="J25" s="29" t="s">
        <v>10</v>
      </c>
      <c r="K25" s="28"/>
      <c r="L25" s="28"/>
      <c r="M25" s="28"/>
      <c r="N25" s="28"/>
      <c r="O25" s="28"/>
      <c r="P25" s="28"/>
      <c r="Q25" s="28"/>
      <c r="R25" s="8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s="3" customFormat="1" x14ac:dyDescent="0.25">
      <c r="A26" s="152"/>
      <c r="B26" s="97"/>
      <c r="C26" s="85"/>
      <c r="D26" s="88"/>
      <c r="E26" s="88"/>
      <c r="F26" s="88"/>
      <c r="G26" s="91"/>
      <c r="H26" s="88"/>
      <c r="I26" s="138"/>
      <c r="J26" s="29" t="s">
        <v>11</v>
      </c>
      <c r="K26" s="28"/>
      <c r="L26" s="28"/>
      <c r="M26" s="28"/>
      <c r="N26" s="28"/>
      <c r="O26" s="28"/>
      <c r="P26" s="28"/>
      <c r="Q26" s="28"/>
      <c r="R26" s="88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s="3" customFormat="1" ht="30" x14ac:dyDescent="0.25">
      <c r="A27" s="152"/>
      <c r="B27" s="97"/>
      <c r="C27" s="86"/>
      <c r="D27" s="89"/>
      <c r="E27" s="89"/>
      <c r="F27" s="89"/>
      <c r="G27" s="92"/>
      <c r="H27" s="89"/>
      <c r="I27" s="139"/>
      <c r="J27" s="30" t="s">
        <v>12</v>
      </c>
      <c r="K27" s="28"/>
      <c r="L27" s="28"/>
      <c r="M27" s="28"/>
      <c r="N27" s="28"/>
      <c r="O27" s="28"/>
      <c r="P27" s="28"/>
      <c r="Q27" s="28"/>
      <c r="R27" s="89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s="3" customFormat="1" ht="26.25" customHeight="1" x14ac:dyDescent="0.25">
      <c r="A28" s="15"/>
      <c r="B28" s="97"/>
      <c r="C28" s="84" t="s">
        <v>14</v>
      </c>
      <c r="D28" s="87" t="s">
        <v>63</v>
      </c>
      <c r="E28" s="87">
        <v>2024</v>
      </c>
      <c r="F28" s="87" t="s">
        <v>17</v>
      </c>
      <c r="G28" s="90">
        <v>2223573.25</v>
      </c>
      <c r="H28" s="93"/>
      <c r="I28" s="90">
        <v>2223573.25</v>
      </c>
      <c r="J28" s="27" t="s">
        <v>8</v>
      </c>
      <c r="K28" s="28"/>
      <c r="L28" s="28"/>
      <c r="M28" s="28"/>
      <c r="N28" s="28"/>
      <c r="O28" s="31"/>
      <c r="P28" s="31"/>
      <c r="Q28" s="31"/>
      <c r="R28" s="87" t="s">
        <v>18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s="3" customFormat="1" x14ac:dyDescent="0.25">
      <c r="A29" s="15"/>
      <c r="B29" s="97"/>
      <c r="C29" s="85"/>
      <c r="D29" s="88"/>
      <c r="E29" s="88"/>
      <c r="F29" s="88"/>
      <c r="G29" s="91"/>
      <c r="H29" s="94"/>
      <c r="I29" s="91"/>
      <c r="J29" s="29" t="s">
        <v>9</v>
      </c>
      <c r="K29" s="28"/>
      <c r="L29" s="28"/>
      <c r="M29" s="28"/>
      <c r="N29" s="28"/>
      <c r="O29" s="31"/>
      <c r="P29" s="31"/>
      <c r="Q29" s="31"/>
      <c r="R29" s="88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s="3" customFormat="1" x14ac:dyDescent="0.25">
      <c r="A30" s="15"/>
      <c r="B30" s="97"/>
      <c r="C30" s="85"/>
      <c r="D30" s="88"/>
      <c r="E30" s="88"/>
      <c r="F30" s="88"/>
      <c r="G30" s="91"/>
      <c r="H30" s="94"/>
      <c r="I30" s="91"/>
      <c r="J30" s="29" t="s">
        <v>10</v>
      </c>
      <c r="K30" s="28"/>
      <c r="L30" s="28"/>
      <c r="M30" s="28"/>
      <c r="N30" s="28"/>
      <c r="O30" s="31"/>
      <c r="P30" s="31"/>
      <c r="Q30" s="31"/>
      <c r="R30" s="88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s="3" customFormat="1" x14ac:dyDescent="0.25">
      <c r="A31" s="15"/>
      <c r="B31" s="97"/>
      <c r="C31" s="85"/>
      <c r="D31" s="88"/>
      <c r="E31" s="88"/>
      <c r="F31" s="88"/>
      <c r="G31" s="91"/>
      <c r="H31" s="94"/>
      <c r="I31" s="91"/>
      <c r="J31" s="29" t="s">
        <v>11</v>
      </c>
      <c r="K31" s="28"/>
      <c r="L31" s="28"/>
      <c r="M31" s="28"/>
      <c r="N31" s="28"/>
      <c r="O31" s="31"/>
      <c r="P31" s="31"/>
      <c r="Q31" s="31"/>
      <c r="R31" s="8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s="3" customFormat="1" ht="30" x14ac:dyDescent="0.25">
      <c r="A32" s="15"/>
      <c r="B32" s="97"/>
      <c r="C32" s="86"/>
      <c r="D32" s="89"/>
      <c r="E32" s="89"/>
      <c r="F32" s="89"/>
      <c r="G32" s="92"/>
      <c r="H32" s="95"/>
      <c r="I32" s="92"/>
      <c r="J32" s="30" t="s">
        <v>12</v>
      </c>
      <c r="K32" s="28"/>
      <c r="L32" s="28"/>
      <c r="M32" s="28"/>
      <c r="N32" s="28"/>
      <c r="O32" s="31"/>
      <c r="P32" s="31"/>
      <c r="Q32" s="31"/>
      <c r="R32" s="89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s="3" customFormat="1" ht="26.25" customHeight="1" x14ac:dyDescent="0.25">
      <c r="A33" s="152">
        <v>9</v>
      </c>
      <c r="B33" s="97"/>
      <c r="C33" s="84" t="s">
        <v>140</v>
      </c>
      <c r="D33" s="87" t="s">
        <v>65</v>
      </c>
      <c r="E33" s="87" t="s">
        <v>113</v>
      </c>
      <c r="F33" s="87" t="s">
        <v>154</v>
      </c>
      <c r="G33" s="90">
        <f>I33</f>
        <v>1631014.1</v>
      </c>
      <c r="H33" s="87" t="s">
        <v>114</v>
      </c>
      <c r="I33" s="90">
        <v>1631014.1</v>
      </c>
      <c r="J33" s="27" t="s">
        <v>8</v>
      </c>
      <c r="K33" s="28">
        <f>K34+K35</f>
        <v>0</v>
      </c>
      <c r="L33" s="28">
        <f t="shared" ref="L33:N33" si="1">L34+L35</f>
        <v>648850</v>
      </c>
      <c r="M33" s="28">
        <f t="shared" si="1"/>
        <v>880000</v>
      </c>
      <c r="N33" s="28">
        <f t="shared" si="1"/>
        <v>15000</v>
      </c>
      <c r="O33" s="31"/>
      <c r="P33" s="31"/>
      <c r="Q33" s="31"/>
      <c r="R33" s="87" t="s">
        <v>18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1:51" s="3" customFormat="1" ht="27" customHeight="1" x14ac:dyDescent="0.25">
      <c r="A34" s="152"/>
      <c r="B34" s="97"/>
      <c r="C34" s="85"/>
      <c r="D34" s="88"/>
      <c r="E34" s="88"/>
      <c r="F34" s="88"/>
      <c r="G34" s="91"/>
      <c r="H34" s="88"/>
      <c r="I34" s="91"/>
      <c r="J34" s="29" t="s">
        <v>9</v>
      </c>
      <c r="K34" s="28"/>
      <c r="L34" s="28">
        <v>79050</v>
      </c>
      <c r="M34" s="28">
        <v>125000</v>
      </c>
      <c r="N34" s="32">
        <v>15000</v>
      </c>
      <c r="O34" s="32"/>
      <c r="P34" s="32"/>
      <c r="Q34" s="32"/>
      <c r="R34" s="88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1:51" s="3" customFormat="1" x14ac:dyDescent="0.25">
      <c r="A35" s="152"/>
      <c r="B35" s="97"/>
      <c r="C35" s="85"/>
      <c r="D35" s="88"/>
      <c r="E35" s="88"/>
      <c r="F35" s="88"/>
      <c r="G35" s="91"/>
      <c r="H35" s="88"/>
      <c r="I35" s="91"/>
      <c r="J35" s="29" t="s">
        <v>10</v>
      </c>
      <c r="K35" s="28"/>
      <c r="L35" s="28">
        <v>569800</v>
      </c>
      <c r="M35" s="28">
        <v>755000</v>
      </c>
      <c r="N35" s="32">
        <v>0</v>
      </c>
      <c r="O35" s="32"/>
      <c r="P35" s="32"/>
      <c r="Q35" s="32"/>
      <c r="R35" s="8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s="3" customFormat="1" x14ac:dyDescent="0.25">
      <c r="A36" s="152"/>
      <c r="B36" s="97"/>
      <c r="C36" s="85"/>
      <c r="D36" s="88"/>
      <c r="E36" s="88"/>
      <c r="F36" s="88"/>
      <c r="G36" s="91"/>
      <c r="H36" s="88"/>
      <c r="I36" s="91"/>
      <c r="J36" s="29" t="s">
        <v>11</v>
      </c>
      <c r="K36" s="28"/>
      <c r="L36" s="28"/>
      <c r="M36" s="28"/>
      <c r="N36" s="32"/>
      <c r="O36" s="32"/>
      <c r="P36" s="32"/>
      <c r="Q36" s="32"/>
      <c r="R36" s="88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s="3" customFormat="1" ht="30" x14ac:dyDescent="0.25">
      <c r="A37" s="152"/>
      <c r="B37" s="97"/>
      <c r="C37" s="86"/>
      <c r="D37" s="89"/>
      <c r="E37" s="89"/>
      <c r="F37" s="89"/>
      <c r="G37" s="92"/>
      <c r="H37" s="89"/>
      <c r="I37" s="92"/>
      <c r="J37" s="30" t="s">
        <v>12</v>
      </c>
      <c r="K37" s="28"/>
      <c r="L37" s="28"/>
      <c r="M37" s="28"/>
      <c r="N37" s="33"/>
      <c r="O37" s="33"/>
      <c r="P37" s="33"/>
      <c r="Q37" s="33"/>
      <c r="R37" s="89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s="3" customFormat="1" ht="26.25" customHeight="1" x14ac:dyDescent="0.25">
      <c r="A38" s="152">
        <v>10</v>
      </c>
      <c r="B38" s="97"/>
      <c r="C38" s="84" t="s">
        <v>141</v>
      </c>
      <c r="D38" s="87" t="s">
        <v>64</v>
      </c>
      <c r="E38" s="87" t="s">
        <v>112</v>
      </c>
      <c r="F38" s="87" t="s">
        <v>153</v>
      </c>
      <c r="G38" s="90">
        <v>3032315.7</v>
      </c>
      <c r="H38" s="87" t="s">
        <v>115</v>
      </c>
      <c r="I38" s="149" t="s">
        <v>181</v>
      </c>
      <c r="J38" s="27" t="s">
        <v>8</v>
      </c>
      <c r="K38" s="28">
        <f>SUM(K39:K42)</f>
        <v>0</v>
      </c>
      <c r="L38" s="28">
        <f>SUM(L39:L42)</f>
        <v>170000</v>
      </c>
      <c r="M38" s="28">
        <f>SUM(M39:M42)</f>
        <v>389000</v>
      </c>
      <c r="N38" s="31">
        <f t="shared" ref="N38:P38" si="2">SUM(N39:N42)</f>
        <v>300000</v>
      </c>
      <c r="O38" s="31">
        <f t="shared" si="2"/>
        <v>500000</v>
      </c>
      <c r="P38" s="31">
        <f t="shared" si="2"/>
        <v>625000</v>
      </c>
      <c r="Q38" s="31"/>
      <c r="R38" s="87" t="s">
        <v>18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s="3" customFormat="1" ht="21.75" customHeight="1" x14ac:dyDescent="0.25">
      <c r="A39" s="152"/>
      <c r="B39" s="97"/>
      <c r="C39" s="85"/>
      <c r="D39" s="88"/>
      <c r="E39" s="88"/>
      <c r="F39" s="88"/>
      <c r="G39" s="91"/>
      <c r="H39" s="88"/>
      <c r="I39" s="150"/>
      <c r="J39" s="29" t="s">
        <v>9</v>
      </c>
      <c r="K39" s="28">
        <v>0</v>
      </c>
      <c r="L39" s="28">
        <v>70000</v>
      </c>
      <c r="M39" s="28">
        <v>239000</v>
      </c>
      <c r="N39" s="32">
        <v>300000</v>
      </c>
      <c r="O39" s="32">
        <v>350000</v>
      </c>
      <c r="P39" s="32">
        <v>425000</v>
      </c>
      <c r="Q39" s="32"/>
      <c r="R39" s="88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s="3" customFormat="1" x14ac:dyDescent="0.25">
      <c r="A40" s="152"/>
      <c r="B40" s="97"/>
      <c r="C40" s="85"/>
      <c r="D40" s="88"/>
      <c r="E40" s="88"/>
      <c r="F40" s="88"/>
      <c r="G40" s="91"/>
      <c r="H40" s="88"/>
      <c r="I40" s="150"/>
      <c r="J40" s="29" t="s">
        <v>10</v>
      </c>
      <c r="K40" s="28">
        <v>0</v>
      </c>
      <c r="L40" s="28">
        <v>100000</v>
      </c>
      <c r="M40" s="28">
        <v>150000</v>
      </c>
      <c r="N40" s="32"/>
      <c r="O40" s="32">
        <v>150000</v>
      </c>
      <c r="P40" s="32">
        <v>200000</v>
      </c>
      <c r="Q40" s="32"/>
      <c r="R40" s="88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s="3" customFormat="1" x14ac:dyDescent="0.25">
      <c r="A41" s="152"/>
      <c r="B41" s="97"/>
      <c r="C41" s="85"/>
      <c r="D41" s="88"/>
      <c r="E41" s="88"/>
      <c r="F41" s="88"/>
      <c r="G41" s="91"/>
      <c r="H41" s="88"/>
      <c r="I41" s="150"/>
      <c r="J41" s="29" t="s">
        <v>11</v>
      </c>
      <c r="K41" s="28"/>
      <c r="L41" s="28"/>
      <c r="M41" s="28"/>
      <c r="N41" s="32"/>
      <c r="O41" s="32"/>
      <c r="P41" s="32"/>
      <c r="Q41" s="32"/>
      <c r="R41" s="88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s="3" customFormat="1" ht="30" x14ac:dyDescent="0.25">
      <c r="A42" s="152"/>
      <c r="B42" s="97"/>
      <c r="C42" s="86"/>
      <c r="D42" s="89"/>
      <c r="E42" s="89"/>
      <c r="F42" s="89"/>
      <c r="G42" s="92"/>
      <c r="H42" s="89"/>
      <c r="I42" s="151"/>
      <c r="J42" s="30" t="s">
        <v>12</v>
      </c>
      <c r="K42" s="28"/>
      <c r="L42" s="28"/>
      <c r="M42" s="28"/>
      <c r="N42" s="33"/>
      <c r="O42" s="33"/>
      <c r="P42" s="33"/>
      <c r="Q42" s="33"/>
      <c r="R42" s="89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s="3" customFormat="1" ht="26.25" customHeight="1" x14ac:dyDescent="0.25">
      <c r="A43" s="152">
        <v>11</v>
      </c>
      <c r="B43" s="97"/>
      <c r="C43" s="84" t="s">
        <v>28</v>
      </c>
      <c r="D43" s="87">
        <v>2021</v>
      </c>
      <c r="E43" s="87">
        <v>2021</v>
      </c>
      <c r="F43" s="87" t="s">
        <v>15</v>
      </c>
      <c r="G43" s="90">
        <v>65000</v>
      </c>
      <c r="H43" s="87">
        <v>0.6</v>
      </c>
      <c r="I43" s="90">
        <v>65000</v>
      </c>
      <c r="J43" s="27" t="s">
        <v>8</v>
      </c>
      <c r="K43" s="28"/>
      <c r="L43" s="28"/>
      <c r="M43" s="28">
        <f>SUM(M44:M47)</f>
        <v>0</v>
      </c>
      <c r="N43" s="28"/>
      <c r="O43" s="28"/>
      <c r="P43" s="28"/>
      <c r="Q43" s="28"/>
      <c r="R43" s="87" t="s">
        <v>18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s="3" customFormat="1" x14ac:dyDescent="0.25">
      <c r="A44" s="152"/>
      <c r="B44" s="97"/>
      <c r="C44" s="85"/>
      <c r="D44" s="88"/>
      <c r="E44" s="88"/>
      <c r="F44" s="88"/>
      <c r="G44" s="91"/>
      <c r="H44" s="88"/>
      <c r="I44" s="91"/>
      <c r="J44" s="29" t="s">
        <v>9</v>
      </c>
      <c r="K44" s="28"/>
      <c r="L44" s="28"/>
      <c r="M44" s="28"/>
      <c r="N44" s="28"/>
      <c r="O44" s="28"/>
      <c r="P44" s="28"/>
      <c r="Q44" s="28"/>
      <c r="R44" s="88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s="3" customFormat="1" ht="16.5" customHeight="1" x14ac:dyDescent="0.25">
      <c r="A45" s="152"/>
      <c r="B45" s="97"/>
      <c r="C45" s="85"/>
      <c r="D45" s="88"/>
      <c r="E45" s="88"/>
      <c r="F45" s="88"/>
      <c r="G45" s="91"/>
      <c r="H45" s="88"/>
      <c r="I45" s="91"/>
      <c r="J45" s="29" t="s">
        <v>10</v>
      </c>
      <c r="K45" s="28"/>
      <c r="L45" s="28"/>
      <c r="M45" s="28"/>
      <c r="N45" s="28"/>
      <c r="O45" s="28"/>
      <c r="P45" s="28"/>
      <c r="Q45" s="28"/>
      <c r="R45" s="88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1:51" s="3" customFormat="1" x14ac:dyDescent="0.25">
      <c r="A46" s="152"/>
      <c r="B46" s="97"/>
      <c r="C46" s="85"/>
      <c r="D46" s="88"/>
      <c r="E46" s="88"/>
      <c r="F46" s="88"/>
      <c r="G46" s="91"/>
      <c r="H46" s="88"/>
      <c r="I46" s="91"/>
      <c r="J46" s="29" t="s">
        <v>11</v>
      </c>
      <c r="K46" s="28"/>
      <c r="L46" s="28"/>
      <c r="M46" s="28"/>
      <c r="N46" s="28"/>
      <c r="O46" s="28"/>
      <c r="P46" s="28"/>
      <c r="Q46" s="28"/>
      <c r="R46" s="88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s="3" customFormat="1" ht="30" x14ac:dyDescent="0.25">
      <c r="A47" s="152"/>
      <c r="B47" s="97"/>
      <c r="C47" s="86"/>
      <c r="D47" s="89"/>
      <c r="E47" s="89"/>
      <c r="F47" s="89"/>
      <c r="G47" s="92"/>
      <c r="H47" s="89"/>
      <c r="I47" s="92"/>
      <c r="J47" s="30" t="s">
        <v>12</v>
      </c>
      <c r="K47" s="28"/>
      <c r="L47" s="28"/>
      <c r="M47" s="28"/>
      <c r="N47" s="28"/>
      <c r="O47" s="28"/>
      <c r="P47" s="28"/>
      <c r="Q47" s="28"/>
      <c r="R47" s="89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</row>
    <row r="48" spans="1:51" s="3" customFormat="1" ht="29.25" customHeight="1" x14ac:dyDescent="0.25">
      <c r="A48" s="152">
        <v>12</v>
      </c>
      <c r="B48" s="97"/>
      <c r="C48" s="84" t="s">
        <v>134</v>
      </c>
      <c r="D48" s="87" t="s">
        <v>26</v>
      </c>
      <c r="E48" s="87">
        <v>2020</v>
      </c>
      <c r="F48" s="87" t="s">
        <v>155</v>
      </c>
      <c r="G48" s="143">
        <v>127500</v>
      </c>
      <c r="H48" s="93">
        <v>1.3</v>
      </c>
      <c r="I48" s="143">
        <v>72674.8</v>
      </c>
      <c r="J48" s="27" t="s">
        <v>8</v>
      </c>
      <c r="K48" s="28">
        <f>SUM(K49:K52)</f>
        <v>0</v>
      </c>
      <c r="L48" s="28">
        <f>SUM(L49:L52)</f>
        <v>65000</v>
      </c>
      <c r="M48" s="28"/>
      <c r="N48" s="28"/>
      <c r="O48" s="28"/>
      <c r="P48" s="28"/>
      <c r="Q48" s="28"/>
      <c r="R48" s="87" t="s">
        <v>18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s="3" customFormat="1" ht="20.25" customHeight="1" x14ac:dyDescent="0.25">
      <c r="A49" s="152"/>
      <c r="B49" s="97"/>
      <c r="C49" s="85"/>
      <c r="D49" s="88"/>
      <c r="E49" s="88"/>
      <c r="F49" s="88"/>
      <c r="G49" s="144"/>
      <c r="H49" s="94"/>
      <c r="I49" s="144"/>
      <c r="J49" s="29" t="s">
        <v>9</v>
      </c>
      <c r="K49" s="28">
        <v>0</v>
      </c>
      <c r="L49" s="28">
        <v>37000</v>
      </c>
      <c r="M49" s="28"/>
      <c r="N49" s="28"/>
      <c r="O49" s="28"/>
      <c r="P49" s="28"/>
      <c r="Q49" s="28"/>
      <c r="R49" s="88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</row>
    <row r="50" spans="1:51" s="3" customFormat="1" x14ac:dyDescent="0.25">
      <c r="A50" s="152"/>
      <c r="B50" s="97"/>
      <c r="C50" s="85"/>
      <c r="D50" s="88"/>
      <c r="E50" s="88"/>
      <c r="F50" s="88"/>
      <c r="G50" s="144"/>
      <c r="H50" s="94"/>
      <c r="I50" s="144"/>
      <c r="J50" s="29" t="s">
        <v>10</v>
      </c>
      <c r="K50" s="28">
        <v>0</v>
      </c>
      <c r="L50" s="28">
        <v>28000</v>
      </c>
      <c r="M50" s="28"/>
      <c r="N50" s="28"/>
      <c r="O50" s="28"/>
      <c r="P50" s="28"/>
      <c r="Q50" s="28"/>
      <c r="R50" s="88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s="3" customFormat="1" x14ac:dyDescent="0.25">
      <c r="A51" s="152"/>
      <c r="B51" s="97"/>
      <c r="C51" s="85"/>
      <c r="D51" s="88"/>
      <c r="E51" s="88"/>
      <c r="F51" s="88"/>
      <c r="G51" s="144"/>
      <c r="H51" s="94"/>
      <c r="I51" s="144"/>
      <c r="J51" s="29" t="s">
        <v>11</v>
      </c>
      <c r="K51" s="28"/>
      <c r="L51" s="28"/>
      <c r="M51" s="28"/>
      <c r="N51" s="28"/>
      <c r="O51" s="28"/>
      <c r="P51" s="28"/>
      <c r="Q51" s="28"/>
      <c r="R51" s="88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</row>
    <row r="52" spans="1:51" s="3" customFormat="1" ht="30" x14ac:dyDescent="0.25">
      <c r="A52" s="152"/>
      <c r="B52" s="97"/>
      <c r="C52" s="86"/>
      <c r="D52" s="89"/>
      <c r="E52" s="89"/>
      <c r="F52" s="89"/>
      <c r="G52" s="145"/>
      <c r="H52" s="95"/>
      <c r="I52" s="145"/>
      <c r="J52" s="30" t="s">
        <v>12</v>
      </c>
      <c r="K52" s="28"/>
      <c r="L52" s="28"/>
      <c r="M52" s="28"/>
      <c r="N52" s="28"/>
      <c r="O52" s="28"/>
      <c r="P52" s="28"/>
      <c r="Q52" s="28"/>
      <c r="R52" s="89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</row>
    <row r="53" spans="1:51" s="3" customFormat="1" ht="26.25" customHeight="1" x14ac:dyDescent="0.25">
      <c r="A53" s="152">
        <v>12</v>
      </c>
      <c r="B53" s="97"/>
      <c r="C53" s="84" t="s">
        <v>134</v>
      </c>
      <c r="D53" s="87" t="s">
        <v>117</v>
      </c>
      <c r="E53" s="87" t="s">
        <v>73</v>
      </c>
      <c r="F53" s="87" t="s">
        <v>155</v>
      </c>
      <c r="G53" s="143">
        <f>I53</f>
        <v>311582.90000000002</v>
      </c>
      <c r="H53" s="93" t="s">
        <v>74</v>
      </c>
      <c r="I53" s="143">
        <v>311582.90000000002</v>
      </c>
      <c r="J53" s="27" t="s">
        <v>8</v>
      </c>
      <c r="K53" s="28">
        <f>SUM(K54:K57)</f>
        <v>0</v>
      </c>
      <c r="L53" s="28">
        <f>SUM(L54:L57)</f>
        <v>238653.5</v>
      </c>
      <c r="M53" s="28">
        <f>SUM(M54:M57)</f>
        <v>60000</v>
      </c>
      <c r="N53" s="28"/>
      <c r="O53" s="28"/>
      <c r="P53" s="28"/>
      <c r="Q53" s="28"/>
      <c r="R53" s="87" t="s">
        <v>18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51" s="3" customFormat="1" ht="19.5" customHeight="1" x14ac:dyDescent="0.25">
      <c r="A54" s="152"/>
      <c r="B54" s="97"/>
      <c r="C54" s="85"/>
      <c r="D54" s="88"/>
      <c r="E54" s="88"/>
      <c r="F54" s="88"/>
      <c r="G54" s="144"/>
      <c r="H54" s="94"/>
      <c r="I54" s="144"/>
      <c r="J54" s="29" t="s">
        <v>9</v>
      </c>
      <c r="K54" s="28"/>
      <c r="L54" s="28">
        <v>78653.5</v>
      </c>
      <c r="M54" s="28">
        <v>60000</v>
      </c>
      <c r="N54" s="28"/>
      <c r="O54" s="28"/>
      <c r="P54" s="28"/>
      <c r="Q54" s="28"/>
      <c r="R54" s="88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 s="3" customFormat="1" x14ac:dyDescent="0.25">
      <c r="A55" s="152"/>
      <c r="B55" s="97"/>
      <c r="C55" s="85"/>
      <c r="D55" s="88"/>
      <c r="E55" s="88"/>
      <c r="F55" s="88"/>
      <c r="G55" s="144"/>
      <c r="H55" s="94"/>
      <c r="I55" s="144"/>
      <c r="J55" s="29" t="s">
        <v>10</v>
      </c>
      <c r="K55" s="28"/>
      <c r="L55" s="28">
        <v>160000</v>
      </c>
      <c r="M55" s="28"/>
      <c r="N55" s="28"/>
      <c r="O55" s="28"/>
      <c r="P55" s="28"/>
      <c r="Q55" s="28"/>
      <c r="R55" s="88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s="3" customFormat="1" x14ac:dyDescent="0.25">
      <c r="A56" s="152"/>
      <c r="B56" s="97"/>
      <c r="C56" s="85"/>
      <c r="D56" s="88"/>
      <c r="E56" s="88"/>
      <c r="F56" s="88"/>
      <c r="G56" s="144"/>
      <c r="H56" s="94"/>
      <c r="I56" s="144"/>
      <c r="J56" s="29" t="s">
        <v>11</v>
      </c>
      <c r="K56" s="28"/>
      <c r="L56" s="28"/>
      <c r="M56" s="28"/>
      <c r="N56" s="28"/>
      <c r="O56" s="28"/>
      <c r="P56" s="28"/>
      <c r="Q56" s="28"/>
      <c r="R56" s="88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</row>
    <row r="57" spans="1:51" s="3" customFormat="1" ht="30" x14ac:dyDescent="0.25">
      <c r="A57" s="152"/>
      <c r="B57" s="97"/>
      <c r="C57" s="86"/>
      <c r="D57" s="89"/>
      <c r="E57" s="89"/>
      <c r="F57" s="89"/>
      <c r="G57" s="145"/>
      <c r="H57" s="95"/>
      <c r="I57" s="145"/>
      <c r="J57" s="30" t="s">
        <v>12</v>
      </c>
      <c r="K57" s="28"/>
      <c r="L57" s="28"/>
      <c r="M57" s="28"/>
      <c r="N57" s="28"/>
      <c r="O57" s="28"/>
      <c r="P57" s="28"/>
      <c r="Q57" s="28"/>
      <c r="R57" s="89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</row>
    <row r="58" spans="1:51" s="3" customFormat="1" ht="26.25" customHeight="1" x14ac:dyDescent="0.25">
      <c r="A58" s="152">
        <v>13</v>
      </c>
      <c r="B58" s="97"/>
      <c r="C58" s="84" t="s">
        <v>142</v>
      </c>
      <c r="D58" s="87" t="s">
        <v>117</v>
      </c>
      <c r="E58" s="87">
        <v>2021</v>
      </c>
      <c r="F58" s="87" t="s">
        <v>163</v>
      </c>
      <c r="G58" s="90">
        <v>122411</v>
      </c>
      <c r="H58" s="87">
        <v>2.1</v>
      </c>
      <c r="I58" s="137">
        <v>122411</v>
      </c>
      <c r="J58" s="27" t="s">
        <v>8</v>
      </c>
      <c r="K58" s="28"/>
      <c r="L58" s="28"/>
      <c r="M58" s="28">
        <f>SUM(M59:M62)</f>
        <v>95000</v>
      </c>
      <c r="N58" s="28"/>
      <c r="O58" s="28"/>
      <c r="P58" s="28"/>
      <c r="Q58" s="28"/>
      <c r="R58" s="87" t="s">
        <v>18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1:51" s="3" customFormat="1" ht="26.25" customHeight="1" x14ac:dyDescent="0.25">
      <c r="A59" s="152"/>
      <c r="B59" s="97"/>
      <c r="C59" s="85"/>
      <c r="D59" s="88"/>
      <c r="E59" s="88"/>
      <c r="F59" s="88"/>
      <c r="G59" s="91"/>
      <c r="H59" s="88"/>
      <c r="I59" s="138"/>
      <c r="J59" s="29" t="s">
        <v>9</v>
      </c>
      <c r="K59" s="28"/>
      <c r="L59" s="28"/>
      <c r="M59" s="28">
        <v>95000</v>
      </c>
      <c r="N59" s="28"/>
      <c r="O59" s="28"/>
      <c r="P59" s="28"/>
      <c r="Q59" s="28"/>
      <c r="R59" s="88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</row>
    <row r="60" spans="1:51" s="3" customFormat="1" x14ac:dyDescent="0.25">
      <c r="A60" s="152"/>
      <c r="B60" s="97"/>
      <c r="C60" s="85"/>
      <c r="D60" s="88"/>
      <c r="E60" s="88"/>
      <c r="F60" s="88"/>
      <c r="G60" s="91"/>
      <c r="H60" s="88"/>
      <c r="I60" s="138"/>
      <c r="J60" s="29" t="s">
        <v>10</v>
      </c>
      <c r="K60" s="28"/>
      <c r="L60" s="28"/>
      <c r="M60" s="28"/>
      <c r="N60" s="28"/>
      <c r="O60" s="28"/>
      <c r="P60" s="28"/>
      <c r="Q60" s="28"/>
      <c r="R60" s="88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s="3" customFormat="1" x14ac:dyDescent="0.25">
      <c r="A61" s="152"/>
      <c r="B61" s="97"/>
      <c r="C61" s="85"/>
      <c r="D61" s="88"/>
      <c r="E61" s="88"/>
      <c r="F61" s="88"/>
      <c r="G61" s="91"/>
      <c r="H61" s="88"/>
      <c r="I61" s="138"/>
      <c r="J61" s="29" t="s">
        <v>11</v>
      </c>
      <c r="K61" s="28"/>
      <c r="L61" s="28"/>
      <c r="M61" s="28"/>
      <c r="N61" s="28"/>
      <c r="O61" s="28"/>
      <c r="P61" s="28"/>
      <c r="Q61" s="28"/>
      <c r="R61" s="88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s="3" customFormat="1" ht="25.5" customHeight="1" x14ac:dyDescent="0.25">
      <c r="A62" s="152"/>
      <c r="B62" s="97"/>
      <c r="C62" s="86"/>
      <c r="D62" s="89"/>
      <c r="E62" s="89"/>
      <c r="F62" s="89"/>
      <c r="G62" s="92"/>
      <c r="H62" s="89"/>
      <c r="I62" s="139"/>
      <c r="J62" s="30" t="s">
        <v>12</v>
      </c>
      <c r="K62" s="28"/>
      <c r="L62" s="28"/>
      <c r="M62" s="28"/>
      <c r="N62" s="28"/>
      <c r="O62" s="28"/>
      <c r="P62" s="28"/>
      <c r="Q62" s="28"/>
      <c r="R62" s="89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</row>
    <row r="63" spans="1:51" s="3" customFormat="1" ht="26.25" customHeight="1" x14ac:dyDescent="0.25">
      <c r="A63" s="152">
        <v>14</v>
      </c>
      <c r="B63" s="97"/>
      <c r="C63" s="84" t="s">
        <v>131</v>
      </c>
      <c r="D63" s="87" t="s">
        <v>26</v>
      </c>
      <c r="E63" s="87">
        <v>2020</v>
      </c>
      <c r="F63" s="87" t="s">
        <v>155</v>
      </c>
      <c r="G63" s="90">
        <f>I63</f>
        <v>110000</v>
      </c>
      <c r="H63" s="87">
        <v>3.9</v>
      </c>
      <c r="I63" s="137">
        <f>K63+L63</f>
        <v>110000</v>
      </c>
      <c r="J63" s="27" t="s">
        <v>8</v>
      </c>
      <c r="K63" s="28">
        <f>SUM(K64:K67)</f>
        <v>0</v>
      </c>
      <c r="L63" s="28">
        <f>SUM(L64:L67)</f>
        <v>110000</v>
      </c>
      <c r="M63" s="28"/>
      <c r="N63" s="28"/>
      <c r="O63" s="28"/>
      <c r="P63" s="28"/>
      <c r="Q63" s="28"/>
      <c r="R63" s="87" t="s">
        <v>18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</row>
    <row r="64" spans="1:51" s="3" customFormat="1" ht="25.5" customHeight="1" x14ac:dyDescent="0.25">
      <c r="A64" s="152"/>
      <c r="B64" s="97"/>
      <c r="C64" s="85"/>
      <c r="D64" s="88"/>
      <c r="E64" s="88"/>
      <c r="F64" s="88"/>
      <c r="G64" s="91"/>
      <c r="H64" s="88"/>
      <c r="I64" s="138"/>
      <c r="J64" s="29" t="s">
        <v>9</v>
      </c>
      <c r="K64" s="28"/>
      <c r="L64" s="28">
        <v>110000</v>
      </c>
      <c r="M64" s="28"/>
      <c r="N64" s="28"/>
      <c r="O64" s="28"/>
      <c r="P64" s="28"/>
      <c r="Q64" s="28"/>
      <c r="R64" s="88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</row>
    <row r="65" spans="1:51" s="3" customFormat="1" x14ac:dyDescent="0.25">
      <c r="A65" s="152"/>
      <c r="B65" s="97"/>
      <c r="C65" s="85"/>
      <c r="D65" s="88"/>
      <c r="E65" s="88"/>
      <c r="F65" s="88"/>
      <c r="G65" s="91"/>
      <c r="H65" s="88"/>
      <c r="I65" s="138"/>
      <c r="J65" s="29" t="s">
        <v>10</v>
      </c>
      <c r="K65" s="28"/>
      <c r="L65" s="28"/>
      <c r="M65" s="28"/>
      <c r="N65" s="28"/>
      <c r="O65" s="28"/>
      <c r="P65" s="28"/>
      <c r="Q65" s="28"/>
      <c r="R65" s="88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</row>
    <row r="66" spans="1:51" s="3" customFormat="1" x14ac:dyDescent="0.25">
      <c r="A66" s="152"/>
      <c r="B66" s="97"/>
      <c r="C66" s="85"/>
      <c r="D66" s="88"/>
      <c r="E66" s="88"/>
      <c r="F66" s="88"/>
      <c r="G66" s="91"/>
      <c r="H66" s="88"/>
      <c r="I66" s="138"/>
      <c r="J66" s="29" t="s">
        <v>11</v>
      </c>
      <c r="K66" s="28"/>
      <c r="L66" s="28"/>
      <c r="M66" s="28"/>
      <c r="N66" s="28"/>
      <c r="O66" s="28"/>
      <c r="P66" s="28"/>
      <c r="Q66" s="28"/>
      <c r="R66" s="88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</row>
    <row r="67" spans="1:51" s="3" customFormat="1" ht="30" x14ac:dyDescent="0.25">
      <c r="A67" s="152"/>
      <c r="B67" s="97"/>
      <c r="C67" s="86"/>
      <c r="D67" s="89"/>
      <c r="E67" s="89"/>
      <c r="F67" s="89"/>
      <c r="G67" s="92"/>
      <c r="H67" s="89"/>
      <c r="I67" s="139"/>
      <c r="J67" s="30" t="s">
        <v>12</v>
      </c>
      <c r="K67" s="28"/>
      <c r="L67" s="28"/>
      <c r="M67" s="28"/>
      <c r="N67" s="28"/>
      <c r="O67" s="28"/>
      <c r="P67" s="28"/>
      <c r="Q67" s="28"/>
      <c r="R67" s="89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</row>
    <row r="68" spans="1:51" s="3" customFormat="1" ht="26.25" customHeight="1" x14ac:dyDescent="0.25">
      <c r="B68" s="97"/>
      <c r="C68" s="84" t="s">
        <v>169</v>
      </c>
      <c r="D68" s="87" t="s">
        <v>138</v>
      </c>
      <c r="E68" s="87">
        <v>2022</v>
      </c>
      <c r="F68" s="155" t="s">
        <v>163</v>
      </c>
      <c r="G68" s="120"/>
      <c r="H68" s="155">
        <v>5.3</v>
      </c>
      <c r="I68" s="137">
        <v>388100</v>
      </c>
      <c r="J68" s="27" t="s">
        <v>8</v>
      </c>
      <c r="K68" s="28">
        <f>SUM(K69:K72)</f>
        <v>0</v>
      </c>
      <c r="L68" s="28">
        <f>SUM(L69:L72)</f>
        <v>0</v>
      </c>
      <c r="M68" s="28">
        <f>M69</f>
        <v>280000</v>
      </c>
      <c r="N68" s="28"/>
      <c r="O68" s="28"/>
      <c r="P68" s="28"/>
      <c r="Q68" s="28"/>
      <c r="R68" s="87" t="s">
        <v>18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</row>
    <row r="69" spans="1:51" s="3" customFormat="1" x14ac:dyDescent="0.25">
      <c r="B69" s="97"/>
      <c r="C69" s="85"/>
      <c r="D69" s="88"/>
      <c r="E69" s="88"/>
      <c r="F69" s="156"/>
      <c r="G69" s="121"/>
      <c r="H69" s="156"/>
      <c r="I69" s="138"/>
      <c r="J69" s="29" t="s">
        <v>9</v>
      </c>
      <c r="K69" s="28"/>
      <c r="L69" s="28"/>
      <c r="M69" s="28">
        <v>280000</v>
      </c>
      <c r="N69" s="28"/>
      <c r="O69" s="28"/>
      <c r="P69" s="28"/>
      <c r="Q69" s="28"/>
      <c r="R69" s="88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</row>
    <row r="70" spans="1:51" s="3" customFormat="1" x14ac:dyDescent="0.25">
      <c r="B70" s="97"/>
      <c r="C70" s="85"/>
      <c r="D70" s="88"/>
      <c r="E70" s="88"/>
      <c r="F70" s="156"/>
      <c r="G70" s="121"/>
      <c r="H70" s="156"/>
      <c r="I70" s="138"/>
      <c r="J70" s="29" t="s">
        <v>10</v>
      </c>
      <c r="K70" s="28"/>
      <c r="L70" s="28"/>
      <c r="M70" s="28"/>
      <c r="N70" s="28"/>
      <c r="O70" s="28"/>
      <c r="P70" s="28"/>
      <c r="Q70" s="28"/>
      <c r="R70" s="88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</row>
    <row r="71" spans="1:51" s="3" customFormat="1" x14ac:dyDescent="0.25">
      <c r="B71" s="97"/>
      <c r="C71" s="85"/>
      <c r="D71" s="88"/>
      <c r="E71" s="88"/>
      <c r="F71" s="156"/>
      <c r="G71" s="121"/>
      <c r="H71" s="156"/>
      <c r="I71" s="138"/>
      <c r="J71" s="29" t="s">
        <v>11</v>
      </c>
      <c r="K71" s="28"/>
      <c r="L71" s="28"/>
      <c r="M71" s="28"/>
      <c r="N71" s="28"/>
      <c r="O71" s="28"/>
      <c r="P71" s="28"/>
      <c r="Q71" s="28"/>
      <c r="R71" s="88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</row>
    <row r="72" spans="1:51" s="3" customFormat="1" ht="30" x14ac:dyDescent="0.25">
      <c r="B72" s="97"/>
      <c r="C72" s="86"/>
      <c r="D72" s="89"/>
      <c r="E72" s="89"/>
      <c r="F72" s="157"/>
      <c r="G72" s="122"/>
      <c r="H72" s="157"/>
      <c r="I72" s="139"/>
      <c r="J72" s="30" t="s">
        <v>12</v>
      </c>
      <c r="K72" s="28"/>
      <c r="L72" s="28"/>
      <c r="M72" s="28"/>
      <c r="N72" s="28"/>
      <c r="O72" s="28"/>
      <c r="P72" s="28"/>
      <c r="Q72" s="28"/>
      <c r="R72" s="89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</row>
    <row r="73" spans="1:51" s="3" customFormat="1" ht="26.25" customHeight="1" x14ac:dyDescent="0.25">
      <c r="B73" s="97"/>
      <c r="C73" s="84" t="s">
        <v>144</v>
      </c>
      <c r="D73" s="87">
        <v>2020</v>
      </c>
      <c r="E73" s="87">
        <v>2020</v>
      </c>
      <c r="F73" s="87" t="s">
        <v>157</v>
      </c>
      <c r="G73" s="90">
        <v>86000</v>
      </c>
      <c r="H73" s="87">
        <v>1.5</v>
      </c>
      <c r="I73" s="137">
        <v>83003.399999999994</v>
      </c>
      <c r="J73" s="27" t="s">
        <v>8</v>
      </c>
      <c r="K73" s="28">
        <f>SUM(K74:K77)</f>
        <v>0</v>
      </c>
      <c r="L73" s="28">
        <f>SUM(L74:L77)</f>
        <v>72000</v>
      </c>
      <c r="M73" s="28"/>
      <c r="N73" s="28"/>
      <c r="O73" s="28"/>
      <c r="P73" s="28"/>
      <c r="Q73" s="28"/>
      <c r="R73" s="87" t="s">
        <v>18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</row>
    <row r="74" spans="1:51" s="3" customFormat="1" ht="24.75" customHeight="1" x14ac:dyDescent="0.25">
      <c r="B74" s="97"/>
      <c r="C74" s="85"/>
      <c r="D74" s="88"/>
      <c r="E74" s="88"/>
      <c r="F74" s="88"/>
      <c r="G74" s="91"/>
      <c r="H74" s="88"/>
      <c r="I74" s="138"/>
      <c r="J74" s="29" t="s">
        <v>9</v>
      </c>
      <c r="K74" s="28"/>
      <c r="L74" s="28">
        <v>72000</v>
      </c>
      <c r="M74" s="28"/>
      <c r="N74" s="28"/>
      <c r="O74" s="28"/>
      <c r="P74" s="28"/>
      <c r="Q74" s="28"/>
      <c r="R74" s="88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</row>
    <row r="75" spans="1:51" s="3" customFormat="1" x14ac:dyDescent="0.25">
      <c r="B75" s="97"/>
      <c r="C75" s="85"/>
      <c r="D75" s="88"/>
      <c r="E75" s="88"/>
      <c r="F75" s="88"/>
      <c r="G75" s="91"/>
      <c r="H75" s="88"/>
      <c r="I75" s="138"/>
      <c r="J75" s="29" t="s">
        <v>10</v>
      </c>
      <c r="K75" s="28"/>
      <c r="L75" s="28"/>
      <c r="M75" s="28"/>
      <c r="N75" s="28"/>
      <c r="O75" s="28"/>
      <c r="P75" s="28"/>
      <c r="Q75" s="28"/>
      <c r="R75" s="88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</row>
    <row r="76" spans="1:51" s="3" customFormat="1" x14ac:dyDescent="0.25">
      <c r="B76" s="97"/>
      <c r="C76" s="85"/>
      <c r="D76" s="88"/>
      <c r="E76" s="88"/>
      <c r="F76" s="88"/>
      <c r="G76" s="91"/>
      <c r="H76" s="88"/>
      <c r="I76" s="138"/>
      <c r="J76" s="29" t="s">
        <v>11</v>
      </c>
      <c r="K76" s="28"/>
      <c r="L76" s="28"/>
      <c r="M76" s="28"/>
      <c r="N76" s="28"/>
      <c r="O76" s="28"/>
      <c r="P76" s="28"/>
      <c r="Q76" s="28"/>
      <c r="R76" s="88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</row>
    <row r="77" spans="1:51" s="3" customFormat="1" ht="30" x14ac:dyDescent="0.25">
      <c r="B77" s="97"/>
      <c r="C77" s="86"/>
      <c r="D77" s="89"/>
      <c r="E77" s="89"/>
      <c r="F77" s="89"/>
      <c r="G77" s="92"/>
      <c r="H77" s="89"/>
      <c r="I77" s="139"/>
      <c r="J77" s="30" t="s">
        <v>12</v>
      </c>
      <c r="K77" s="28"/>
      <c r="L77" s="28"/>
      <c r="M77" s="28"/>
      <c r="N77" s="28"/>
      <c r="O77" s="28"/>
      <c r="P77" s="28"/>
      <c r="Q77" s="28"/>
      <c r="R77" s="89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</row>
    <row r="78" spans="1:51" s="3" customFormat="1" ht="26.25" customHeight="1" x14ac:dyDescent="0.25">
      <c r="B78" s="97"/>
      <c r="C78" s="84" t="s">
        <v>178</v>
      </c>
      <c r="D78" s="87" t="s">
        <v>39</v>
      </c>
      <c r="E78" s="87">
        <v>2022</v>
      </c>
      <c r="F78" s="87" t="s">
        <v>151</v>
      </c>
      <c r="G78" s="90">
        <v>759000</v>
      </c>
      <c r="H78" s="87">
        <v>0.99199999999999999</v>
      </c>
      <c r="I78" s="137">
        <v>759000</v>
      </c>
      <c r="J78" s="27" t="s">
        <v>8</v>
      </c>
      <c r="K78" s="28">
        <f>SUM(K79:K82)</f>
        <v>0</v>
      </c>
      <c r="L78" s="28">
        <f>SUM(L79:L82)</f>
        <v>0</v>
      </c>
      <c r="M78" s="28">
        <f t="shared" ref="M78:N78" si="3">SUM(M79:M82)</f>
        <v>310000</v>
      </c>
      <c r="N78" s="28">
        <f t="shared" si="3"/>
        <v>320000</v>
      </c>
      <c r="O78" s="28"/>
      <c r="P78" s="28"/>
      <c r="Q78" s="28"/>
      <c r="R78" s="87" t="s">
        <v>18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1:51" s="3" customFormat="1" ht="26.25" customHeight="1" x14ac:dyDescent="0.25">
      <c r="B79" s="97"/>
      <c r="C79" s="85"/>
      <c r="D79" s="88"/>
      <c r="E79" s="88"/>
      <c r="F79" s="88"/>
      <c r="G79" s="91"/>
      <c r="H79" s="88"/>
      <c r="I79" s="138"/>
      <c r="J79" s="29" t="s">
        <v>9</v>
      </c>
      <c r="K79" s="28"/>
      <c r="L79" s="28"/>
      <c r="M79" s="28">
        <v>310000</v>
      </c>
      <c r="N79" s="28">
        <v>320000</v>
      </c>
      <c r="O79" s="28"/>
      <c r="P79" s="28"/>
      <c r="Q79" s="28"/>
      <c r="R79" s="88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</row>
    <row r="80" spans="1:51" s="3" customFormat="1" x14ac:dyDescent="0.25">
      <c r="B80" s="97"/>
      <c r="C80" s="85"/>
      <c r="D80" s="88"/>
      <c r="E80" s="88"/>
      <c r="F80" s="88"/>
      <c r="G80" s="91"/>
      <c r="H80" s="88"/>
      <c r="I80" s="138"/>
      <c r="J80" s="29" t="s">
        <v>10</v>
      </c>
      <c r="K80" s="28"/>
      <c r="L80" s="28"/>
      <c r="M80" s="28"/>
      <c r="N80" s="28"/>
      <c r="O80" s="28"/>
      <c r="P80" s="28"/>
      <c r="Q80" s="28"/>
      <c r="R80" s="88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</row>
    <row r="81" spans="2:51" s="3" customFormat="1" x14ac:dyDescent="0.25">
      <c r="B81" s="97"/>
      <c r="C81" s="85"/>
      <c r="D81" s="88"/>
      <c r="E81" s="88"/>
      <c r="F81" s="88"/>
      <c r="G81" s="91"/>
      <c r="H81" s="88"/>
      <c r="I81" s="138"/>
      <c r="J81" s="29" t="s">
        <v>11</v>
      </c>
      <c r="K81" s="28"/>
      <c r="L81" s="28"/>
      <c r="M81" s="28"/>
      <c r="N81" s="28"/>
      <c r="O81" s="28"/>
      <c r="P81" s="28"/>
      <c r="Q81" s="28"/>
      <c r="R81" s="88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</row>
    <row r="82" spans="2:51" s="3" customFormat="1" ht="30" x14ac:dyDescent="0.25">
      <c r="B82" s="97"/>
      <c r="C82" s="86"/>
      <c r="D82" s="89"/>
      <c r="E82" s="89"/>
      <c r="F82" s="89"/>
      <c r="G82" s="92"/>
      <c r="H82" s="89"/>
      <c r="I82" s="139"/>
      <c r="J82" s="30" t="s">
        <v>12</v>
      </c>
      <c r="K82" s="28"/>
      <c r="L82" s="28"/>
      <c r="M82" s="28"/>
      <c r="N82" s="28"/>
      <c r="O82" s="28"/>
      <c r="P82" s="28"/>
      <c r="Q82" s="28"/>
      <c r="R82" s="89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</row>
    <row r="83" spans="2:51" s="3" customFormat="1" ht="26.25" customHeight="1" x14ac:dyDescent="0.25">
      <c r="B83" s="97"/>
      <c r="C83" s="84" t="s">
        <v>27</v>
      </c>
      <c r="D83" s="87" t="s">
        <v>26</v>
      </c>
      <c r="E83" s="87">
        <v>2020</v>
      </c>
      <c r="F83" s="87" t="s">
        <v>17</v>
      </c>
      <c r="G83" s="90">
        <v>15560.25</v>
      </c>
      <c r="H83" s="87" t="s">
        <v>29</v>
      </c>
      <c r="I83" s="137">
        <v>15560.25</v>
      </c>
      <c r="J83" s="27" t="s">
        <v>8</v>
      </c>
      <c r="K83" s="28">
        <f>SUM(K84:K87)</f>
        <v>0</v>
      </c>
      <c r="L83" s="28">
        <f>SUM(L84:L87)</f>
        <v>0</v>
      </c>
      <c r="M83" s="28"/>
      <c r="N83" s="28"/>
      <c r="O83" s="28"/>
      <c r="P83" s="28"/>
      <c r="Q83" s="28"/>
      <c r="R83" s="87" t="s">
        <v>18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spans="2:51" s="3" customFormat="1" ht="15" customHeight="1" x14ac:dyDescent="0.25">
      <c r="B84" s="97"/>
      <c r="C84" s="85"/>
      <c r="D84" s="88"/>
      <c r="E84" s="88"/>
      <c r="F84" s="88"/>
      <c r="G84" s="91"/>
      <c r="H84" s="88"/>
      <c r="I84" s="138"/>
      <c r="J84" s="29" t="s">
        <v>9</v>
      </c>
      <c r="K84" s="28"/>
      <c r="L84" s="28"/>
      <c r="M84" s="28"/>
      <c r="N84" s="28"/>
      <c r="O84" s="28"/>
      <c r="P84" s="28"/>
      <c r="Q84" s="28"/>
      <c r="R84" s="88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</row>
    <row r="85" spans="2:51" s="3" customFormat="1" ht="26.25" customHeight="1" x14ac:dyDescent="0.25">
      <c r="B85" s="97"/>
      <c r="C85" s="85"/>
      <c r="D85" s="88"/>
      <c r="E85" s="88"/>
      <c r="F85" s="88"/>
      <c r="G85" s="91"/>
      <c r="H85" s="88"/>
      <c r="I85" s="138"/>
      <c r="J85" s="29" t="s">
        <v>10</v>
      </c>
      <c r="K85" s="28"/>
      <c r="L85" s="28"/>
      <c r="M85" s="28"/>
      <c r="N85" s="28"/>
      <c r="O85" s="28"/>
      <c r="P85" s="28"/>
      <c r="Q85" s="28"/>
      <c r="R85" s="88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spans="2:51" s="3" customFormat="1" ht="15" customHeight="1" x14ac:dyDescent="0.25">
      <c r="B86" s="97"/>
      <c r="C86" s="85"/>
      <c r="D86" s="88"/>
      <c r="E86" s="88"/>
      <c r="F86" s="88"/>
      <c r="G86" s="91"/>
      <c r="H86" s="88"/>
      <c r="I86" s="138"/>
      <c r="J86" s="29" t="s">
        <v>11</v>
      </c>
      <c r="K86" s="28"/>
      <c r="L86" s="28"/>
      <c r="M86" s="28"/>
      <c r="N86" s="28"/>
      <c r="O86" s="28"/>
      <c r="P86" s="28"/>
      <c r="Q86" s="28"/>
      <c r="R86" s="88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spans="2:51" s="3" customFormat="1" ht="26.25" customHeight="1" x14ac:dyDescent="0.25">
      <c r="B87" s="97"/>
      <c r="C87" s="86"/>
      <c r="D87" s="89"/>
      <c r="E87" s="89"/>
      <c r="F87" s="89"/>
      <c r="G87" s="92"/>
      <c r="H87" s="89"/>
      <c r="I87" s="139"/>
      <c r="J87" s="30" t="s">
        <v>12</v>
      </c>
      <c r="K87" s="28"/>
      <c r="L87" s="28"/>
      <c r="M87" s="28"/>
      <c r="N87" s="28"/>
      <c r="O87" s="28"/>
      <c r="P87" s="28"/>
      <c r="Q87" s="28"/>
      <c r="R87" s="89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</row>
    <row r="88" spans="2:51" s="3" customFormat="1" ht="28.5" customHeight="1" x14ac:dyDescent="0.25">
      <c r="B88" s="97"/>
      <c r="C88" s="84" t="s">
        <v>176</v>
      </c>
      <c r="D88" s="87" t="s">
        <v>117</v>
      </c>
      <c r="E88" s="87"/>
      <c r="F88" s="87" t="s">
        <v>188</v>
      </c>
      <c r="G88" s="140"/>
      <c r="H88" s="87"/>
      <c r="I88" s="146"/>
      <c r="J88" s="27" t="s">
        <v>8</v>
      </c>
      <c r="K88" s="34"/>
      <c r="L88" s="34"/>
      <c r="M88" s="35">
        <f>SUM(M89:M92)</f>
        <v>1000</v>
      </c>
      <c r="N88" s="35"/>
      <c r="O88" s="35"/>
      <c r="P88" s="35"/>
      <c r="Q88" s="35"/>
      <c r="R88" s="87" t="s">
        <v>18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</row>
    <row r="89" spans="2:51" s="3" customFormat="1" ht="18" customHeight="1" x14ac:dyDescent="0.25">
      <c r="B89" s="97"/>
      <c r="C89" s="85"/>
      <c r="D89" s="88"/>
      <c r="E89" s="88"/>
      <c r="F89" s="88"/>
      <c r="G89" s="141"/>
      <c r="H89" s="88"/>
      <c r="I89" s="147"/>
      <c r="J89" s="29" t="s">
        <v>9</v>
      </c>
      <c r="K89" s="34"/>
      <c r="L89" s="34"/>
      <c r="M89" s="36">
        <v>1000</v>
      </c>
      <c r="N89" s="36"/>
      <c r="O89" s="36"/>
      <c r="P89" s="36"/>
      <c r="Q89" s="36"/>
      <c r="R89" s="88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spans="2:51" s="3" customFormat="1" ht="28.5" customHeight="1" x14ac:dyDescent="0.25">
      <c r="B90" s="97"/>
      <c r="C90" s="85"/>
      <c r="D90" s="88"/>
      <c r="E90" s="88"/>
      <c r="F90" s="88"/>
      <c r="G90" s="141"/>
      <c r="H90" s="88"/>
      <c r="I90" s="147"/>
      <c r="J90" s="29" t="s">
        <v>10</v>
      </c>
      <c r="K90" s="34"/>
      <c r="L90" s="34"/>
      <c r="M90" s="36"/>
      <c r="N90" s="36"/>
      <c r="O90" s="36"/>
      <c r="P90" s="36"/>
      <c r="Q90" s="36"/>
      <c r="R90" s="88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</row>
    <row r="91" spans="2:51" s="3" customFormat="1" ht="18" customHeight="1" x14ac:dyDescent="0.25">
      <c r="B91" s="97"/>
      <c r="C91" s="85"/>
      <c r="D91" s="88"/>
      <c r="E91" s="88"/>
      <c r="F91" s="88"/>
      <c r="G91" s="141"/>
      <c r="H91" s="88"/>
      <c r="I91" s="147"/>
      <c r="J91" s="29" t="s">
        <v>11</v>
      </c>
      <c r="K91" s="34"/>
      <c r="L91" s="34"/>
      <c r="M91" s="36"/>
      <c r="N91" s="36"/>
      <c r="O91" s="36"/>
      <c r="P91" s="36"/>
      <c r="Q91" s="36"/>
      <c r="R91" s="88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</row>
    <row r="92" spans="2:51" s="3" customFormat="1" ht="27" customHeight="1" x14ac:dyDescent="0.25">
      <c r="B92" s="97"/>
      <c r="C92" s="86"/>
      <c r="D92" s="89"/>
      <c r="E92" s="89"/>
      <c r="F92" s="89"/>
      <c r="G92" s="142"/>
      <c r="H92" s="89"/>
      <c r="I92" s="148"/>
      <c r="J92" s="30" t="s">
        <v>12</v>
      </c>
      <c r="K92" s="34"/>
      <c r="L92" s="34"/>
      <c r="M92" s="36"/>
      <c r="N92" s="36"/>
      <c r="O92" s="36"/>
      <c r="P92" s="36"/>
      <c r="Q92" s="36"/>
      <c r="R92" s="89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</row>
    <row r="93" spans="2:51" s="6" customFormat="1" ht="26.25" customHeight="1" x14ac:dyDescent="0.25">
      <c r="B93" s="97"/>
      <c r="C93" s="84" t="s">
        <v>132</v>
      </c>
      <c r="D93" s="87" t="s">
        <v>26</v>
      </c>
      <c r="E93" s="87">
        <v>2020</v>
      </c>
      <c r="F93" s="87" t="s">
        <v>151</v>
      </c>
      <c r="G93" s="90">
        <f>I93</f>
        <v>56035.3</v>
      </c>
      <c r="H93" s="87" t="s">
        <v>102</v>
      </c>
      <c r="I93" s="137">
        <v>56035.3</v>
      </c>
      <c r="J93" s="27" t="s">
        <v>8</v>
      </c>
      <c r="K93" s="28">
        <f>SUM(K94:K97)</f>
        <v>0</v>
      </c>
      <c r="L93" s="28">
        <f>SUM(L94:L97)</f>
        <v>56035.3</v>
      </c>
      <c r="M93" s="28"/>
      <c r="N93" s="28"/>
      <c r="O93" s="28"/>
      <c r="P93" s="28"/>
      <c r="Q93" s="28"/>
      <c r="R93" s="87" t="s">
        <v>18</v>
      </c>
    </row>
    <row r="94" spans="2:51" s="6" customFormat="1" ht="21" customHeight="1" x14ac:dyDescent="0.25">
      <c r="B94" s="97"/>
      <c r="C94" s="85"/>
      <c r="D94" s="88"/>
      <c r="E94" s="88"/>
      <c r="F94" s="88"/>
      <c r="G94" s="91"/>
      <c r="H94" s="88"/>
      <c r="I94" s="138"/>
      <c r="J94" s="29" t="s">
        <v>9</v>
      </c>
      <c r="K94" s="28"/>
      <c r="L94" s="28">
        <v>56035.3</v>
      </c>
      <c r="M94" s="28"/>
      <c r="N94" s="28"/>
      <c r="O94" s="28"/>
      <c r="P94" s="28"/>
      <c r="Q94" s="28"/>
      <c r="R94" s="88"/>
    </row>
    <row r="95" spans="2:51" s="6" customFormat="1" ht="24" customHeight="1" x14ac:dyDescent="0.25">
      <c r="B95" s="97"/>
      <c r="C95" s="85"/>
      <c r="D95" s="88"/>
      <c r="E95" s="88"/>
      <c r="F95" s="88"/>
      <c r="G95" s="91"/>
      <c r="H95" s="88"/>
      <c r="I95" s="138"/>
      <c r="J95" s="29" t="s">
        <v>10</v>
      </c>
      <c r="K95" s="28"/>
      <c r="L95" s="28"/>
      <c r="M95" s="28"/>
      <c r="N95" s="28"/>
      <c r="O95" s="28"/>
      <c r="P95" s="28"/>
      <c r="Q95" s="28"/>
      <c r="R95" s="88"/>
    </row>
    <row r="96" spans="2:51" s="6" customFormat="1" x14ac:dyDescent="0.25">
      <c r="B96" s="97"/>
      <c r="C96" s="85"/>
      <c r="D96" s="88"/>
      <c r="E96" s="88"/>
      <c r="F96" s="88"/>
      <c r="G96" s="91"/>
      <c r="H96" s="88"/>
      <c r="I96" s="138"/>
      <c r="J96" s="29" t="s">
        <v>11</v>
      </c>
      <c r="K96" s="28"/>
      <c r="L96" s="28"/>
      <c r="M96" s="28"/>
      <c r="N96" s="28"/>
      <c r="O96" s="28"/>
      <c r="P96" s="28"/>
      <c r="Q96" s="28"/>
      <c r="R96" s="88"/>
    </row>
    <row r="97" spans="2:51" s="6" customFormat="1" ht="30" x14ac:dyDescent="0.25">
      <c r="B97" s="97"/>
      <c r="C97" s="86"/>
      <c r="D97" s="89"/>
      <c r="E97" s="89"/>
      <c r="F97" s="89"/>
      <c r="G97" s="92"/>
      <c r="H97" s="89"/>
      <c r="I97" s="139"/>
      <c r="J97" s="30" t="s">
        <v>12</v>
      </c>
      <c r="K97" s="28"/>
      <c r="L97" s="28"/>
      <c r="M97" s="28"/>
      <c r="N97" s="28"/>
      <c r="O97" s="28"/>
      <c r="P97" s="28"/>
      <c r="Q97" s="28"/>
      <c r="R97" s="89"/>
    </row>
    <row r="98" spans="2:51" s="6" customFormat="1" ht="26.25" customHeight="1" x14ac:dyDescent="0.25">
      <c r="B98" s="97"/>
      <c r="C98" s="84" t="s">
        <v>143</v>
      </c>
      <c r="D98" s="87">
        <v>2021</v>
      </c>
      <c r="E98" s="87"/>
      <c r="F98" s="87" t="s">
        <v>159</v>
      </c>
      <c r="G98" s="140">
        <v>277920</v>
      </c>
      <c r="H98" s="87"/>
      <c r="I98" s="146">
        <f>G98</f>
        <v>277920</v>
      </c>
      <c r="J98" s="27" t="s">
        <v>8</v>
      </c>
      <c r="K98" s="34"/>
      <c r="L98" s="34"/>
      <c r="M98" s="35">
        <f>SUM(M99:M102)</f>
        <v>1000</v>
      </c>
      <c r="N98" s="35"/>
      <c r="O98" s="35"/>
      <c r="P98" s="35"/>
      <c r="Q98" s="35"/>
      <c r="R98" s="87" t="s">
        <v>18</v>
      </c>
    </row>
    <row r="99" spans="2:51" s="6" customFormat="1" ht="19.5" customHeight="1" x14ac:dyDescent="0.25">
      <c r="B99" s="97"/>
      <c r="C99" s="85"/>
      <c r="D99" s="88"/>
      <c r="E99" s="88"/>
      <c r="F99" s="88"/>
      <c r="G99" s="141"/>
      <c r="H99" s="88"/>
      <c r="I99" s="147"/>
      <c r="J99" s="29" t="s">
        <v>9</v>
      </c>
      <c r="K99" s="34"/>
      <c r="L99" s="34"/>
      <c r="M99" s="36">
        <f>1000</f>
        <v>1000</v>
      </c>
      <c r="N99" s="36"/>
      <c r="O99" s="36"/>
      <c r="P99" s="36"/>
      <c r="Q99" s="36"/>
      <c r="R99" s="88"/>
    </row>
    <row r="100" spans="2:51" s="6" customFormat="1" ht="15" customHeight="1" x14ac:dyDescent="0.25">
      <c r="B100" s="97"/>
      <c r="C100" s="85"/>
      <c r="D100" s="88"/>
      <c r="E100" s="88"/>
      <c r="F100" s="88"/>
      <c r="G100" s="141"/>
      <c r="H100" s="88"/>
      <c r="I100" s="147"/>
      <c r="J100" s="29" t="s">
        <v>10</v>
      </c>
      <c r="K100" s="34"/>
      <c r="L100" s="34"/>
      <c r="M100" s="36"/>
      <c r="N100" s="36"/>
      <c r="O100" s="36"/>
      <c r="P100" s="36"/>
      <c r="Q100" s="36"/>
      <c r="R100" s="88"/>
    </row>
    <row r="101" spans="2:51" s="6" customFormat="1" x14ac:dyDescent="0.25">
      <c r="B101" s="97"/>
      <c r="C101" s="85"/>
      <c r="D101" s="88"/>
      <c r="E101" s="88"/>
      <c r="F101" s="88"/>
      <c r="G101" s="141"/>
      <c r="H101" s="88"/>
      <c r="I101" s="147"/>
      <c r="J101" s="29" t="s">
        <v>11</v>
      </c>
      <c r="K101" s="34"/>
      <c r="L101" s="34"/>
      <c r="M101" s="36"/>
      <c r="N101" s="36"/>
      <c r="O101" s="36"/>
      <c r="P101" s="36"/>
      <c r="Q101" s="36"/>
      <c r="R101" s="88"/>
    </row>
    <row r="102" spans="2:51" s="6" customFormat="1" ht="30" x14ac:dyDescent="0.25">
      <c r="B102" s="97"/>
      <c r="C102" s="86"/>
      <c r="D102" s="89"/>
      <c r="E102" s="89"/>
      <c r="F102" s="89"/>
      <c r="G102" s="142"/>
      <c r="H102" s="89"/>
      <c r="I102" s="148"/>
      <c r="J102" s="30" t="s">
        <v>12</v>
      </c>
      <c r="K102" s="34"/>
      <c r="L102" s="34"/>
      <c r="M102" s="36"/>
      <c r="N102" s="36"/>
      <c r="O102" s="36"/>
      <c r="P102" s="36"/>
      <c r="Q102" s="36"/>
      <c r="R102" s="89"/>
    </row>
    <row r="103" spans="2:51" s="6" customFormat="1" ht="26.25" customHeight="1" x14ac:dyDescent="0.25">
      <c r="B103" s="97"/>
      <c r="C103" s="84" t="s">
        <v>135</v>
      </c>
      <c r="D103" s="87" t="s">
        <v>138</v>
      </c>
      <c r="E103" s="87">
        <v>2022</v>
      </c>
      <c r="F103" s="87" t="s">
        <v>163</v>
      </c>
      <c r="G103" s="90"/>
      <c r="H103" s="93">
        <v>3</v>
      </c>
      <c r="I103" s="137">
        <v>134136.9</v>
      </c>
      <c r="J103" s="37" t="s">
        <v>8</v>
      </c>
      <c r="K103" s="28">
        <f>K104+K105</f>
        <v>0</v>
      </c>
      <c r="L103" s="28">
        <f>SUM(L104:L112)</f>
        <v>0</v>
      </c>
      <c r="M103" s="28">
        <f>M104</f>
        <v>130524.9</v>
      </c>
      <c r="N103" s="28"/>
      <c r="O103" s="28"/>
      <c r="P103" s="28"/>
      <c r="Q103" s="28"/>
      <c r="R103" s="87" t="s">
        <v>18</v>
      </c>
    </row>
    <row r="104" spans="2:51" s="6" customFormat="1" ht="23.25" customHeight="1" x14ac:dyDescent="0.25">
      <c r="B104" s="97"/>
      <c r="C104" s="85"/>
      <c r="D104" s="88"/>
      <c r="E104" s="88"/>
      <c r="F104" s="88"/>
      <c r="G104" s="91"/>
      <c r="H104" s="94"/>
      <c r="I104" s="138"/>
      <c r="J104" s="37" t="s">
        <v>9</v>
      </c>
      <c r="K104" s="28"/>
      <c r="L104" s="28"/>
      <c r="M104" s="28">
        <v>130524.9</v>
      </c>
      <c r="N104" s="28"/>
      <c r="O104" s="28"/>
      <c r="P104" s="28"/>
      <c r="Q104" s="28"/>
      <c r="R104" s="88"/>
    </row>
    <row r="105" spans="2:51" s="6" customFormat="1" ht="27" customHeight="1" x14ac:dyDescent="0.25">
      <c r="B105" s="97"/>
      <c r="C105" s="85"/>
      <c r="D105" s="88"/>
      <c r="E105" s="88"/>
      <c r="F105" s="88"/>
      <c r="G105" s="91"/>
      <c r="H105" s="94"/>
      <c r="I105" s="138"/>
      <c r="J105" s="37" t="s">
        <v>10</v>
      </c>
      <c r="K105" s="28"/>
      <c r="L105" s="28"/>
      <c r="M105" s="28"/>
      <c r="N105" s="28"/>
      <c r="O105" s="28"/>
      <c r="P105" s="28"/>
      <c r="Q105" s="28"/>
      <c r="R105" s="88"/>
    </row>
    <row r="106" spans="2:51" s="3" customFormat="1" ht="15" customHeight="1" x14ac:dyDescent="0.25">
      <c r="B106" s="97"/>
      <c r="C106" s="85"/>
      <c r="D106" s="88"/>
      <c r="E106" s="88"/>
      <c r="F106" s="88"/>
      <c r="G106" s="91"/>
      <c r="H106" s="94"/>
      <c r="I106" s="138"/>
      <c r="J106" s="37" t="s">
        <v>11</v>
      </c>
      <c r="K106" s="28"/>
      <c r="L106" s="28"/>
      <c r="M106" s="28"/>
      <c r="N106" s="28"/>
      <c r="O106" s="28"/>
      <c r="P106" s="28"/>
      <c r="Q106" s="28"/>
      <c r="R106" s="88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</row>
    <row r="107" spans="2:51" s="3" customFormat="1" ht="30" x14ac:dyDescent="0.25">
      <c r="B107" s="97"/>
      <c r="C107" s="86"/>
      <c r="D107" s="89"/>
      <c r="E107" s="89"/>
      <c r="F107" s="89"/>
      <c r="G107" s="92"/>
      <c r="H107" s="95"/>
      <c r="I107" s="139"/>
      <c r="J107" s="37" t="s">
        <v>12</v>
      </c>
      <c r="K107" s="28"/>
      <c r="L107" s="28"/>
      <c r="M107" s="28"/>
      <c r="N107" s="28"/>
      <c r="O107" s="28"/>
      <c r="P107" s="28"/>
      <c r="Q107" s="28"/>
      <c r="R107" s="88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</row>
    <row r="108" spans="2:51" s="3" customFormat="1" ht="26.25" customHeight="1" x14ac:dyDescent="0.25">
      <c r="B108" s="97"/>
      <c r="C108" s="84" t="s">
        <v>177</v>
      </c>
      <c r="D108" s="87" t="s">
        <v>138</v>
      </c>
      <c r="E108" s="87">
        <v>2022</v>
      </c>
      <c r="F108" s="87" t="s">
        <v>152</v>
      </c>
      <c r="G108" s="90">
        <v>50000</v>
      </c>
      <c r="H108" s="87">
        <v>1.2</v>
      </c>
      <c r="I108" s="140">
        <v>55100</v>
      </c>
      <c r="J108" s="38" t="s">
        <v>8</v>
      </c>
      <c r="K108" s="28">
        <f>K109</f>
        <v>0</v>
      </c>
      <c r="L108" s="28"/>
      <c r="M108" s="28">
        <f>M109</f>
        <v>45000</v>
      </c>
      <c r="N108" s="33"/>
      <c r="O108" s="28"/>
      <c r="P108" s="28"/>
      <c r="Q108" s="28"/>
      <c r="R108" s="88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</row>
    <row r="109" spans="2:51" s="3" customFormat="1" ht="25.5" customHeight="1" x14ac:dyDescent="0.25">
      <c r="B109" s="97"/>
      <c r="C109" s="85"/>
      <c r="D109" s="88"/>
      <c r="E109" s="88"/>
      <c r="F109" s="88"/>
      <c r="G109" s="91"/>
      <c r="H109" s="88"/>
      <c r="I109" s="141"/>
      <c r="J109" s="39" t="s">
        <v>9</v>
      </c>
      <c r="K109" s="28"/>
      <c r="L109" s="28"/>
      <c r="M109" s="28">
        <v>45000</v>
      </c>
      <c r="N109" s="28"/>
      <c r="O109" s="28"/>
      <c r="P109" s="28"/>
      <c r="Q109" s="28"/>
      <c r="R109" s="88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</row>
    <row r="110" spans="2:51" s="3" customFormat="1" ht="28.5" customHeight="1" x14ac:dyDescent="0.25">
      <c r="B110" s="97"/>
      <c r="C110" s="85"/>
      <c r="D110" s="88"/>
      <c r="E110" s="88"/>
      <c r="F110" s="88"/>
      <c r="G110" s="91"/>
      <c r="H110" s="88"/>
      <c r="I110" s="141"/>
      <c r="J110" s="39" t="s">
        <v>10</v>
      </c>
      <c r="K110" s="28"/>
      <c r="L110" s="28"/>
      <c r="M110" s="28"/>
      <c r="N110" s="28"/>
      <c r="O110" s="28"/>
      <c r="P110" s="28"/>
      <c r="Q110" s="28"/>
      <c r="R110" s="88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</row>
    <row r="111" spans="2:51" s="3" customFormat="1" x14ac:dyDescent="0.25">
      <c r="B111" s="97"/>
      <c r="C111" s="85"/>
      <c r="D111" s="88"/>
      <c r="E111" s="88"/>
      <c r="F111" s="88"/>
      <c r="G111" s="91"/>
      <c r="H111" s="88"/>
      <c r="I111" s="141"/>
      <c r="J111" s="37" t="s">
        <v>11</v>
      </c>
      <c r="K111" s="28"/>
      <c r="L111" s="28"/>
      <c r="M111" s="28"/>
      <c r="N111" s="28"/>
      <c r="O111" s="28"/>
      <c r="P111" s="28"/>
      <c r="Q111" s="28"/>
      <c r="R111" s="88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2:51" s="3" customFormat="1" ht="30" x14ac:dyDescent="0.25">
      <c r="B112" s="97"/>
      <c r="C112" s="86"/>
      <c r="D112" s="89"/>
      <c r="E112" s="89"/>
      <c r="F112" s="89"/>
      <c r="G112" s="92"/>
      <c r="H112" s="89"/>
      <c r="I112" s="142"/>
      <c r="J112" s="37" t="s">
        <v>12</v>
      </c>
      <c r="K112" s="28"/>
      <c r="L112" s="28"/>
      <c r="M112" s="28"/>
      <c r="N112" s="28"/>
      <c r="O112" s="28"/>
      <c r="P112" s="28"/>
      <c r="Q112" s="28"/>
      <c r="R112" s="89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</row>
    <row r="113" spans="2:51" s="3" customFormat="1" ht="26.25" customHeight="1" x14ac:dyDescent="0.25">
      <c r="B113" s="97"/>
      <c r="C113" s="84" t="s">
        <v>49</v>
      </c>
      <c r="D113" s="87" t="s">
        <v>39</v>
      </c>
      <c r="E113" s="87">
        <v>2022</v>
      </c>
      <c r="F113" s="87" t="s">
        <v>160</v>
      </c>
      <c r="G113" s="120">
        <f>I113</f>
        <v>0</v>
      </c>
      <c r="H113" s="117"/>
      <c r="I113" s="123">
        <f>K115</f>
        <v>0</v>
      </c>
      <c r="J113" s="37" t="s">
        <v>8</v>
      </c>
      <c r="K113" s="40">
        <f>K114+K115</f>
        <v>0</v>
      </c>
      <c r="L113" s="28">
        <f t="shared" ref="L113:M113" si="4">L114</f>
        <v>0</v>
      </c>
      <c r="M113" s="28">
        <f t="shared" si="4"/>
        <v>0</v>
      </c>
      <c r="N113" s="28"/>
      <c r="O113" s="28"/>
      <c r="P113" s="28"/>
      <c r="Q113" s="28"/>
      <c r="R113" s="87" t="s">
        <v>110</v>
      </c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</row>
    <row r="114" spans="2:51" s="3" customFormat="1" ht="15" customHeight="1" x14ac:dyDescent="0.25">
      <c r="B114" s="97"/>
      <c r="C114" s="85"/>
      <c r="D114" s="88"/>
      <c r="E114" s="88"/>
      <c r="F114" s="88"/>
      <c r="G114" s="121"/>
      <c r="H114" s="118"/>
      <c r="I114" s="124"/>
      <c r="J114" s="37" t="s">
        <v>9</v>
      </c>
      <c r="K114" s="40"/>
      <c r="L114" s="28"/>
      <c r="M114" s="28"/>
      <c r="N114" s="28"/>
      <c r="O114" s="28"/>
      <c r="P114" s="28"/>
      <c r="Q114" s="28"/>
      <c r="R114" s="88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</row>
    <row r="115" spans="2:51" s="3" customFormat="1" ht="16.5" customHeight="1" x14ac:dyDescent="0.25">
      <c r="B115" s="97"/>
      <c r="C115" s="85"/>
      <c r="D115" s="88"/>
      <c r="E115" s="88"/>
      <c r="F115" s="88"/>
      <c r="G115" s="121"/>
      <c r="H115" s="118"/>
      <c r="I115" s="124"/>
      <c r="J115" s="37" t="s">
        <v>10</v>
      </c>
      <c r="K115" s="40"/>
      <c r="L115" s="28"/>
      <c r="M115" s="28"/>
      <c r="N115" s="28"/>
      <c r="O115" s="28"/>
      <c r="P115" s="28"/>
      <c r="Q115" s="28"/>
      <c r="R115" s="88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</row>
    <row r="116" spans="2:51" s="3" customFormat="1" ht="15" customHeight="1" x14ac:dyDescent="0.25">
      <c r="B116" s="97"/>
      <c r="C116" s="85"/>
      <c r="D116" s="88"/>
      <c r="E116" s="88"/>
      <c r="F116" s="88"/>
      <c r="G116" s="121"/>
      <c r="H116" s="118"/>
      <c r="I116" s="124"/>
      <c r="J116" s="37" t="s">
        <v>11</v>
      </c>
      <c r="K116" s="40"/>
      <c r="L116" s="28"/>
      <c r="M116" s="28"/>
      <c r="N116" s="28"/>
      <c r="O116" s="28"/>
      <c r="P116" s="28"/>
      <c r="Q116" s="28"/>
      <c r="R116" s="88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</row>
    <row r="117" spans="2:51" s="3" customFormat="1" ht="60" customHeight="1" x14ac:dyDescent="0.25">
      <c r="B117" s="97"/>
      <c r="C117" s="86"/>
      <c r="D117" s="89"/>
      <c r="E117" s="89"/>
      <c r="F117" s="89"/>
      <c r="G117" s="122"/>
      <c r="H117" s="119"/>
      <c r="I117" s="125"/>
      <c r="J117" s="41" t="s">
        <v>12</v>
      </c>
      <c r="K117" s="40"/>
      <c r="L117" s="28"/>
      <c r="M117" s="28"/>
      <c r="N117" s="28"/>
      <c r="O117" s="28"/>
      <c r="P117" s="28"/>
      <c r="Q117" s="28"/>
      <c r="R117" s="89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</row>
    <row r="118" spans="2:51" s="3" customFormat="1" ht="26.25" customHeight="1" x14ac:dyDescent="0.25">
      <c r="B118" s="97"/>
      <c r="C118" s="84" t="s">
        <v>50</v>
      </c>
      <c r="D118" s="87" t="s">
        <v>39</v>
      </c>
      <c r="E118" s="87">
        <v>2022</v>
      </c>
      <c r="F118" s="87" t="s">
        <v>160</v>
      </c>
      <c r="G118" s="120">
        <f>I118</f>
        <v>0</v>
      </c>
      <c r="H118" s="117"/>
      <c r="I118" s="123">
        <f>K118</f>
        <v>0</v>
      </c>
      <c r="J118" s="37" t="s">
        <v>8</v>
      </c>
      <c r="K118" s="40">
        <f>K119+K120</f>
        <v>0</v>
      </c>
      <c r="L118" s="28">
        <f t="shared" ref="L118:M118" si="5">L119</f>
        <v>0</v>
      </c>
      <c r="M118" s="28">
        <f t="shared" si="5"/>
        <v>0</v>
      </c>
      <c r="N118" s="28"/>
      <c r="O118" s="28"/>
      <c r="P118" s="28"/>
      <c r="Q118" s="28"/>
      <c r="R118" s="87" t="s">
        <v>110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</row>
    <row r="119" spans="2:51" s="3" customFormat="1" ht="15" customHeight="1" x14ac:dyDescent="0.25">
      <c r="B119" s="97"/>
      <c r="C119" s="85"/>
      <c r="D119" s="88"/>
      <c r="E119" s="88"/>
      <c r="F119" s="88"/>
      <c r="G119" s="121"/>
      <c r="H119" s="118"/>
      <c r="I119" s="124"/>
      <c r="J119" s="37" t="s">
        <v>9</v>
      </c>
      <c r="K119" s="40">
        <v>0</v>
      </c>
      <c r="L119" s="28"/>
      <c r="M119" s="28"/>
      <c r="N119" s="28"/>
      <c r="O119" s="28"/>
      <c r="P119" s="28"/>
      <c r="Q119" s="28"/>
      <c r="R119" s="88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2:51" s="3" customFormat="1" ht="26.25" customHeight="1" x14ac:dyDescent="0.25">
      <c r="B120" s="97"/>
      <c r="C120" s="85"/>
      <c r="D120" s="88"/>
      <c r="E120" s="88"/>
      <c r="F120" s="88"/>
      <c r="G120" s="121"/>
      <c r="H120" s="118"/>
      <c r="I120" s="124"/>
      <c r="J120" s="37" t="s">
        <v>10</v>
      </c>
      <c r="K120" s="42"/>
      <c r="L120" s="28"/>
      <c r="M120" s="28"/>
      <c r="N120" s="28"/>
      <c r="O120" s="28"/>
      <c r="P120" s="28"/>
      <c r="Q120" s="28"/>
      <c r="R120" s="88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</row>
    <row r="121" spans="2:51" s="3" customFormat="1" ht="15" customHeight="1" x14ac:dyDescent="0.25">
      <c r="B121" s="97"/>
      <c r="C121" s="85"/>
      <c r="D121" s="88"/>
      <c r="E121" s="88"/>
      <c r="F121" s="88"/>
      <c r="G121" s="121"/>
      <c r="H121" s="118"/>
      <c r="I121" s="124"/>
      <c r="J121" s="37" t="s">
        <v>11</v>
      </c>
      <c r="K121" s="42"/>
      <c r="L121" s="28"/>
      <c r="M121" s="28"/>
      <c r="N121" s="28"/>
      <c r="O121" s="28"/>
      <c r="P121" s="28"/>
      <c r="Q121" s="28"/>
      <c r="R121" s="88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</row>
    <row r="122" spans="2:51" s="3" customFormat="1" ht="26.25" customHeight="1" x14ac:dyDescent="0.25">
      <c r="B122" s="98"/>
      <c r="C122" s="86"/>
      <c r="D122" s="89"/>
      <c r="E122" s="89"/>
      <c r="F122" s="89"/>
      <c r="G122" s="122"/>
      <c r="H122" s="119"/>
      <c r="I122" s="125"/>
      <c r="J122" s="41" t="s">
        <v>12</v>
      </c>
      <c r="K122" s="42"/>
      <c r="L122" s="28"/>
      <c r="M122" s="28"/>
      <c r="N122" s="28"/>
      <c r="O122" s="28"/>
      <c r="P122" s="28"/>
      <c r="Q122" s="28"/>
      <c r="R122" s="89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</row>
    <row r="123" spans="2:51" ht="26.25" customHeight="1" x14ac:dyDescent="0.25">
      <c r="B123" s="96" t="s">
        <v>61</v>
      </c>
      <c r="C123" s="84" t="s">
        <v>13</v>
      </c>
      <c r="D123" s="87" t="s">
        <v>117</v>
      </c>
      <c r="E123" s="87">
        <v>2021</v>
      </c>
      <c r="F123" s="87" t="s">
        <v>161</v>
      </c>
      <c r="G123" s="90">
        <v>305832.7</v>
      </c>
      <c r="H123" s="87" t="s">
        <v>125</v>
      </c>
      <c r="I123" s="137">
        <f>L123+M123</f>
        <v>11028.3</v>
      </c>
      <c r="J123" s="27" t="s">
        <v>8</v>
      </c>
      <c r="K123" s="28">
        <f>SUM(K124:K127)</f>
        <v>0</v>
      </c>
      <c r="L123" s="28">
        <f>SUM(L124:L127)</f>
        <v>4000</v>
      </c>
      <c r="M123" s="28">
        <f t="shared" ref="M123" si="6">SUM(M124:M127)</f>
        <v>7028.3</v>
      </c>
      <c r="N123" s="28"/>
      <c r="O123" s="28"/>
      <c r="P123" s="28"/>
      <c r="Q123" s="28"/>
      <c r="R123" s="87" t="s">
        <v>18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ht="21.75" customHeight="1" x14ac:dyDescent="0.25">
      <c r="B124" s="97"/>
      <c r="C124" s="85"/>
      <c r="D124" s="88"/>
      <c r="E124" s="88"/>
      <c r="F124" s="88"/>
      <c r="G124" s="91"/>
      <c r="H124" s="88"/>
      <c r="I124" s="138"/>
      <c r="J124" s="29" t="s">
        <v>9</v>
      </c>
      <c r="K124" s="28"/>
      <c r="L124" s="28">
        <v>4000</v>
      </c>
      <c r="M124" s="28">
        <v>7028.3</v>
      </c>
      <c r="N124" s="28"/>
      <c r="O124" s="28"/>
      <c r="P124" s="28"/>
      <c r="Q124" s="28"/>
      <c r="R124" s="88"/>
    </row>
    <row r="125" spans="2:51" x14ac:dyDescent="0.25">
      <c r="B125" s="97"/>
      <c r="C125" s="85"/>
      <c r="D125" s="88"/>
      <c r="E125" s="88"/>
      <c r="F125" s="88"/>
      <c r="G125" s="91"/>
      <c r="H125" s="88"/>
      <c r="I125" s="138"/>
      <c r="J125" s="29" t="s">
        <v>10</v>
      </c>
      <c r="K125" s="28"/>
      <c r="L125" s="28"/>
      <c r="M125" s="28"/>
      <c r="N125" s="28"/>
      <c r="O125" s="28"/>
      <c r="P125" s="28"/>
      <c r="Q125" s="28"/>
      <c r="R125" s="88"/>
    </row>
    <row r="126" spans="2:51" x14ac:dyDescent="0.25">
      <c r="B126" s="97"/>
      <c r="C126" s="85"/>
      <c r="D126" s="88"/>
      <c r="E126" s="88"/>
      <c r="F126" s="88"/>
      <c r="G126" s="91"/>
      <c r="H126" s="88"/>
      <c r="I126" s="138"/>
      <c r="J126" s="29" t="s">
        <v>11</v>
      </c>
      <c r="K126" s="28"/>
      <c r="L126" s="28"/>
      <c r="M126" s="28"/>
      <c r="N126" s="28"/>
      <c r="O126" s="28"/>
      <c r="P126" s="28"/>
      <c r="Q126" s="28"/>
      <c r="R126" s="88"/>
    </row>
    <row r="127" spans="2:51" ht="30" x14ac:dyDescent="0.25">
      <c r="B127" s="97"/>
      <c r="C127" s="86"/>
      <c r="D127" s="89"/>
      <c r="E127" s="89"/>
      <c r="F127" s="89"/>
      <c r="G127" s="92"/>
      <c r="H127" s="89"/>
      <c r="I127" s="139"/>
      <c r="J127" s="30" t="s">
        <v>12</v>
      </c>
      <c r="K127" s="28"/>
      <c r="L127" s="28"/>
      <c r="M127" s="28"/>
      <c r="N127" s="28"/>
      <c r="O127" s="28"/>
      <c r="P127" s="28"/>
      <c r="Q127" s="28"/>
      <c r="R127" s="89"/>
    </row>
    <row r="128" spans="2:51" ht="26.25" customHeight="1" x14ac:dyDescent="0.25">
      <c r="B128" s="97"/>
      <c r="C128" s="84" t="s">
        <v>24</v>
      </c>
      <c r="D128" s="87">
        <v>2020</v>
      </c>
      <c r="E128" s="87">
        <v>2020</v>
      </c>
      <c r="F128" s="87" t="s">
        <v>161</v>
      </c>
      <c r="G128" s="90">
        <f>I128</f>
        <v>397984.5</v>
      </c>
      <c r="H128" s="158">
        <v>12.486000000000001</v>
      </c>
      <c r="I128" s="137">
        <f>L128</f>
        <v>397984.5</v>
      </c>
      <c r="J128" s="27" t="s">
        <v>8</v>
      </c>
      <c r="K128" s="28">
        <f>SUM(K129:K132)</f>
        <v>0</v>
      </c>
      <c r="L128" s="28">
        <f>SUM(L129:L132)</f>
        <v>397984.5</v>
      </c>
      <c r="M128" s="28"/>
      <c r="N128" s="28"/>
      <c r="O128" s="28"/>
      <c r="P128" s="28"/>
      <c r="Q128" s="28"/>
      <c r="R128" s="87" t="s">
        <v>18</v>
      </c>
    </row>
    <row r="129" spans="2:18" ht="25.5" customHeight="1" x14ac:dyDescent="0.25">
      <c r="B129" s="97"/>
      <c r="C129" s="85"/>
      <c r="D129" s="88"/>
      <c r="E129" s="88"/>
      <c r="F129" s="88"/>
      <c r="G129" s="91"/>
      <c r="H129" s="159"/>
      <c r="I129" s="138"/>
      <c r="J129" s="29" t="s">
        <v>9</v>
      </c>
      <c r="K129" s="28"/>
      <c r="L129" s="28">
        <v>162322.4</v>
      </c>
      <c r="M129" s="28"/>
      <c r="N129" s="28"/>
      <c r="O129" s="28"/>
      <c r="P129" s="28"/>
      <c r="Q129" s="28"/>
      <c r="R129" s="88"/>
    </row>
    <row r="130" spans="2:18" x14ac:dyDescent="0.25">
      <c r="B130" s="97"/>
      <c r="C130" s="85"/>
      <c r="D130" s="88"/>
      <c r="E130" s="88"/>
      <c r="F130" s="88"/>
      <c r="G130" s="91"/>
      <c r="H130" s="159"/>
      <c r="I130" s="138"/>
      <c r="J130" s="29" t="s">
        <v>10</v>
      </c>
      <c r="K130" s="28"/>
      <c r="L130" s="28">
        <v>235662.1</v>
      </c>
      <c r="M130" s="28"/>
      <c r="N130" s="28"/>
      <c r="O130" s="28"/>
      <c r="P130" s="28"/>
      <c r="Q130" s="28"/>
      <c r="R130" s="88"/>
    </row>
    <row r="131" spans="2:18" x14ac:dyDescent="0.25">
      <c r="B131" s="97"/>
      <c r="C131" s="85"/>
      <c r="D131" s="88"/>
      <c r="E131" s="88"/>
      <c r="F131" s="88"/>
      <c r="G131" s="91"/>
      <c r="H131" s="159"/>
      <c r="I131" s="138"/>
      <c r="J131" s="29" t="s">
        <v>11</v>
      </c>
      <c r="K131" s="28"/>
      <c r="L131" s="28"/>
      <c r="M131" s="28"/>
      <c r="N131" s="28"/>
      <c r="O131" s="28"/>
      <c r="P131" s="28"/>
      <c r="Q131" s="28"/>
      <c r="R131" s="88"/>
    </row>
    <row r="132" spans="2:18" ht="30" x14ac:dyDescent="0.25">
      <c r="B132" s="97"/>
      <c r="C132" s="86"/>
      <c r="D132" s="89"/>
      <c r="E132" s="89"/>
      <c r="F132" s="89"/>
      <c r="G132" s="92"/>
      <c r="H132" s="160"/>
      <c r="I132" s="139"/>
      <c r="J132" s="30" t="s">
        <v>12</v>
      </c>
      <c r="K132" s="28"/>
      <c r="L132" s="28"/>
      <c r="M132" s="28"/>
      <c r="N132" s="28"/>
      <c r="O132" s="28"/>
      <c r="P132" s="28"/>
      <c r="Q132" s="28"/>
      <c r="R132" s="89"/>
    </row>
    <row r="133" spans="2:18" ht="26.25" customHeight="1" x14ac:dyDescent="0.25">
      <c r="B133" s="97"/>
      <c r="C133" s="84" t="s">
        <v>25</v>
      </c>
      <c r="D133" s="87">
        <v>2021</v>
      </c>
      <c r="E133" s="87">
        <v>2021</v>
      </c>
      <c r="F133" s="87" t="s">
        <v>156</v>
      </c>
      <c r="G133" s="90">
        <v>411075.1</v>
      </c>
      <c r="H133" s="87">
        <v>12.8</v>
      </c>
      <c r="I133" s="90">
        <f>L133+M133</f>
        <v>300910.80000000005</v>
      </c>
      <c r="J133" s="27" t="s">
        <v>8</v>
      </c>
      <c r="K133" s="28"/>
      <c r="L133" s="28">
        <f>L134</f>
        <v>5501.5</v>
      </c>
      <c r="M133" s="28">
        <f>M134+M135</f>
        <v>295409.30000000005</v>
      </c>
      <c r="N133" s="28"/>
      <c r="O133" s="28"/>
      <c r="P133" s="28"/>
      <c r="Q133" s="28"/>
      <c r="R133" s="87" t="s">
        <v>18</v>
      </c>
    </row>
    <row r="134" spans="2:18" x14ac:dyDescent="0.25">
      <c r="B134" s="97"/>
      <c r="C134" s="85"/>
      <c r="D134" s="88"/>
      <c r="E134" s="88"/>
      <c r="F134" s="88"/>
      <c r="G134" s="91"/>
      <c r="H134" s="88"/>
      <c r="I134" s="91"/>
      <c r="J134" s="29" t="s">
        <v>9</v>
      </c>
      <c r="K134" s="28"/>
      <c r="L134" s="28">
        <v>5501.5</v>
      </c>
      <c r="M134" s="28">
        <v>190119.2</v>
      </c>
      <c r="N134" s="28"/>
      <c r="O134" s="28"/>
      <c r="P134" s="28"/>
      <c r="Q134" s="28"/>
      <c r="R134" s="88"/>
    </row>
    <row r="135" spans="2:18" x14ac:dyDescent="0.25">
      <c r="B135" s="97"/>
      <c r="C135" s="85"/>
      <c r="D135" s="88"/>
      <c r="E135" s="88"/>
      <c r="F135" s="88"/>
      <c r="G135" s="91"/>
      <c r="H135" s="88"/>
      <c r="I135" s="91"/>
      <c r="J135" s="29" t="s">
        <v>10</v>
      </c>
      <c r="K135" s="28"/>
      <c r="L135" s="28"/>
      <c r="M135" s="28">
        <v>105290.1</v>
      </c>
      <c r="N135" s="28"/>
      <c r="O135" s="28"/>
      <c r="P135" s="28"/>
      <c r="Q135" s="28"/>
      <c r="R135" s="88"/>
    </row>
    <row r="136" spans="2:18" ht="24" customHeight="1" x14ac:dyDescent="0.25">
      <c r="B136" s="97"/>
      <c r="C136" s="85"/>
      <c r="D136" s="88"/>
      <c r="E136" s="88"/>
      <c r="F136" s="88"/>
      <c r="G136" s="91"/>
      <c r="H136" s="88"/>
      <c r="I136" s="91"/>
      <c r="J136" s="39" t="s">
        <v>11</v>
      </c>
      <c r="K136" s="28"/>
      <c r="L136" s="28"/>
      <c r="M136" s="28"/>
      <c r="N136" s="28"/>
      <c r="O136" s="28"/>
      <c r="P136" s="28"/>
      <c r="Q136" s="28"/>
      <c r="R136" s="88"/>
    </row>
    <row r="137" spans="2:18" ht="30" x14ac:dyDescent="0.25">
      <c r="B137" s="97"/>
      <c r="C137" s="86"/>
      <c r="D137" s="89"/>
      <c r="E137" s="89"/>
      <c r="F137" s="89"/>
      <c r="G137" s="92"/>
      <c r="H137" s="89"/>
      <c r="I137" s="92"/>
      <c r="J137" s="37" t="s">
        <v>12</v>
      </c>
      <c r="K137" s="28"/>
      <c r="L137" s="28"/>
      <c r="M137" s="28"/>
      <c r="N137" s="28"/>
      <c r="O137" s="28"/>
      <c r="P137" s="28"/>
      <c r="Q137" s="28"/>
      <c r="R137" s="89"/>
    </row>
    <row r="138" spans="2:18" ht="30" x14ac:dyDescent="0.25">
      <c r="B138" s="97"/>
      <c r="C138" s="84" t="s">
        <v>128</v>
      </c>
      <c r="D138" s="87" t="s">
        <v>138</v>
      </c>
      <c r="E138" s="87" t="s">
        <v>167</v>
      </c>
      <c r="F138" s="87" t="s">
        <v>151</v>
      </c>
      <c r="G138" s="90">
        <v>424706.29</v>
      </c>
      <c r="H138" s="87" t="s">
        <v>168</v>
      </c>
      <c r="I138" s="90">
        <v>183219.20000000001</v>
      </c>
      <c r="J138" s="27" t="s">
        <v>8</v>
      </c>
      <c r="K138" s="28"/>
      <c r="L138" s="28">
        <f>L139</f>
        <v>1919.2</v>
      </c>
      <c r="M138" s="28">
        <f>M139</f>
        <v>10000</v>
      </c>
      <c r="N138" s="28"/>
      <c r="O138" s="28"/>
      <c r="P138" s="28"/>
      <c r="Q138" s="28"/>
      <c r="R138" s="87" t="s">
        <v>18</v>
      </c>
    </row>
    <row r="139" spans="2:18" ht="19.5" customHeight="1" x14ac:dyDescent="0.25">
      <c r="B139" s="97"/>
      <c r="C139" s="85"/>
      <c r="D139" s="88"/>
      <c r="E139" s="88"/>
      <c r="F139" s="88"/>
      <c r="G139" s="91"/>
      <c r="H139" s="88"/>
      <c r="I139" s="91"/>
      <c r="J139" s="29" t="s">
        <v>9</v>
      </c>
      <c r="K139" s="28"/>
      <c r="L139" s="28">
        <v>1919.2</v>
      </c>
      <c r="M139" s="28">
        <v>10000</v>
      </c>
      <c r="N139" s="28"/>
      <c r="O139" s="28"/>
      <c r="P139" s="28"/>
      <c r="Q139" s="28"/>
      <c r="R139" s="88"/>
    </row>
    <row r="140" spans="2:18" x14ac:dyDescent="0.25">
      <c r="B140" s="97"/>
      <c r="C140" s="85"/>
      <c r="D140" s="88"/>
      <c r="E140" s="88"/>
      <c r="F140" s="88"/>
      <c r="G140" s="91"/>
      <c r="H140" s="88"/>
      <c r="I140" s="91"/>
      <c r="J140" s="29" t="s">
        <v>10</v>
      </c>
      <c r="K140" s="28"/>
      <c r="L140" s="28"/>
      <c r="M140" s="28"/>
      <c r="N140" s="28"/>
      <c r="O140" s="28"/>
      <c r="P140" s="28"/>
      <c r="Q140" s="28"/>
      <c r="R140" s="88"/>
    </row>
    <row r="141" spans="2:18" x14ac:dyDescent="0.25">
      <c r="B141" s="97"/>
      <c r="C141" s="85"/>
      <c r="D141" s="88"/>
      <c r="E141" s="88"/>
      <c r="F141" s="88"/>
      <c r="G141" s="91"/>
      <c r="H141" s="88"/>
      <c r="I141" s="91"/>
      <c r="J141" s="39" t="s">
        <v>11</v>
      </c>
      <c r="K141" s="28"/>
      <c r="L141" s="28"/>
      <c r="M141" s="28"/>
      <c r="N141" s="28"/>
      <c r="O141" s="28"/>
      <c r="P141" s="28"/>
      <c r="Q141" s="28"/>
      <c r="R141" s="88"/>
    </row>
    <row r="142" spans="2:18" ht="30" x14ac:dyDescent="0.25">
      <c r="B142" s="97"/>
      <c r="C142" s="86"/>
      <c r="D142" s="89"/>
      <c r="E142" s="89"/>
      <c r="F142" s="89"/>
      <c r="G142" s="92"/>
      <c r="H142" s="89"/>
      <c r="I142" s="92"/>
      <c r="J142" s="37" t="s">
        <v>12</v>
      </c>
      <c r="K142" s="28"/>
      <c r="L142" s="28"/>
      <c r="M142" s="28"/>
      <c r="N142" s="28"/>
      <c r="O142" s="28"/>
      <c r="P142" s="28"/>
      <c r="Q142" s="28"/>
      <c r="R142" s="89"/>
    </row>
    <row r="143" spans="2:18" ht="28.5" customHeight="1" x14ac:dyDescent="0.25">
      <c r="B143" s="97"/>
      <c r="C143" s="84" t="s">
        <v>129</v>
      </c>
      <c r="D143" s="87" t="s">
        <v>22</v>
      </c>
      <c r="E143" s="87">
        <v>2020</v>
      </c>
      <c r="F143" s="87" t="s">
        <v>152</v>
      </c>
      <c r="G143" s="90">
        <v>187300</v>
      </c>
      <c r="H143" s="87">
        <v>2.6</v>
      </c>
      <c r="I143" s="90">
        <v>84938</v>
      </c>
      <c r="J143" s="27" t="s">
        <v>8</v>
      </c>
      <c r="K143" s="28">
        <f>K144</f>
        <v>0</v>
      </c>
      <c r="L143" s="28">
        <f>L144</f>
        <v>19938</v>
      </c>
      <c r="M143" s="28"/>
      <c r="N143" s="28"/>
      <c r="O143" s="28"/>
      <c r="P143" s="28"/>
      <c r="Q143" s="28"/>
      <c r="R143" s="87" t="s">
        <v>18</v>
      </c>
    </row>
    <row r="144" spans="2:18" ht="20.25" customHeight="1" x14ac:dyDescent="0.25">
      <c r="B144" s="97"/>
      <c r="C144" s="85"/>
      <c r="D144" s="88"/>
      <c r="E144" s="88"/>
      <c r="F144" s="88"/>
      <c r="G144" s="91"/>
      <c r="H144" s="88"/>
      <c r="I144" s="91"/>
      <c r="J144" s="29" t="s">
        <v>9</v>
      </c>
      <c r="K144" s="28"/>
      <c r="L144" s="28">
        <v>19938</v>
      </c>
      <c r="M144" s="28"/>
      <c r="N144" s="28"/>
      <c r="O144" s="28"/>
      <c r="P144" s="28"/>
      <c r="Q144" s="28"/>
      <c r="R144" s="88"/>
    </row>
    <row r="145" spans="2:18" x14ac:dyDescent="0.25">
      <c r="B145" s="97"/>
      <c r="C145" s="85"/>
      <c r="D145" s="88"/>
      <c r="E145" s="88"/>
      <c r="F145" s="88"/>
      <c r="G145" s="91"/>
      <c r="H145" s="88"/>
      <c r="I145" s="91"/>
      <c r="J145" s="29" t="s">
        <v>10</v>
      </c>
      <c r="K145" s="28"/>
      <c r="L145" s="28"/>
      <c r="M145" s="28"/>
      <c r="N145" s="28"/>
      <c r="O145" s="28"/>
      <c r="P145" s="28"/>
      <c r="Q145" s="28"/>
      <c r="R145" s="88"/>
    </row>
    <row r="146" spans="2:18" x14ac:dyDescent="0.25">
      <c r="B146" s="97"/>
      <c r="C146" s="85"/>
      <c r="D146" s="88"/>
      <c r="E146" s="88"/>
      <c r="F146" s="88"/>
      <c r="G146" s="91"/>
      <c r="H146" s="88"/>
      <c r="I146" s="91"/>
      <c r="J146" s="39" t="s">
        <v>11</v>
      </c>
      <c r="K146" s="28"/>
      <c r="L146" s="28"/>
      <c r="M146" s="28"/>
      <c r="N146" s="28"/>
      <c r="O146" s="28"/>
      <c r="P146" s="28"/>
      <c r="Q146" s="28"/>
      <c r="R146" s="88"/>
    </row>
    <row r="147" spans="2:18" ht="30" x14ac:dyDescent="0.25">
      <c r="B147" s="97"/>
      <c r="C147" s="86"/>
      <c r="D147" s="89"/>
      <c r="E147" s="89"/>
      <c r="F147" s="89"/>
      <c r="G147" s="92"/>
      <c r="H147" s="89"/>
      <c r="I147" s="92"/>
      <c r="J147" s="37" t="s">
        <v>12</v>
      </c>
      <c r="K147" s="28"/>
      <c r="L147" s="28"/>
      <c r="M147" s="28"/>
      <c r="N147" s="28"/>
      <c r="O147" s="28"/>
      <c r="P147" s="28"/>
      <c r="Q147" s="28"/>
      <c r="R147" s="89"/>
    </row>
    <row r="148" spans="2:18" ht="26.25" customHeight="1" x14ac:dyDescent="0.25">
      <c r="B148" s="97"/>
      <c r="C148" s="84" t="s">
        <v>174</v>
      </c>
      <c r="D148" s="87" t="s">
        <v>117</v>
      </c>
      <c r="E148" s="87">
        <v>2021</v>
      </c>
      <c r="F148" s="87" t="s">
        <v>151</v>
      </c>
      <c r="G148" s="90">
        <f>I148</f>
        <v>70430.399999999994</v>
      </c>
      <c r="H148" s="87" t="s">
        <v>103</v>
      </c>
      <c r="I148" s="137">
        <f>L148+M148</f>
        <v>70430.399999999994</v>
      </c>
      <c r="J148" s="27" t="s">
        <v>8</v>
      </c>
      <c r="K148" s="28">
        <f>SUM(K149:K152)</f>
        <v>0</v>
      </c>
      <c r="L148" s="28">
        <f>SUM(L149:L152)</f>
        <v>44985.8</v>
      </c>
      <c r="M148" s="28">
        <f>SUM(M149:M152)</f>
        <v>25444.6</v>
      </c>
      <c r="N148" s="28"/>
      <c r="O148" s="28"/>
      <c r="P148" s="28"/>
      <c r="Q148" s="28"/>
      <c r="R148" s="87" t="s">
        <v>18</v>
      </c>
    </row>
    <row r="149" spans="2:18" x14ac:dyDescent="0.25">
      <c r="B149" s="97"/>
      <c r="C149" s="85"/>
      <c r="D149" s="88"/>
      <c r="E149" s="88"/>
      <c r="F149" s="88"/>
      <c r="G149" s="91"/>
      <c r="H149" s="88"/>
      <c r="I149" s="138"/>
      <c r="J149" s="29" t="s">
        <v>9</v>
      </c>
      <c r="K149" s="28"/>
      <c r="L149" s="28">
        <v>44985.8</v>
      </c>
      <c r="M149" s="28">
        <v>25444.6</v>
      </c>
      <c r="N149" s="28"/>
      <c r="O149" s="28"/>
      <c r="P149" s="28"/>
      <c r="Q149" s="28"/>
      <c r="R149" s="88"/>
    </row>
    <row r="150" spans="2:18" x14ac:dyDescent="0.25">
      <c r="B150" s="97"/>
      <c r="C150" s="85"/>
      <c r="D150" s="88"/>
      <c r="E150" s="88"/>
      <c r="F150" s="88"/>
      <c r="G150" s="91"/>
      <c r="H150" s="88"/>
      <c r="I150" s="138"/>
      <c r="J150" s="29" t="s">
        <v>10</v>
      </c>
      <c r="K150" s="28"/>
      <c r="L150" s="28"/>
      <c r="M150" s="28"/>
      <c r="N150" s="28"/>
      <c r="O150" s="28"/>
      <c r="P150" s="28"/>
      <c r="Q150" s="28"/>
      <c r="R150" s="88"/>
    </row>
    <row r="151" spans="2:18" x14ac:dyDescent="0.25">
      <c r="B151" s="97"/>
      <c r="C151" s="85"/>
      <c r="D151" s="88"/>
      <c r="E151" s="88"/>
      <c r="F151" s="88"/>
      <c r="G151" s="91"/>
      <c r="H151" s="88"/>
      <c r="I151" s="138"/>
      <c r="J151" s="29" t="s">
        <v>11</v>
      </c>
      <c r="K151" s="28"/>
      <c r="L151" s="28"/>
      <c r="M151" s="28"/>
      <c r="N151" s="28"/>
      <c r="O151" s="28"/>
      <c r="P151" s="28"/>
      <c r="Q151" s="28"/>
      <c r="R151" s="88"/>
    </row>
    <row r="152" spans="2:18" ht="30" x14ac:dyDescent="0.25">
      <c r="B152" s="97"/>
      <c r="C152" s="86"/>
      <c r="D152" s="89"/>
      <c r="E152" s="89"/>
      <c r="F152" s="89"/>
      <c r="G152" s="92"/>
      <c r="H152" s="89"/>
      <c r="I152" s="139"/>
      <c r="J152" s="30" t="s">
        <v>12</v>
      </c>
      <c r="K152" s="28"/>
      <c r="L152" s="28"/>
      <c r="M152" s="28"/>
      <c r="N152" s="28"/>
      <c r="O152" s="28"/>
      <c r="P152" s="28"/>
      <c r="Q152" s="28"/>
      <c r="R152" s="89"/>
    </row>
    <row r="153" spans="2:18" ht="30" x14ac:dyDescent="0.25">
      <c r="B153" s="97"/>
      <c r="C153" s="84" t="s">
        <v>75</v>
      </c>
      <c r="D153" s="87" t="s">
        <v>39</v>
      </c>
      <c r="E153" s="87">
        <v>2022</v>
      </c>
      <c r="F153" s="87" t="s">
        <v>162</v>
      </c>
      <c r="G153" s="90">
        <f>I153</f>
        <v>446124.3</v>
      </c>
      <c r="H153" s="87">
        <v>12.6</v>
      </c>
      <c r="I153" s="90">
        <f>L153+M153+N153</f>
        <v>446124.3</v>
      </c>
      <c r="J153" s="27" t="s">
        <v>8</v>
      </c>
      <c r="K153" s="28">
        <f>K154</f>
        <v>0</v>
      </c>
      <c r="L153" s="28">
        <f t="shared" ref="L153:M153" si="7">L154</f>
        <v>2093.1999999999998</v>
      </c>
      <c r="M153" s="28">
        <f t="shared" si="7"/>
        <v>7031.1</v>
      </c>
      <c r="N153" s="28">
        <f>N154+N155</f>
        <v>437000</v>
      </c>
      <c r="O153" s="28"/>
      <c r="P153" s="28"/>
      <c r="Q153" s="28"/>
      <c r="R153" s="87" t="s">
        <v>18</v>
      </c>
    </row>
    <row r="154" spans="2:18" x14ac:dyDescent="0.25">
      <c r="B154" s="97"/>
      <c r="C154" s="85"/>
      <c r="D154" s="88"/>
      <c r="E154" s="88"/>
      <c r="F154" s="88"/>
      <c r="G154" s="91"/>
      <c r="H154" s="88"/>
      <c r="I154" s="91"/>
      <c r="J154" s="29" t="s">
        <v>9</v>
      </c>
      <c r="K154" s="28">
        <v>0</v>
      </c>
      <c r="L154" s="28">
        <v>2093.1999999999998</v>
      </c>
      <c r="M154" s="28">
        <v>7031.1</v>
      </c>
      <c r="N154" s="28">
        <v>327232.59999999998</v>
      </c>
      <c r="O154" s="28"/>
      <c r="P154" s="28"/>
      <c r="Q154" s="28"/>
      <c r="R154" s="88"/>
    </row>
    <row r="155" spans="2:18" x14ac:dyDescent="0.25">
      <c r="B155" s="97"/>
      <c r="C155" s="85"/>
      <c r="D155" s="88"/>
      <c r="E155" s="88"/>
      <c r="F155" s="88"/>
      <c r="G155" s="91"/>
      <c r="H155" s="88"/>
      <c r="I155" s="91"/>
      <c r="J155" s="29" t="s">
        <v>10</v>
      </c>
      <c r="K155" s="28"/>
      <c r="L155" s="28"/>
      <c r="M155" s="28"/>
      <c r="N155" s="28">
        <v>109767.4</v>
      </c>
      <c r="O155" s="28"/>
      <c r="P155" s="28"/>
      <c r="Q155" s="28"/>
      <c r="R155" s="88"/>
    </row>
    <row r="156" spans="2:18" x14ac:dyDescent="0.25">
      <c r="B156" s="97"/>
      <c r="C156" s="85"/>
      <c r="D156" s="88"/>
      <c r="E156" s="88"/>
      <c r="F156" s="88"/>
      <c r="G156" s="91"/>
      <c r="H156" s="88"/>
      <c r="I156" s="91"/>
      <c r="J156" s="39" t="s">
        <v>11</v>
      </c>
      <c r="K156" s="28"/>
      <c r="L156" s="28"/>
      <c r="M156" s="28"/>
      <c r="N156" s="28"/>
      <c r="O156" s="28"/>
      <c r="P156" s="28"/>
      <c r="Q156" s="28"/>
      <c r="R156" s="88"/>
    </row>
    <row r="157" spans="2:18" ht="30" x14ac:dyDescent="0.25">
      <c r="B157" s="97"/>
      <c r="C157" s="86"/>
      <c r="D157" s="89"/>
      <c r="E157" s="89"/>
      <c r="F157" s="89"/>
      <c r="G157" s="92"/>
      <c r="H157" s="89"/>
      <c r="I157" s="92"/>
      <c r="J157" s="37" t="s">
        <v>12</v>
      </c>
      <c r="K157" s="28"/>
      <c r="L157" s="28"/>
      <c r="M157" s="28"/>
      <c r="N157" s="28"/>
      <c r="O157" s="28"/>
      <c r="P157" s="28"/>
      <c r="Q157" s="28"/>
      <c r="R157" s="89"/>
    </row>
    <row r="158" spans="2:18" ht="26.25" customHeight="1" x14ac:dyDescent="0.25">
      <c r="B158" s="97"/>
      <c r="C158" s="84" t="s">
        <v>111</v>
      </c>
      <c r="D158" s="87">
        <v>2014</v>
      </c>
      <c r="E158" s="87">
        <v>2014</v>
      </c>
      <c r="F158" s="87" t="s">
        <v>153</v>
      </c>
      <c r="G158" s="90">
        <f>L158+M158</f>
        <v>6400</v>
      </c>
      <c r="H158" s="87" t="s">
        <v>125</v>
      </c>
      <c r="I158" s="90">
        <f>G158</f>
        <v>6400</v>
      </c>
      <c r="J158" s="27" t="s">
        <v>8</v>
      </c>
      <c r="K158" s="28"/>
      <c r="L158" s="28">
        <f>L159</f>
        <v>400</v>
      </c>
      <c r="M158" s="28">
        <f>M159</f>
        <v>6000</v>
      </c>
      <c r="N158" s="28"/>
      <c r="O158" s="28"/>
      <c r="P158" s="28"/>
      <c r="Q158" s="28"/>
      <c r="R158" s="87" t="s">
        <v>18</v>
      </c>
    </row>
    <row r="159" spans="2:18" ht="15" customHeight="1" x14ac:dyDescent="0.25">
      <c r="B159" s="97"/>
      <c r="C159" s="85"/>
      <c r="D159" s="88"/>
      <c r="E159" s="88"/>
      <c r="F159" s="88"/>
      <c r="G159" s="91"/>
      <c r="H159" s="88"/>
      <c r="I159" s="91"/>
      <c r="J159" s="29" t="s">
        <v>9</v>
      </c>
      <c r="K159" s="28"/>
      <c r="L159" s="28">
        <v>400</v>
      </c>
      <c r="M159" s="28">
        <v>6000</v>
      </c>
      <c r="N159" s="28"/>
      <c r="O159" s="28"/>
      <c r="P159" s="28"/>
      <c r="Q159" s="28"/>
      <c r="R159" s="88"/>
    </row>
    <row r="160" spans="2:18" x14ac:dyDescent="0.25">
      <c r="B160" s="97"/>
      <c r="C160" s="85"/>
      <c r="D160" s="88"/>
      <c r="E160" s="88"/>
      <c r="F160" s="88"/>
      <c r="G160" s="91"/>
      <c r="H160" s="88"/>
      <c r="I160" s="91"/>
      <c r="J160" s="29" t="s">
        <v>10</v>
      </c>
      <c r="K160" s="28"/>
      <c r="L160" s="28"/>
      <c r="M160" s="28"/>
      <c r="N160" s="28"/>
      <c r="O160" s="28"/>
      <c r="P160" s="28"/>
      <c r="Q160" s="28"/>
      <c r="R160" s="88"/>
    </row>
    <row r="161" spans="2:18" ht="22.5" customHeight="1" x14ac:dyDescent="0.25">
      <c r="B161" s="97"/>
      <c r="C161" s="85"/>
      <c r="D161" s="88"/>
      <c r="E161" s="88"/>
      <c r="F161" s="88"/>
      <c r="G161" s="91"/>
      <c r="H161" s="88"/>
      <c r="I161" s="91"/>
      <c r="J161" s="39" t="s">
        <v>11</v>
      </c>
      <c r="K161" s="28"/>
      <c r="L161" s="28"/>
      <c r="M161" s="28"/>
      <c r="N161" s="28"/>
      <c r="O161" s="28"/>
      <c r="P161" s="28"/>
      <c r="Q161" s="28"/>
      <c r="R161" s="88"/>
    </row>
    <row r="162" spans="2:18" ht="27.75" customHeight="1" x14ac:dyDescent="0.25">
      <c r="B162" s="97"/>
      <c r="C162" s="86"/>
      <c r="D162" s="89"/>
      <c r="E162" s="89"/>
      <c r="F162" s="89"/>
      <c r="G162" s="92"/>
      <c r="H162" s="89"/>
      <c r="I162" s="92"/>
      <c r="J162" s="37" t="s">
        <v>12</v>
      </c>
      <c r="K162" s="28"/>
      <c r="L162" s="28"/>
      <c r="M162" s="28"/>
      <c r="N162" s="28"/>
      <c r="O162" s="28"/>
      <c r="P162" s="28"/>
      <c r="Q162" s="28"/>
      <c r="R162" s="89"/>
    </row>
    <row r="163" spans="2:18" ht="26.25" customHeight="1" x14ac:dyDescent="0.25">
      <c r="B163" s="97"/>
      <c r="C163" s="84" t="s">
        <v>173</v>
      </c>
      <c r="D163" s="87">
        <v>2020</v>
      </c>
      <c r="E163" s="87">
        <v>2020</v>
      </c>
      <c r="F163" s="87" t="s">
        <v>153</v>
      </c>
      <c r="G163" s="90">
        <v>58287.6</v>
      </c>
      <c r="H163" s="87" t="s">
        <v>116</v>
      </c>
      <c r="I163" s="90">
        <f>L164</f>
        <v>56335</v>
      </c>
      <c r="J163" s="27" t="s">
        <v>8</v>
      </c>
      <c r="K163" s="28">
        <f>K164</f>
        <v>0</v>
      </c>
      <c r="L163" s="28">
        <f>L164</f>
        <v>56335</v>
      </c>
      <c r="M163" s="28"/>
      <c r="N163" s="28"/>
      <c r="O163" s="28"/>
      <c r="P163" s="28"/>
      <c r="Q163" s="28"/>
      <c r="R163" s="87" t="s">
        <v>18</v>
      </c>
    </row>
    <row r="164" spans="2:18" ht="25.5" customHeight="1" x14ac:dyDescent="0.25">
      <c r="B164" s="97"/>
      <c r="C164" s="85"/>
      <c r="D164" s="88"/>
      <c r="E164" s="88"/>
      <c r="F164" s="88"/>
      <c r="G164" s="91"/>
      <c r="H164" s="88"/>
      <c r="I164" s="91"/>
      <c r="J164" s="29" t="s">
        <v>9</v>
      </c>
      <c r="K164" s="28">
        <v>0</v>
      </c>
      <c r="L164" s="28">
        <v>56335</v>
      </c>
      <c r="M164" s="28"/>
      <c r="N164" s="28"/>
      <c r="O164" s="28"/>
      <c r="P164" s="28"/>
      <c r="Q164" s="28"/>
      <c r="R164" s="88"/>
    </row>
    <row r="165" spans="2:18" ht="17.25" customHeight="1" x14ac:dyDescent="0.25">
      <c r="B165" s="97"/>
      <c r="C165" s="85"/>
      <c r="D165" s="88"/>
      <c r="E165" s="88"/>
      <c r="F165" s="88"/>
      <c r="G165" s="91"/>
      <c r="H165" s="88"/>
      <c r="I165" s="91"/>
      <c r="J165" s="29" t="s">
        <v>10</v>
      </c>
      <c r="K165" s="28"/>
      <c r="L165" s="28"/>
      <c r="M165" s="28"/>
      <c r="N165" s="28"/>
      <c r="O165" s="28"/>
      <c r="P165" s="28"/>
      <c r="Q165" s="28"/>
      <c r="R165" s="88"/>
    </row>
    <row r="166" spans="2:18" ht="13.5" customHeight="1" x14ac:dyDescent="0.25">
      <c r="B166" s="97"/>
      <c r="C166" s="85"/>
      <c r="D166" s="88"/>
      <c r="E166" s="88"/>
      <c r="F166" s="88"/>
      <c r="G166" s="91"/>
      <c r="H166" s="88"/>
      <c r="I166" s="91"/>
      <c r="J166" s="39" t="s">
        <v>11</v>
      </c>
      <c r="K166" s="28"/>
      <c r="L166" s="28"/>
      <c r="M166" s="28"/>
      <c r="N166" s="28"/>
      <c r="O166" s="28"/>
      <c r="P166" s="28"/>
      <c r="Q166" s="28"/>
      <c r="R166" s="88"/>
    </row>
    <row r="167" spans="2:18" ht="25.5" customHeight="1" x14ac:dyDescent="0.25">
      <c r="B167" s="97"/>
      <c r="C167" s="86"/>
      <c r="D167" s="89"/>
      <c r="E167" s="89"/>
      <c r="F167" s="89"/>
      <c r="G167" s="92"/>
      <c r="H167" s="89"/>
      <c r="I167" s="92"/>
      <c r="J167" s="37" t="s">
        <v>12</v>
      </c>
      <c r="K167" s="28"/>
      <c r="L167" s="28"/>
      <c r="M167" s="28"/>
      <c r="N167" s="28"/>
      <c r="O167" s="28"/>
      <c r="P167" s="28"/>
      <c r="Q167" s="28"/>
      <c r="R167" s="89"/>
    </row>
    <row r="168" spans="2:18" s="3" customFormat="1" ht="24.75" customHeight="1" x14ac:dyDescent="0.25">
      <c r="B168" s="97"/>
      <c r="C168" s="84" t="s">
        <v>144</v>
      </c>
      <c r="D168" s="87">
        <v>2020</v>
      </c>
      <c r="E168" s="87">
        <v>2020</v>
      </c>
      <c r="F168" s="87" t="s">
        <v>157</v>
      </c>
      <c r="G168" s="90">
        <v>86000</v>
      </c>
      <c r="H168" s="87">
        <v>1.5</v>
      </c>
      <c r="I168" s="90">
        <v>83003.399999999994</v>
      </c>
      <c r="J168" s="27" t="s">
        <v>8</v>
      </c>
      <c r="K168" s="28"/>
      <c r="L168" s="28">
        <f>L169</f>
        <v>11003.4</v>
      </c>
      <c r="M168" s="28"/>
      <c r="N168" s="28"/>
      <c r="O168" s="28"/>
      <c r="P168" s="28"/>
      <c r="Q168" s="28"/>
      <c r="R168" s="87" t="s">
        <v>18</v>
      </c>
    </row>
    <row r="169" spans="2:18" s="3" customFormat="1" ht="18" customHeight="1" x14ac:dyDescent="0.25">
      <c r="B169" s="97"/>
      <c r="C169" s="85"/>
      <c r="D169" s="88"/>
      <c r="E169" s="88"/>
      <c r="F169" s="88"/>
      <c r="G169" s="91"/>
      <c r="H169" s="88"/>
      <c r="I169" s="91"/>
      <c r="J169" s="29" t="s">
        <v>9</v>
      </c>
      <c r="K169" s="28"/>
      <c r="L169" s="28">
        <v>11003.4</v>
      </c>
      <c r="M169" s="28"/>
      <c r="N169" s="28"/>
      <c r="O169" s="28"/>
      <c r="P169" s="28"/>
      <c r="Q169" s="28"/>
      <c r="R169" s="88"/>
    </row>
    <row r="170" spans="2:18" s="3" customFormat="1" ht="22.5" customHeight="1" x14ac:dyDescent="0.25">
      <c r="B170" s="97"/>
      <c r="C170" s="85"/>
      <c r="D170" s="88"/>
      <c r="E170" s="88"/>
      <c r="F170" s="88"/>
      <c r="G170" s="91"/>
      <c r="H170" s="88"/>
      <c r="I170" s="91"/>
      <c r="J170" s="29" t="s">
        <v>10</v>
      </c>
      <c r="K170" s="28"/>
      <c r="L170" s="28"/>
      <c r="M170" s="28"/>
      <c r="N170" s="28"/>
      <c r="O170" s="28"/>
      <c r="P170" s="28"/>
      <c r="Q170" s="28"/>
      <c r="R170" s="88"/>
    </row>
    <row r="171" spans="2:18" s="3" customFormat="1" ht="15.75" customHeight="1" x14ac:dyDescent="0.25">
      <c r="B171" s="97"/>
      <c r="C171" s="85"/>
      <c r="D171" s="88"/>
      <c r="E171" s="88"/>
      <c r="F171" s="88"/>
      <c r="G171" s="91"/>
      <c r="H171" s="88"/>
      <c r="I171" s="91"/>
      <c r="J171" s="39" t="s">
        <v>11</v>
      </c>
      <c r="K171" s="28"/>
      <c r="L171" s="28"/>
      <c r="M171" s="28"/>
      <c r="N171" s="28"/>
      <c r="O171" s="28"/>
      <c r="P171" s="28"/>
      <c r="Q171" s="28"/>
      <c r="R171" s="88"/>
    </row>
    <row r="172" spans="2:18" s="3" customFormat="1" ht="28.5" customHeight="1" x14ac:dyDescent="0.25">
      <c r="B172" s="97"/>
      <c r="C172" s="86"/>
      <c r="D172" s="89"/>
      <c r="E172" s="89"/>
      <c r="F172" s="89"/>
      <c r="G172" s="92"/>
      <c r="H172" s="89"/>
      <c r="I172" s="92"/>
      <c r="J172" s="37" t="s">
        <v>12</v>
      </c>
      <c r="K172" s="28"/>
      <c r="L172" s="28"/>
      <c r="M172" s="28"/>
      <c r="N172" s="28"/>
      <c r="O172" s="28"/>
      <c r="P172" s="28"/>
      <c r="Q172" s="28"/>
      <c r="R172" s="89"/>
    </row>
    <row r="173" spans="2:18" s="3" customFormat="1" ht="28.5" customHeight="1" x14ac:dyDescent="0.25">
      <c r="B173" s="97"/>
      <c r="C173" s="84" t="s">
        <v>145</v>
      </c>
      <c r="D173" s="87" t="s">
        <v>175</v>
      </c>
      <c r="E173" s="87">
        <v>2020</v>
      </c>
      <c r="F173" s="87" t="s">
        <v>154</v>
      </c>
      <c r="G173" s="90">
        <v>339049.28</v>
      </c>
      <c r="H173" s="87" t="s">
        <v>104</v>
      </c>
      <c r="I173" s="90">
        <f>K174</f>
        <v>38428</v>
      </c>
      <c r="J173" s="27" t="s">
        <v>8</v>
      </c>
      <c r="K173" s="28">
        <f>K174</f>
        <v>38428</v>
      </c>
      <c r="L173" s="28"/>
      <c r="M173" s="28"/>
      <c r="N173" s="28"/>
      <c r="O173" s="28"/>
      <c r="P173" s="28"/>
      <c r="Q173" s="28"/>
      <c r="R173" s="87" t="s">
        <v>18</v>
      </c>
    </row>
    <row r="174" spans="2:18" s="3" customFormat="1" ht="28.5" customHeight="1" x14ac:dyDescent="0.25">
      <c r="B174" s="97"/>
      <c r="C174" s="85"/>
      <c r="D174" s="88"/>
      <c r="E174" s="88"/>
      <c r="F174" s="88"/>
      <c r="G174" s="91"/>
      <c r="H174" s="88"/>
      <c r="I174" s="91"/>
      <c r="J174" s="29" t="s">
        <v>9</v>
      </c>
      <c r="K174" s="28">
        <v>38428</v>
      </c>
      <c r="L174" s="28"/>
      <c r="M174" s="28"/>
      <c r="N174" s="28"/>
      <c r="O174" s="28"/>
      <c r="P174" s="28"/>
      <c r="Q174" s="28"/>
      <c r="R174" s="88"/>
    </row>
    <row r="175" spans="2:18" s="3" customFormat="1" ht="28.5" customHeight="1" x14ac:dyDescent="0.25">
      <c r="B175" s="97"/>
      <c r="C175" s="85"/>
      <c r="D175" s="88"/>
      <c r="E175" s="88"/>
      <c r="F175" s="88"/>
      <c r="G175" s="91"/>
      <c r="H175" s="88"/>
      <c r="I175" s="91"/>
      <c r="J175" s="29" t="s">
        <v>10</v>
      </c>
      <c r="K175" s="28"/>
      <c r="L175" s="28"/>
      <c r="M175" s="28"/>
      <c r="N175" s="28"/>
      <c r="O175" s="28"/>
      <c r="P175" s="28"/>
      <c r="Q175" s="28"/>
      <c r="R175" s="88"/>
    </row>
    <row r="176" spans="2:18" s="3" customFormat="1" ht="28.5" customHeight="1" x14ac:dyDescent="0.25">
      <c r="B176" s="97"/>
      <c r="C176" s="85"/>
      <c r="D176" s="88"/>
      <c r="E176" s="88"/>
      <c r="F176" s="88"/>
      <c r="G176" s="91"/>
      <c r="H176" s="88"/>
      <c r="I176" s="91"/>
      <c r="J176" s="39" t="s">
        <v>11</v>
      </c>
      <c r="K176" s="28"/>
      <c r="L176" s="28"/>
      <c r="M176" s="28"/>
      <c r="N176" s="28"/>
      <c r="O176" s="28"/>
      <c r="P176" s="28"/>
      <c r="Q176" s="28"/>
      <c r="R176" s="88"/>
    </row>
    <row r="177" spans="2:18" s="3" customFormat="1" ht="28.5" customHeight="1" x14ac:dyDescent="0.25">
      <c r="B177" s="97"/>
      <c r="C177" s="86"/>
      <c r="D177" s="89"/>
      <c r="E177" s="89"/>
      <c r="F177" s="89"/>
      <c r="G177" s="92"/>
      <c r="H177" s="89"/>
      <c r="I177" s="92"/>
      <c r="J177" s="37" t="s">
        <v>12</v>
      </c>
      <c r="K177" s="28"/>
      <c r="L177" s="28"/>
      <c r="M177" s="28"/>
      <c r="N177" s="28"/>
      <c r="O177" s="28"/>
      <c r="P177" s="28"/>
      <c r="Q177" s="28"/>
      <c r="R177" s="89"/>
    </row>
    <row r="178" spans="2:18" s="3" customFormat="1" ht="28.5" customHeight="1" x14ac:dyDescent="0.25">
      <c r="B178" s="97"/>
      <c r="C178" s="84" t="s">
        <v>132</v>
      </c>
      <c r="D178" s="87" t="s">
        <v>26</v>
      </c>
      <c r="E178" s="87">
        <v>2020</v>
      </c>
      <c r="F178" s="87" t="s">
        <v>151</v>
      </c>
      <c r="G178" s="90">
        <v>56035.3</v>
      </c>
      <c r="H178" s="87" t="s">
        <v>102</v>
      </c>
      <c r="I178" s="137">
        <v>56035.3</v>
      </c>
      <c r="J178" s="27" t="s">
        <v>8</v>
      </c>
      <c r="K178" s="28">
        <f>SUM(K179:K182)</f>
        <v>0</v>
      </c>
      <c r="L178" s="28">
        <f>SUM(L179:L182)</f>
        <v>5175.3</v>
      </c>
      <c r="M178" s="28"/>
      <c r="N178" s="28"/>
      <c r="O178" s="28"/>
      <c r="P178" s="28"/>
      <c r="Q178" s="28"/>
      <c r="R178" s="87" t="s">
        <v>18</v>
      </c>
    </row>
    <row r="179" spans="2:18" s="3" customFormat="1" ht="21.75" customHeight="1" x14ac:dyDescent="0.25">
      <c r="B179" s="97"/>
      <c r="C179" s="85"/>
      <c r="D179" s="88"/>
      <c r="E179" s="88"/>
      <c r="F179" s="88"/>
      <c r="G179" s="91"/>
      <c r="H179" s="88"/>
      <c r="I179" s="138"/>
      <c r="J179" s="29" t="s">
        <v>9</v>
      </c>
      <c r="K179" s="28"/>
      <c r="L179" s="28">
        <v>5175.3</v>
      </c>
      <c r="M179" s="28"/>
      <c r="N179" s="28"/>
      <c r="O179" s="28"/>
      <c r="P179" s="28"/>
      <c r="Q179" s="28"/>
      <c r="R179" s="88"/>
    </row>
    <row r="180" spans="2:18" s="3" customFormat="1" ht="18.75" customHeight="1" x14ac:dyDescent="0.25">
      <c r="B180" s="97"/>
      <c r="C180" s="85"/>
      <c r="D180" s="88"/>
      <c r="E180" s="88"/>
      <c r="F180" s="88"/>
      <c r="G180" s="91"/>
      <c r="H180" s="88"/>
      <c r="I180" s="138"/>
      <c r="J180" s="29" t="s">
        <v>10</v>
      </c>
      <c r="K180" s="28"/>
      <c r="L180" s="28"/>
      <c r="M180" s="28"/>
      <c r="N180" s="28"/>
      <c r="O180" s="28"/>
      <c r="P180" s="28"/>
      <c r="Q180" s="28"/>
      <c r="R180" s="88"/>
    </row>
    <row r="181" spans="2:18" s="3" customFormat="1" ht="19.5" customHeight="1" x14ac:dyDescent="0.25">
      <c r="B181" s="97"/>
      <c r="C181" s="85"/>
      <c r="D181" s="88"/>
      <c r="E181" s="88"/>
      <c r="F181" s="88"/>
      <c r="G181" s="91"/>
      <c r="H181" s="88"/>
      <c r="I181" s="138"/>
      <c r="J181" s="29" t="s">
        <v>11</v>
      </c>
      <c r="K181" s="28"/>
      <c r="L181" s="28"/>
      <c r="M181" s="28"/>
      <c r="N181" s="28"/>
      <c r="O181" s="28"/>
      <c r="P181" s="28"/>
      <c r="Q181" s="28"/>
      <c r="R181" s="88"/>
    </row>
    <row r="182" spans="2:18" s="3" customFormat="1" ht="28.5" customHeight="1" x14ac:dyDescent="0.25">
      <c r="B182" s="97"/>
      <c r="C182" s="86"/>
      <c r="D182" s="89"/>
      <c r="E182" s="89"/>
      <c r="F182" s="89"/>
      <c r="G182" s="92"/>
      <c r="H182" s="89"/>
      <c r="I182" s="139"/>
      <c r="J182" s="30" t="s">
        <v>12</v>
      </c>
      <c r="K182" s="28"/>
      <c r="L182" s="28"/>
      <c r="M182" s="28"/>
      <c r="N182" s="28"/>
      <c r="O182" s="28"/>
      <c r="P182" s="28"/>
      <c r="Q182" s="28"/>
      <c r="R182" s="89"/>
    </row>
    <row r="183" spans="2:18" s="3" customFormat="1" ht="30" customHeight="1" x14ac:dyDescent="0.25">
      <c r="B183" s="97"/>
      <c r="C183" s="84" t="s">
        <v>143</v>
      </c>
      <c r="D183" s="87" t="s">
        <v>117</v>
      </c>
      <c r="E183" s="87"/>
      <c r="F183" s="87" t="s">
        <v>163</v>
      </c>
      <c r="G183" s="140">
        <v>277920</v>
      </c>
      <c r="H183" s="87" t="s">
        <v>119</v>
      </c>
      <c r="I183" s="146">
        <f>G183</f>
        <v>277920</v>
      </c>
      <c r="J183" s="27" t="s">
        <v>8</v>
      </c>
      <c r="K183" s="34"/>
      <c r="L183" s="34">
        <f>L184</f>
        <v>3805.4</v>
      </c>
      <c r="M183" s="35">
        <f>SUM(M184:M187)</f>
        <v>506.6</v>
      </c>
      <c r="N183" s="28"/>
      <c r="O183" s="28"/>
      <c r="P183" s="28"/>
      <c r="Q183" s="28"/>
      <c r="R183" s="87" t="s">
        <v>18</v>
      </c>
    </row>
    <row r="184" spans="2:18" s="3" customFormat="1" ht="20.25" customHeight="1" x14ac:dyDescent="0.25">
      <c r="B184" s="97"/>
      <c r="C184" s="85"/>
      <c r="D184" s="88"/>
      <c r="E184" s="88"/>
      <c r="F184" s="88"/>
      <c r="G184" s="141"/>
      <c r="H184" s="88"/>
      <c r="I184" s="147"/>
      <c r="J184" s="29" t="s">
        <v>9</v>
      </c>
      <c r="K184" s="34"/>
      <c r="L184" s="34">
        <v>3805.4</v>
      </c>
      <c r="M184" s="36">
        <v>506.6</v>
      </c>
      <c r="N184" s="28"/>
      <c r="O184" s="28"/>
      <c r="P184" s="28"/>
      <c r="Q184" s="28"/>
      <c r="R184" s="88"/>
    </row>
    <row r="185" spans="2:18" s="3" customFormat="1" ht="18" customHeight="1" x14ac:dyDescent="0.25">
      <c r="B185" s="97"/>
      <c r="C185" s="85"/>
      <c r="D185" s="88"/>
      <c r="E185" s="88"/>
      <c r="F185" s="88"/>
      <c r="G185" s="141"/>
      <c r="H185" s="88"/>
      <c r="I185" s="147"/>
      <c r="J185" s="29" t="s">
        <v>10</v>
      </c>
      <c r="K185" s="34"/>
      <c r="L185" s="34"/>
      <c r="M185" s="36"/>
      <c r="N185" s="28"/>
      <c r="O185" s="28"/>
      <c r="P185" s="28"/>
      <c r="Q185" s="28"/>
      <c r="R185" s="88"/>
    </row>
    <row r="186" spans="2:18" s="3" customFormat="1" ht="20.25" customHeight="1" x14ac:dyDescent="0.25">
      <c r="B186" s="97"/>
      <c r="C186" s="85"/>
      <c r="D186" s="88"/>
      <c r="E186" s="88"/>
      <c r="F186" s="88"/>
      <c r="G186" s="141"/>
      <c r="H186" s="88"/>
      <c r="I186" s="147"/>
      <c r="J186" s="29" t="s">
        <v>11</v>
      </c>
      <c r="K186" s="34"/>
      <c r="L186" s="34"/>
      <c r="M186" s="36"/>
      <c r="N186" s="28"/>
      <c r="O186" s="28"/>
      <c r="P186" s="28"/>
      <c r="Q186" s="28"/>
      <c r="R186" s="88"/>
    </row>
    <row r="187" spans="2:18" s="3" customFormat="1" ht="28.5" customHeight="1" x14ac:dyDescent="0.25">
      <c r="B187" s="97"/>
      <c r="C187" s="86"/>
      <c r="D187" s="89"/>
      <c r="E187" s="89"/>
      <c r="F187" s="89"/>
      <c r="G187" s="142"/>
      <c r="H187" s="89"/>
      <c r="I187" s="148"/>
      <c r="J187" s="30" t="s">
        <v>12</v>
      </c>
      <c r="K187" s="34"/>
      <c r="L187" s="34"/>
      <c r="M187" s="36"/>
      <c r="N187" s="28"/>
      <c r="O187" s="28"/>
      <c r="P187" s="28"/>
      <c r="Q187" s="28"/>
      <c r="R187" s="89"/>
    </row>
    <row r="188" spans="2:18" s="3" customFormat="1" ht="24" customHeight="1" x14ac:dyDescent="0.25">
      <c r="B188" s="97"/>
      <c r="C188" s="84" t="s">
        <v>177</v>
      </c>
      <c r="D188" s="87" t="s">
        <v>138</v>
      </c>
      <c r="E188" s="87">
        <v>2022</v>
      </c>
      <c r="F188" s="87" t="s">
        <v>152</v>
      </c>
      <c r="G188" s="90">
        <v>50000</v>
      </c>
      <c r="H188" s="87">
        <v>1.2</v>
      </c>
      <c r="I188" s="90">
        <v>50100</v>
      </c>
      <c r="J188" s="27" t="s">
        <v>8</v>
      </c>
      <c r="K188" s="28"/>
      <c r="L188" s="28">
        <f>L189</f>
        <v>100</v>
      </c>
      <c r="M188" s="28">
        <f t="shared" ref="M188:N188" si="8">M189</f>
        <v>0</v>
      </c>
      <c r="N188" s="28">
        <f t="shared" si="8"/>
        <v>10000</v>
      </c>
      <c r="O188" s="28"/>
      <c r="P188" s="28"/>
      <c r="Q188" s="28"/>
      <c r="R188" s="87" t="s">
        <v>18</v>
      </c>
    </row>
    <row r="189" spans="2:18" s="3" customFormat="1" ht="20.25" customHeight="1" x14ac:dyDescent="0.25">
      <c r="B189" s="97"/>
      <c r="C189" s="85"/>
      <c r="D189" s="88"/>
      <c r="E189" s="88"/>
      <c r="F189" s="88"/>
      <c r="G189" s="91"/>
      <c r="H189" s="88"/>
      <c r="I189" s="91"/>
      <c r="J189" s="29" t="s">
        <v>9</v>
      </c>
      <c r="K189" s="28"/>
      <c r="L189" s="28">
        <v>100</v>
      </c>
      <c r="M189" s="28"/>
      <c r="N189" s="28">
        <v>10000</v>
      </c>
      <c r="O189" s="28"/>
      <c r="P189" s="28"/>
      <c r="Q189" s="28"/>
      <c r="R189" s="88"/>
    </row>
    <row r="190" spans="2:18" s="3" customFormat="1" ht="18.75" customHeight="1" x14ac:dyDescent="0.25">
      <c r="B190" s="97"/>
      <c r="C190" s="85"/>
      <c r="D190" s="88"/>
      <c r="E190" s="88"/>
      <c r="F190" s="88"/>
      <c r="G190" s="91"/>
      <c r="H190" s="88"/>
      <c r="I190" s="91"/>
      <c r="J190" s="29" t="s">
        <v>10</v>
      </c>
      <c r="K190" s="28"/>
      <c r="L190" s="28"/>
      <c r="M190" s="28"/>
      <c r="N190" s="28"/>
      <c r="O190" s="28"/>
      <c r="P190" s="28"/>
      <c r="Q190" s="28"/>
      <c r="R190" s="88"/>
    </row>
    <row r="191" spans="2:18" s="3" customFormat="1" ht="18.75" customHeight="1" x14ac:dyDescent="0.25">
      <c r="B191" s="97"/>
      <c r="C191" s="85"/>
      <c r="D191" s="88"/>
      <c r="E191" s="88"/>
      <c r="F191" s="88"/>
      <c r="G191" s="91"/>
      <c r="H191" s="88"/>
      <c r="I191" s="91"/>
      <c r="J191" s="39" t="s">
        <v>11</v>
      </c>
      <c r="K191" s="28"/>
      <c r="L191" s="28"/>
      <c r="M191" s="28"/>
      <c r="N191" s="28"/>
      <c r="O191" s="28"/>
      <c r="P191" s="28"/>
      <c r="Q191" s="28"/>
      <c r="R191" s="88"/>
    </row>
    <row r="192" spans="2:18" s="3" customFormat="1" ht="27" customHeight="1" x14ac:dyDescent="0.25">
      <c r="B192" s="97"/>
      <c r="C192" s="86"/>
      <c r="D192" s="89"/>
      <c r="E192" s="89"/>
      <c r="F192" s="89"/>
      <c r="G192" s="92"/>
      <c r="H192" s="89"/>
      <c r="I192" s="92"/>
      <c r="J192" s="37" t="s">
        <v>12</v>
      </c>
      <c r="K192" s="28"/>
      <c r="L192" s="28"/>
      <c r="M192" s="28"/>
      <c r="N192" s="28"/>
      <c r="O192" s="28"/>
      <c r="P192" s="28"/>
      <c r="Q192" s="28"/>
      <c r="R192" s="89"/>
    </row>
    <row r="193" spans="2:18" s="3" customFormat="1" ht="24.75" customHeight="1" x14ac:dyDescent="0.25">
      <c r="B193" s="97"/>
      <c r="C193" s="84" t="s">
        <v>76</v>
      </c>
      <c r="D193" s="87">
        <v>2016</v>
      </c>
      <c r="E193" s="87"/>
      <c r="F193" s="87" t="s">
        <v>153</v>
      </c>
      <c r="G193" s="90">
        <f>L193+M193</f>
        <v>2400</v>
      </c>
      <c r="H193" s="87" t="s">
        <v>120</v>
      </c>
      <c r="I193" s="90">
        <f>G193</f>
        <v>2400</v>
      </c>
      <c r="J193" s="27" t="s">
        <v>8</v>
      </c>
      <c r="K193" s="28"/>
      <c r="L193" s="28">
        <f>L194</f>
        <v>400</v>
      </c>
      <c r="M193" s="28">
        <f>M194</f>
        <v>2000</v>
      </c>
      <c r="N193" s="28"/>
      <c r="O193" s="28"/>
      <c r="P193" s="28"/>
      <c r="Q193" s="28"/>
      <c r="R193" s="87" t="s">
        <v>18</v>
      </c>
    </row>
    <row r="194" spans="2:18" s="3" customFormat="1" ht="20.25" customHeight="1" x14ac:dyDescent="0.25">
      <c r="B194" s="97"/>
      <c r="C194" s="85"/>
      <c r="D194" s="88"/>
      <c r="E194" s="88"/>
      <c r="F194" s="88"/>
      <c r="G194" s="91"/>
      <c r="H194" s="88"/>
      <c r="I194" s="91"/>
      <c r="J194" s="29" t="s">
        <v>9</v>
      </c>
      <c r="K194" s="28"/>
      <c r="L194" s="28">
        <v>400</v>
      </c>
      <c r="M194" s="28">
        <v>2000</v>
      </c>
      <c r="N194" s="28"/>
      <c r="O194" s="28"/>
      <c r="P194" s="28"/>
      <c r="Q194" s="28"/>
      <c r="R194" s="88"/>
    </row>
    <row r="195" spans="2:18" s="3" customFormat="1" ht="21" customHeight="1" x14ac:dyDescent="0.25">
      <c r="B195" s="97"/>
      <c r="C195" s="85"/>
      <c r="D195" s="88"/>
      <c r="E195" s="88"/>
      <c r="F195" s="88"/>
      <c r="G195" s="91"/>
      <c r="H195" s="88"/>
      <c r="I195" s="91"/>
      <c r="J195" s="29" t="s">
        <v>10</v>
      </c>
      <c r="K195" s="28"/>
      <c r="L195" s="28"/>
      <c r="M195" s="28"/>
      <c r="N195" s="28"/>
      <c r="O195" s="28"/>
      <c r="P195" s="28"/>
      <c r="Q195" s="28"/>
      <c r="R195" s="88"/>
    </row>
    <row r="196" spans="2:18" s="3" customFormat="1" ht="15.75" customHeight="1" x14ac:dyDescent="0.25">
      <c r="B196" s="97"/>
      <c r="C196" s="85"/>
      <c r="D196" s="88"/>
      <c r="E196" s="88"/>
      <c r="F196" s="88"/>
      <c r="G196" s="91"/>
      <c r="H196" s="88"/>
      <c r="I196" s="91"/>
      <c r="J196" s="39" t="s">
        <v>11</v>
      </c>
      <c r="K196" s="28"/>
      <c r="L196" s="28"/>
      <c r="M196" s="28"/>
      <c r="N196" s="28"/>
      <c r="O196" s="28"/>
      <c r="P196" s="28"/>
      <c r="Q196" s="28"/>
      <c r="R196" s="88"/>
    </row>
    <row r="197" spans="2:18" s="3" customFormat="1" ht="28.5" customHeight="1" x14ac:dyDescent="0.25">
      <c r="B197" s="97"/>
      <c r="C197" s="86"/>
      <c r="D197" s="89"/>
      <c r="E197" s="89"/>
      <c r="F197" s="89"/>
      <c r="G197" s="92"/>
      <c r="H197" s="89"/>
      <c r="I197" s="92"/>
      <c r="J197" s="37" t="s">
        <v>12</v>
      </c>
      <c r="K197" s="28"/>
      <c r="L197" s="28"/>
      <c r="M197" s="28"/>
      <c r="N197" s="28"/>
      <c r="O197" s="28"/>
      <c r="P197" s="28"/>
      <c r="Q197" s="28"/>
      <c r="R197" s="89"/>
    </row>
    <row r="198" spans="2:18" s="3" customFormat="1" ht="30" customHeight="1" x14ac:dyDescent="0.25">
      <c r="B198" s="97"/>
      <c r="C198" s="84" t="s">
        <v>77</v>
      </c>
      <c r="D198" s="87">
        <v>2021</v>
      </c>
      <c r="E198" s="87"/>
      <c r="F198" s="87" t="s">
        <v>164</v>
      </c>
      <c r="G198" s="90">
        <f>M198</f>
        <v>2419.5</v>
      </c>
      <c r="H198" s="87" t="s">
        <v>121</v>
      </c>
      <c r="I198" s="90">
        <f>G198</f>
        <v>2419.5</v>
      </c>
      <c r="J198" s="27" t="s">
        <v>8</v>
      </c>
      <c r="K198" s="28"/>
      <c r="L198" s="28"/>
      <c r="M198" s="28">
        <f>M199</f>
        <v>2419.5</v>
      </c>
      <c r="N198" s="28"/>
      <c r="O198" s="28"/>
      <c r="P198" s="28"/>
      <c r="Q198" s="28"/>
      <c r="R198" s="87" t="s">
        <v>18</v>
      </c>
    </row>
    <row r="199" spans="2:18" s="3" customFormat="1" ht="19.5" customHeight="1" x14ac:dyDescent="0.25">
      <c r="B199" s="97"/>
      <c r="C199" s="85"/>
      <c r="D199" s="88"/>
      <c r="E199" s="88"/>
      <c r="F199" s="88"/>
      <c r="G199" s="91"/>
      <c r="H199" s="88"/>
      <c r="I199" s="91"/>
      <c r="J199" s="29" t="s">
        <v>9</v>
      </c>
      <c r="K199" s="28"/>
      <c r="L199" s="28"/>
      <c r="M199" s="28">
        <v>2419.5</v>
      </c>
      <c r="N199" s="28"/>
      <c r="O199" s="28"/>
      <c r="P199" s="28"/>
      <c r="Q199" s="28"/>
      <c r="R199" s="88"/>
    </row>
    <row r="200" spans="2:18" s="3" customFormat="1" ht="19.5" customHeight="1" x14ac:dyDescent="0.25">
      <c r="B200" s="97"/>
      <c r="C200" s="85"/>
      <c r="D200" s="88"/>
      <c r="E200" s="88"/>
      <c r="F200" s="88"/>
      <c r="G200" s="91"/>
      <c r="H200" s="88"/>
      <c r="I200" s="91"/>
      <c r="J200" s="29" t="s">
        <v>10</v>
      </c>
      <c r="K200" s="28"/>
      <c r="L200" s="28"/>
      <c r="M200" s="28"/>
      <c r="N200" s="28"/>
      <c r="O200" s="28"/>
      <c r="P200" s="28"/>
      <c r="Q200" s="28"/>
      <c r="R200" s="88"/>
    </row>
    <row r="201" spans="2:18" s="3" customFormat="1" ht="14.25" customHeight="1" x14ac:dyDescent="0.25">
      <c r="B201" s="97"/>
      <c r="C201" s="85"/>
      <c r="D201" s="88"/>
      <c r="E201" s="88"/>
      <c r="F201" s="88"/>
      <c r="G201" s="91"/>
      <c r="H201" s="88"/>
      <c r="I201" s="91"/>
      <c r="J201" s="39" t="s">
        <v>11</v>
      </c>
      <c r="K201" s="28"/>
      <c r="L201" s="28"/>
      <c r="M201" s="28"/>
      <c r="N201" s="28"/>
      <c r="O201" s="28"/>
      <c r="P201" s="28"/>
      <c r="Q201" s="28"/>
      <c r="R201" s="88"/>
    </row>
    <row r="202" spans="2:18" s="3" customFormat="1" ht="28.5" customHeight="1" x14ac:dyDescent="0.25">
      <c r="B202" s="97"/>
      <c r="C202" s="86"/>
      <c r="D202" s="89"/>
      <c r="E202" s="89"/>
      <c r="F202" s="89"/>
      <c r="G202" s="92"/>
      <c r="H202" s="89"/>
      <c r="I202" s="92"/>
      <c r="J202" s="37" t="s">
        <v>12</v>
      </c>
      <c r="K202" s="28"/>
      <c r="L202" s="28"/>
      <c r="M202" s="28"/>
      <c r="N202" s="28"/>
      <c r="O202" s="28"/>
      <c r="P202" s="28"/>
      <c r="Q202" s="28"/>
      <c r="R202" s="89"/>
    </row>
    <row r="203" spans="2:18" s="3" customFormat="1" ht="30" customHeight="1" x14ac:dyDescent="0.25">
      <c r="B203" s="97"/>
      <c r="C203" s="84" t="s">
        <v>142</v>
      </c>
      <c r="D203" s="87" t="s">
        <v>117</v>
      </c>
      <c r="E203" s="87">
        <v>2021</v>
      </c>
      <c r="F203" s="87" t="s">
        <v>163</v>
      </c>
      <c r="G203" s="90">
        <f>I203</f>
        <v>122411</v>
      </c>
      <c r="H203" s="87">
        <v>2.1</v>
      </c>
      <c r="I203" s="90">
        <v>122411</v>
      </c>
      <c r="J203" s="27" t="s">
        <v>8</v>
      </c>
      <c r="K203" s="28"/>
      <c r="L203" s="28">
        <f>L204</f>
        <v>17411</v>
      </c>
      <c r="M203" s="28">
        <f>M204</f>
        <v>10000</v>
      </c>
      <c r="N203" s="28"/>
      <c r="O203" s="28"/>
      <c r="P203" s="28"/>
      <c r="Q203" s="28"/>
      <c r="R203" s="87" t="s">
        <v>18</v>
      </c>
    </row>
    <row r="204" spans="2:18" s="3" customFormat="1" ht="18" customHeight="1" x14ac:dyDescent="0.25">
      <c r="B204" s="97"/>
      <c r="C204" s="85"/>
      <c r="D204" s="88"/>
      <c r="E204" s="88"/>
      <c r="F204" s="88"/>
      <c r="G204" s="91"/>
      <c r="H204" s="88"/>
      <c r="I204" s="91"/>
      <c r="J204" s="29" t="s">
        <v>9</v>
      </c>
      <c r="K204" s="28"/>
      <c r="L204" s="28">
        <v>17411</v>
      </c>
      <c r="M204" s="28">
        <v>10000</v>
      </c>
      <c r="N204" s="28"/>
      <c r="O204" s="28"/>
      <c r="P204" s="28"/>
      <c r="Q204" s="28"/>
      <c r="R204" s="88"/>
    </row>
    <row r="205" spans="2:18" s="3" customFormat="1" ht="13.5" customHeight="1" x14ac:dyDescent="0.25">
      <c r="B205" s="97"/>
      <c r="C205" s="85"/>
      <c r="D205" s="88"/>
      <c r="E205" s="88"/>
      <c r="F205" s="88"/>
      <c r="G205" s="91"/>
      <c r="H205" s="88"/>
      <c r="I205" s="91"/>
      <c r="J205" s="29" t="s">
        <v>10</v>
      </c>
      <c r="K205" s="28"/>
      <c r="L205" s="28"/>
      <c r="M205" s="28"/>
      <c r="N205" s="28"/>
      <c r="O205" s="28"/>
      <c r="P205" s="28"/>
      <c r="Q205" s="28"/>
      <c r="R205" s="88"/>
    </row>
    <row r="206" spans="2:18" s="3" customFormat="1" ht="18" customHeight="1" x14ac:dyDescent="0.25">
      <c r="B206" s="97"/>
      <c r="C206" s="85"/>
      <c r="D206" s="88"/>
      <c r="E206" s="88"/>
      <c r="F206" s="88"/>
      <c r="G206" s="91"/>
      <c r="H206" s="88"/>
      <c r="I206" s="91"/>
      <c r="J206" s="39" t="s">
        <v>11</v>
      </c>
      <c r="K206" s="28"/>
      <c r="L206" s="28"/>
      <c r="M206" s="28"/>
      <c r="N206" s="28"/>
      <c r="O206" s="28"/>
      <c r="P206" s="28"/>
      <c r="Q206" s="28"/>
      <c r="R206" s="88"/>
    </row>
    <row r="207" spans="2:18" s="3" customFormat="1" ht="28.5" customHeight="1" x14ac:dyDescent="0.25">
      <c r="B207" s="97"/>
      <c r="C207" s="86"/>
      <c r="D207" s="89"/>
      <c r="E207" s="89"/>
      <c r="F207" s="89"/>
      <c r="G207" s="92"/>
      <c r="H207" s="89"/>
      <c r="I207" s="92"/>
      <c r="J207" s="37" t="s">
        <v>12</v>
      </c>
      <c r="K207" s="28"/>
      <c r="L207" s="28"/>
      <c r="M207" s="28"/>
      <c r="N207" s="28"/>
      <c r="O207" s="28"/>
      <c r="P207" s="28"/>
      <c r="Q207" s="28"/>
      <c r="R207" s="89"/>
    </row>
    <row r="208" spans="2:18" s="3" customFormat="1" ht="30" customHeight="1" x14ac:dyDescent="0.25">
      <c r="B208" s="97"/>
      <c r="C208" s="84" t="s">
        <v>14</v>
      </c>
      <c r="D208" s="87" t="s">
        <v>63</v>
      </c>
      <c r="E208" s="87">
        <v>2024</v>
      </c>
      <c r="F208" s="87" t="s">
        <v>152</v>
      </c>
      <c r="G208" s="90">
        <v>2223573.25</v>
      </c>
      <c r="H208" s="93">
        <v>10</v>
      </c>
      <c r="I208" s="90">
        <v>2223573.25</v>
      </c>
      <c r="J208" s="27" t="s">
        <v>8</v>
      </c>
      <c r="K208" s="28"/>
      <c r="L208" s="28">
        <f>L209</f>
        <v>450</v>
      </c>
      <c r="M208" s="28">
        <f>SUM(M209:M212)</f>
        <v>100941</v>
      </c>
      <c r="N208" s="28">
        <f>SUM(N209:N212)</f>
        <v>600000</v>
      </c>
      <c r="O208" s="28">
        <f>SUM(O209:O212)</f>
        <v>700000</v>
      </c>
      <c r="P208" s="28">
        <f>SUM(P209:P212)</f>
        <v>822182.25</v>
      </c>
      <c r="Q208" s="28"/>
      <c r="R208" s="127" t="s">
        <v>18</v>
      </c>
    </row>
    <row r="209" spans="2:18" s="3" customFormat="1" ht="30" customHeight="1" x14ac:dyDescent="0.25">
      <c r="B209" s="97"/>
      <c r="C209" s="85"/>
      <c r="D209" s="88"/>
      <c r="E209" s="88"/>
      <c r="F209" s="88"/>
      <c r="G209" s="91"/>
      <c r="H209" s="94"/>
      <c r="I209" s="91"/>
      <c r="J209" s="29" t="s">
        <v>9</v>
      </c>
      <c r="K209" s="28"/>
      <c r="L209" s="28">
        <v>450</v>
      </c>
      <c r="M209" s="28">
        <v>100941</v>
      </c>
      <c r="N209" s="28">
        <v>600000</v>
      </c>
      <c r="O209" s="28">
        <v>700000</v>
      </c>
      <c r="P209" s="28">
        <v>822182.25</v>
      </c>
      <c r="Q209" s="28"/>
      <c r="R209" s="127"/>
    </row>
    <row r="210" spans="2:18" s="3" customFormat="1" ht="42" customHeight="1" x14ac:dyDescent="0.25">
      <c r="B210" s="97"/>
      <c r="C210" s="85"/>
      <c r="D210" s="88"/>
      <c r="E210" s="88"/>
      <c r="F210" s="88"/>
      <c r="G210" s="91"/>
      <c r="H210" s="94"/>
      <c r="I210" s="91"/>
      <c r="J210" s="29" t="s">
        <v>10</v>
      </c>
      <c r="K210" s="28"/>
      <c r="L210" s="28"/>
      <c r="M210" s="28"/>
      <c r="N210" s="43"/>
      <c r="O210" s="43"/>
      <c r="P210" s="43"/>
      <c r="Q210" s="28"/>
      <c r="R210" s="127"/>
    </row>
    <row r="211" spans="2:18" s="3" customFormat="1" ht="30" customHeight="1" x14ac:dyDescent="0.25">
      <c r="B211" s="97"/>
      <c r="C211" s="85"/>
      <c r="D211" s="88"/>
      <c r="E211" s="88"/>
      <c r="F211" s="88"/>
      <c r="G211" s="91"/>
      <c r="H211" s="94"/>
      <c r="I211" s="91"/>
      <c r="J211" s="29" t="s">
        <v>11</v>
      </c>
      <c r="K211" s="28"/>
      <c r="L211" s="28"/>
      <c r="M211" s="28"/>
      <c r="N211" s="28"/>
      <c r="O211" s="28"/>
      <c r="P211" s="28"/>
      <c r="Q211" s="28"/>
      <c r="R211" s="127"/>
    </row>
    <row r="212" spans="2:18" s="3" customFormat="1" ht="28.5" customHeight="1" x14ac:dyDescent="0.25">
      <c r="B212" s="97"/>
      <c r="C212" s="86"/>
      <c r="D212" s="89"/>
      <c r="E212" s="89"/>
      <c r="F212" s="89"/>
      <c r="G212" s="92"/>
      <c r="H212" s="95"/>
      <c r="I212" s="92"/>
      <c r="J212" s="30" t="s">
        <v>12</v>
      </c>
      <c r="K212" s="28"/>
      <c r="L212" s="28"/>
      <c r="M212" s="28"/>
      <c r="N212" s="28"/>
      <c r="O212" s="28"/>
      <c r="P212" s="28"/>
      <c r="Q212" s="28"/>
      <c r="R212" s="127"/>
    </row>
    <row r="213" spans="2:18" s="3" customFormat="1" ht="30" customHeight="1" x14ac:dyDescent="0.25">
      <c r="B213" s="97"/>
      <c r="C213" s="84" t="s">
        <v>146</v>
      </c>
      <c r="D213" s="87" t="s">
        <v>118</v>
      </c>
      <c r="E213" s="87">
        <v>2021</v>
      </c>
      <c r="F213" s="87" t="s">
        <v>154</v>
      </c>
      <c r="G213" s="90">
        <v>3241017.9</v>
      </c>
      <c r="H213" s="87"/>
      <c r="I213" s="90">
        <v>2321014.1</v>
      </c>
      <c r="J213" s="27" t="s">
        <v>8</v>
      </c>
      <c r="K213" s="28">
        <f>K214</f>
        <v>0</v>
      </c>
      <c r="L213" s="28">
        <f>L214</f>
        <v>76393.7</v>
      </c>
      <c r="M213" s="28">
        <f t="shared" ref="M213:N213" si="9">M214</f>
        <v>10770.4</v>
      </c>
      <c r="N213" s="28">
        <f t="shared" si="9"/>
        <v>0</v>
      </c>
      <c r="O213" s="28"/>
      <c r="P213" s="28"/>
      <c r="Q213" s="28"/>
      <c r="R213" s="87" t="s">
        <v>18</v>
      </c>
    </row>
    <row r="214" spans="2:18" s="3" customFormat="1" ht="21.75" customHeight="1" x14ac:dyDescent="0.25">
      <c r="B214" s="97"/>
      <c r="C214" s="85"/>
      <c r="D214" s="88"/>
      <c r="E214" s="88"/>
      <c r="F214" s="88"/>
      <c r="G214" s="91"/>
      <c r="H214" s="88"/>
      <c r="I214" s="91"/>
      <c r="J214" s="29" t="s">
        <v>9</v>
      </c>
      <c r="K214" s="28"/>
      <c r="L214" s="28">
        <v>76393.7</v>
      </c>
      <c r="M214" s="28">
        <v>10770.4</v>
      </c>
      <c r="N214" s="28"/>
      <c r="O214" s="28"/>
      <c r="P214" s="28"/>
      <c r="Q214" s="28"/>
      <c r="R214" s="88"/>
    </row>
    <row r="215" spans="2:18" s="3" customFormat="1" ht="19.5" customHeight="1" x14ac:dyDescent="0.25">
      <c r="B215" s="97"/>
      <c r="C215" s="85"/>
      <c r="D215" s="88"/>
      <c r="E215" s="88"/>
      <c r="F215" s="88"/>
      <c r="G215" s="91"/>
      <c r="H215" s="88"/>
      <c r="I215" s="91"/>
      <c r="J215" s="29" t="s">
        <v>10</v>
      </c>
      <c r="K215" s="28"/>
      <c r="L215" s="28"/>
      <c r="M215" s="28"/>
      <c r="N215" s="28"/>
      <c r="O215" s="28"/>
      <c r="P215" s="28"/>
      <c r="Q215" s="28"/>
      <c r="R215" s="88"/>
    </row>
    <row r="216" spans="2:18" s="3" customFormat="1" ht="18.75" customHeight="1" x14ac:dyDescent="0.25">
      <c r="B216" s="97"/>
      <c r="C216" s="85"/>
      <c r="D216" s="88"/>
      <c r="E216" s="88"/>
      <c r="F216" s="88"/>
      <c r="G216" s="91"/>
      <c r="H216" s="88"/>
      <c r="I216" s="91"/>
      <c r="J216" s="39" t="s">
        <v>11</v>
      </c>
      <c r="K216" s="28"/>
      <c r="L216" s="28"/>
      <c r="M216" s="28"/>
      <c r="N216" s="28"/>
      <c r="O216" s="28"/>
      <c r="P216" s="28"/>
      <c r="Q216" s="28"/>
      <c r="R216" s="88"/>
    </row>
    <row r="217" spans="2:18" s="3" customFormat="1" ht="28.5" customHeight="1" x14ac:dyDescent="0.25">
      <c r="B217" s="97"/>
      <c r="C217" s="86"/>
      <c r="D217" s="89"/>
      <c r="E217" s="89"/>
      <c r="F217" s="89"/>
      <c r="G217" s="92"/>
      <c r="H217" s="89"/>
      <c r="I217" s="92"/>
      <c r="J217" s="37" t="s">
        <v>12</v>
      </c>
      <c r="K217" s="28"/>
      <c r="L217" s="28"/>
      <c r="M217" s="28"/>
      <c r="N217" s="28"/>
      <c r="O217" s="28"/>
      <c r="P217" s="28"/>
      <c r="Q217" s="28"/>
      <c r="R217" s="89"/>
    </row>
    <row r="218" spans="2:18" s="3" customFormat="1" ht="30" customHeight="1" x14ac:dyDescent="0.25">
      <c r="B218" s="97"/>
      <c r="C218" s="84" t="s">
        <v>141</v>
      </c>
      <c r="D218" s="87" t="s">
        <v>147</v>
      </c>
      <c r="E218" s="87" t="s">
        <v>148</v>
      </c>
      <c r="F218" s="87" t="s">
        <v>160</v>
      </c>
      <c r="G218" s="90">
        <v>3032315.7</v>
      </c>
      <c r="H218" s="87"/>
      <c r="I218" s="90">
        <v>259466.6</v>
      </c>
      <c r="J218" s="27" t="s">
        <v>8</v>
      </c>
      <c r="K218" s="28">
        <f>K219</f>
        <v>0</v>
      </c>
      <c r="L218" s="28">
        <f t="shared" ref="L218:M218" si="10">L219</f>
        <v>89466.6</v>
      </c>
      <c r="M218" s="28">
        <f t="shared" si="10"/>
        <v>6365</v>
      </c>
      <c r="N218" s="28"/>
      <c r="O218" s="28"/>
      <c r="P218" s="28"/>
      <c r="Q218" s="28"/>
      <c r="R218" s="87" t="s">
        <v>18</v>
      </c>
    </row>
    <row r="219" spans="2:18" s="3" customFormat="1" ht="20.25" customHeight="1" x14ac:dyDescent="0.25">
      <c r="B219" s="97"/>
      <c r="C219" s="85"/>
      <c r="D219" s="88"/>
      <c r="E219" s="88"/>
      <c r="F219" s="88"/>
      <c r="G219" s="91"/>
      <c r="H219" s="88"/>
      <c r="I219" s="91"/>
      <c r="J219" s="29" t="s">
        <v>9</v>
      </c>
      <c r="K219" s="28"/>
      <c r="L219" s="28">
        <v>89466.6</v>
      </c>
      <c r="M219" s="28">
        <v>6365</v>
      </c>
      <c r="N219" s="28"/>
      <c r="O219" s="28"/>
      <c r="P219" s="28"/>
      <c r="Q219" s="28"/>
      <c r="R219" s="88"/>
    </row>
    <row r="220" spans="2:18" s="3" customFormat="1" ht="19.5" customHeight="1" x14ac:dyDescent="0.25">
      <c r="B220" s="97"/>
      <c r="C220" s="85"/>
      <c r="D220" s="88"/>
      <c r="E220" s="88"/>
      <c r="F220" s="88"/>
      <c r="G220" s="91"/>
      <c r="H220" s="88"/>
      <c r="I220" s="91"/>
      <c r="J220" s="29" t="s">
        <v>10</v>
      </c>
      <c r="K220" s="28"/>
      <c r="L220" s="28"/>
      <c r="M220" s="28"/>
      <c r="N220" s="28"/>
      <c r="O220" s="28"/>
      <c r="P220" s="28"/>
      <c r="Q220" s="28"/>
      <c r="R220" s="88"/>
    </row>
    <row r="221" spans="2:18" s="3" customFormat="1" ht="20.25" customHeight="1" x14ac:dyDescent="0.25">
      <c r="B221" s="97"/>
      <c r="C221" s="85"/>
      <c r="D221" s="88"/>
      <c r="E221" s="88"/>
      <c r="F221" s="88"/>
      <c r="G221" s="91"/>
      <c r="H221" s="88"/>
      <c r="I221" s="91"/>
      <c r="J221" s="39" t="s">
        <v>11</v>
      </c>
      <c r="K221" s="28"/>
      <c r="L221" s="28"/>
      <c r="M221" s="28"/>
      <c r="N221" s="28"/>
      <c r="O221" s="28"/>
      <c r="P221" s="28"/>
      <c r="Q221" s="28"/>
      <c r="R221" s="88"/>
    </row>
    <row r="222" spans="2:18" s="3" customFormat="1" ht="28.5" customHeight="1" x14ac:dyDescent="0.25">
      <c r="B222" s="97"/>
      <c r="C222" s="86"/>
      <c r="D222" s="89"/>
      <c r="E222" s="89"/>
      <c r="F222" s="89"/>
      <c r="G222" s="92"/>
      <c r="H222" s="89"/>
      <c r="I222" s="92"/>
      <c r="J222" s="37" t="s">
        <v>12</v>
      </c>
      <c r="K222" s="28"/>
      <c r="L222" s="28"/>
      <c r="M222" s="28"/>
      <c r="N222" s="28"/>
      <c r="O222" s="28"/>
      <c r="P222" s="28"/>
      <c r="Q222" s="28"/>
      <c r="R222" s="89"/>
    </row>
    <row r="223" spans="2:18" s="3" customFormat="1" ht="30" customHeight="1" x14ac:dyDescent="0.25">
      <c r="B223" s="97"/>
      <c r="C223" s="84" t="s">
        <v>78</v>
      </c>
      <c r="D223" s="87">
        <v>2014</v>
      </c>
      <c r="E223" s="87"/>
      <c r="F223" s="87" t="s">
        <v>153</v>
      </c>
      <c r="G223" s="90">
        <f>L223+M223</f>
        <v>10400</v>
      </c>
      <c r="H223" s="87" t="s">
        <v>126</v>
      </c>
      <c r="I223" s="90">
        <f>G223</f>
        <v>10400</v>
      </c>
      <c r="J223" s="27" t="s">
        <v>8</v>
      </c>
      <c r="K223" s="28"/>
      <c r="L223" s="28">
        <f>L224</f>
        <v>400</v>
      </c>
      <c r="M223" s="28">
        <f>M224</f>
        <v>10000</v>
      </c>
      <c r="N223" s="28"/>
      <c r="O223" s="28"/>
      <c r="P223" s="28"/>
      <c r="Q223" s="28"/>
      <c r="R223" s="87" t="s">
        <v>18</v>
      </c>
    </row>
    <row r="224" spans="2:18" s="3" customFormat="1" ht="30" customHeight="1" x14ac:dyDescent="0.25">
      <c r="B224" s="97"/>
      <c r="C224" s="85"/>
      <c r="D224" s="88"/>
      <c r="E224" s="88"/>
      <c r="F224" s="88"/>
      <c r="G224" s="91"/>
      <c r="H224" s="88"/>
      <c r="I224" s="91"/>
      <c r="J224" s="29" t="s">
        <v>9</v>
      </c>
      <c r="K224" s="28"/>
      <c r="L224" s="28">
        <v>400</v>
      </c>
      <c r="M224" s="28">
        <v>10000</v>
      </c>
      <c r="N224" s="28"/>
      <c r="O224" s="28"/>
      <c r="P224" s="28"/>
      <c r="Q224" s="28"/>
      <c r="R224" s="88"/>
    </row>
    <row r="225" spans="2:18" s="3" customFormat="1" ht="30" customHeight="1" x14ac:dyDescent="0.25">
      <c r="B225" s="97"/>
      <c r="C225" s="85"/>
      <c r="D225" s="88"/>
      <c r="E225" s="88"/>
      <c r="F225" s="88"/>
      <c r="G225" s="91"/>
      <c r="H225" s="88"/>
      <c r="I225" s="91"/>
      <c r="J225" s="29" t="s">
        <v>10</v>
      </c>
      <c r="K225" s="28"/>
      <c r="L225" s="28"/>
      <c r="M225" s="28"/>
      <c r="N225" s="28"/>
      <c r="O225" s="28"/>
      <c r="P225" s="28"/>
      <c r="Q225" s="28"/>
      <c r="R225" s="88"/>
    </row>
    <row r="226" spans="2:18" s="3" customFormat="1" ht="30" customHeight="1" x14ac:dyDescent="0.25">
      <c r="B226" s="97"/>
      <c r="C226" s="85"/>
      <c r="D226" s="88"/>
      <c r="E226" s="88"/>
      <c r="F226" s="88"/>
      <c r="G226" s="91"/>
      <c r="H226" s="88"/>
      <c r="I226" s="91"/>
      <c r="J226" s="39" t="s">
        <v>11</v>
      </c>
      <c r="K226" s="28"/>
      <c r="L226" s="28"/>
      <c r="M226" s="28"/>
      <c r="N226" s="28"/>
      <c r="O226" s="28"/>
      <c r="P226" s="28"/>
      <c r="Q226" s="28"/>
      <c r="R226" s="88"/>
    </row>
    <row r="227" spans="2:18" s="3" customFormat="1" ht="28.5" customHeight="1" x14ac:dyDescent="0.25">
      <c r="B227" s="97"/>
      <c r="C227" s="86"/>
      <c r="D227" s="89"/>
      <c r="E227" s="89"/>
      <c r="F227" s="89"/>
      <c r="G227" s="92"/>
      <c r="H227" s="89"/>
      <c r="I227" s="92"/>
      <c r="J227" s="37" t="s">
        <v>12</v>
      </c>
      <c r="K227" s="28"/>
      <c r="L227" s="28"/>
      <c r="M227" s="28"/>
      <c r="N227" s="28"/>
      <c r="O227" s="28"/>
      <c r="P227" s="28"/>
      <c r="Q227" s="28"/>
      <c r="R227" s="89"/>
    </row>
    <row r="228" spans="2:18" s="3" customFormat="1" ht="30" customHeight="1" x14ac:dyDescent="0.25">
      <c r="B228" s="97"/>
      <c r="C228" s="84" t="s">
        <v>178</v>
      </c>
      <c r="D228" s="87" t="s">
        <v>39</v>
      </c>
      <c r="E228" s="87">
        <v>2022</v>
      </c>
      <c r="F228" s="87" t="s">
        <v>151</v>
      </c>
      <c r="G228" s="90">
        <f>I228</f>
        <v>759000</v>
      </c>
      <c r="H228" s="87">
        <v>0.99199999999999999</v>
      </c>
      <c r="I228" s="90">
        <v>759000</v>
      </c>
      <c r="J228" s="27" t="s">
        <v>8</v>
      </c>
      <c r="K228" s="28">
        <f>K229</f>
        <v>0</v>
      </c>
      <c r="L228" s="28">
        <f>L229</f>
        <v>15000</v>
      </c>
      <c r="M228" s="28">
        <f t="shared" ref="M228:N228" si="11">M229</f>
        <v>34000</v>
      </c>
      <c r="N228" s="28">
        <f t="shared" si="11"/>
        <v>80000</v>
      </c>
      <c r="O228" s="28"/>
      <c r="P228" s="28"/>
      <c r="Q228" s="28"/>
      <c r="R228" s="87" t="s">
        <v>18</v>
      </c>
    </row>
    <row r="229" spans="2:18" s="3" customFormat="1" ht="18.75" customHeight="1" x14ac:dyDescent="0.25">
      <c r="B229" s="97"/>
      <c r="C229" s="85"/>
      <c r="D229" s="88"/>
      <c r="E229" s="88"/>
      <c r="F229" s="88"/>
      <c r="G229" s="91"/>
      <c r="H229" s="88"/>
      <c r="I229" s="91"/>
      <c r="J229" s="29" t="s">
        <v>9</v>
      </c>
      <c r="K229" s="28"/>
      <c r="L229" s="28">
        <v>15000</v>
      </c>
      <c r="M229" s="28">
        <v>34000</v>
      </c>
      <c r="N229" s="28">
        <v>80000</v>
      </c>
      <c r="O229" s="28"/>
      <c r="P229" s="28"/>
      <c r="Q229" s="28"/>
      <c r="R229" s="88"/>
    </row>
    <row r="230" spans="2:18" s="3" customFormat="1" ht="33.75" customHeight="1" x14ac:dyDescent="0.25">
      <c r="B230" s="97"/>
      <c r="C230" s="85"/>
      <c r="D230" s="88"/>
      <c r="E230" s="88"/>
      <c r="F230" s="88"/>
      <c r="G230" s="91"/>
      <c r="H230" s="88"/>
      <c r="I230" s="91"/>
      <c r="J230" s="29" t="s">
        <v>10</v>
      </c>
      <c r="K230" s="28"/>
      <c r="L230" s="28"/>
      <c r="M230" s="28"/>
      <c r="N230" s="28"/>
      <c r="O230" s="28"/>
      <c r="P230" s="28"/>
      <c r="Q230" s="28"/>
      <c r="R230" s="88"/>
    </row>
    <row r="231" spans="2:18" s="3" customFormat="1" ht="21" customHeight="1" x14ac:dyDescent="0.25">
      <c r="B231" s="97"/>
      <c r="C231" s="85"/>
      <c r="D231" s="88"/>
      <c r="E231" s="88"/>
      <c r="F231" s="88"/>
      <c r="G231" s="91"/>
      <c r="H231" s="88"/>
      <c r="I231" s="91"/>
      <c r="J231" s="39" t="s">
        <v>11</v>
      </c>
      <c r="K231" s="28"/>
      <c r="L231" s="28"/>
      <c r="M231" s="28"/>
      <c r="N231" s="28"/>
      <c r="O231" s="28"/>
      <c r="P231" s="28"/>
      <c r="Q231" s="28"/>
      <c r="R231" s="88"/>
    </row>
    <row r="232" spans="2:18" s="3" customFormat="1" ht="28.5" customHeight="1" x14ac:dyDescent="0.25">
      <c r="B232" s="97"/>
      <c r="C232" s="86"/>
      <c r="D232" s="89"/>
      <c r="E232" s="89"/>
      <c r="F232" s="89"/>
      <c r="G232" s="92"/>
      <c r="H232" s="89"/>
      <c r="I232" s="92"/>
      <c r="J232" s="37" t="s">
        <v>12</v>
      </c>
      <c r="K232" s="28"/>
      <c r="L232" s="28"/>
      <c r="M232" s="28"/>
      <c r="N232" s="28"/>
      <c r="O232" s="28"/>
      <c r="P232" s="28"/>
      <c r="Q232" s="28"/>
      <c r="R232" s="89"/>
    </row>
    <row r="233" spans="2:18" s="3" customFormat="1" ht="30" customHeight="1" x14ac:dyDescent="0.25">
      <c r="B233" s="97"/>
      <c r="C233" s="84" t="s">
        <v>184</v>
      </c>
      <c r="D233" s="87">
        <v>2020</v>
      </c>
      <c r="E233" s="87"/>
      <c r="F233" s="87" t="s">
        <v>185</v>
      </c>
      <c r="G233" s="90"/>
      <c r="H233" s="87" t="s">
        <v>171</v>
      </c>
      <c r="I233" s="90">
        <f>G233</f>
        <v>0</v>
      </c>
      <c r="J233" s="27" t="s">
        <v>8</v>
      </c>
      <c r="K233" s="28">
        <f>K234</f>
        <v>0</v>
      </c>
      <c r="L233" s="28">
        <f>L234</f>
        <v>22500</v>
      </c>
      <c r="M233" s="28"/>
      <c r="N233" s="28"/>
      <c r="O233" s="28"/>
      <c r="P233" s="28"/>
      <c r="Q233" s="28"/>
      <c r="R233" s="87" t="s">
        <v>18</v>
      </c>
    </row>
    <row r="234" spans="2:18" s="3" customFormat="1" ht="19.5" customHeight="1" x14ac:dyDescent="0.25">
      <c r="B234" s="97"/>
      <c r="C234" s="85"/>
      <c r="D234" s="88"/>
      <c r="E234" s="88"/>
      <c r="F234" s="88"/>
      <c r="G234" s="91"/>
      <c r="H234" s="88"/>
      <c r="I234" s="91"/>
      <c r="J234" s="29" t="s">
        <v>9</v>
      </c>
      <c r="K234" s="28"/>
      <c r="L234" s="28">
        <v>22500</v>
      </c>
      <c r="M234" s="28"/>
      <c r="N234" s="28"/>
      <c r="O234" s="28"/>
      <c r="P234" s="28"/>
      <c r="Q234" s="28"/>
      <c r="R234" s="88"/>
    </row>
    <row r="235" spans="2:18" s="3" customFormat="1" ht="27" customHeight="1" x14ac:dyDescent="0.25">
      <c r="B235" s="97"/>
      <c r="C235" s="85"/>
      <c r="D235" s="88"/>
      <c r="E235" s="88"/>
      <c r="F235" s="88"/>
      <c r="G235" s="91"/>
      <c r="H235" s="88"/>
      <c r="I235" s="91"/>
      <c r="J235" s="29" t="s">
        <v>10</v>
      </c>
      <c r="K235" s="28"/>
      <c r="L235" s="28"/>
      <c r="M235" s="28"/>
      <c r="N235" s="28"/>
      <c r="O235" s="28"/>
      <c r="P235" s="28"/>
      <c r="Q235" s="28"/>
      <c r="R235" s="88"/>
    </row>
    <row r="236" spans="2:18" s="3" customFormat="1" ht="21.75" customHeight="1" x14ac:dyDescent="0.25">
      <c r="B236" s="97"/>
      <c r="C236" s="85"/>
      <c r="D236" s="88"/>
      <c r="E236" s="88"/>
      <c r="F236" s="88"/>
      <c r="G236" s="91"/>
      <c r="H236" s="88"/>
      <c r="I236" s="91"/>
      <c r="J236" s="39" t="s">
        <v>11</v>
      </c>
      <c r="K236" s="28"/>
      <c r="L236" s="28"/>
      <c r="M236" s="28"/>
      <c r="N236" s="28"/>
      <c r="O236" s="28"/>
      <c r="P236" s="28"/>
      <c r="Q236" s="28"/>
      <c r="R236" s="88"/>
    </row>
    <row r="237" spans="2:18" s="3" customFormat="1" ht="39.75" customHeight="1" x14ac:dyDescent="0.25">
      <c r="B237" s="97"/>
      <c r="C237" s="86"/>
      <c r="D237" s="89"/>
      <c r="E237" s="89"/>
      <c r="F237" s="89"/>
      <c r="G237" s="92"/>
      <c r="H237" s="89"/>
      <c r="I237" s="92"/>
      <c r="J237" s="37" t="s">
        <v>12</v>
      </c>
      <c r="K237" s="28"/>
      <c r="L237" s="28"/>
      <c r="M237" s="28"/>
      <c r="N237" s="28"/>
      <c r="O237" s="28"/>
      <c r="P237" s="28"/>
      <c r="Q237" s="28"/>
      <c r="R237" s="89"/>
    </row>
    <row r="238" spans="2:18" s="3" customFormat="1" ht="30" customHeight="1" x14ac:dyDescent="0.25">
      <c r="B238" s="97"/>
      <c r="C238" s="84" t="s">
        <v>79</v>
      </c>
      <c r="D238" s="87" t="s">
        <v>72</v>
      </c>
      <c r="E238" s="87"/>
      <c r="F238" s="87" t="s">
        <v>165</v>
      </c>
      <c r="G238" s="90">
        <f>I238</f>
        <v>0</v>
      </c>
      <c r="H238" s="87" t="s">
        <v>137</v>
      </c>
      <c r="I238" s="90"/>
      <c r="J238" s="27" t="s">
        <v>8</v>
      </c>
      <c r="K238" s="28">
        <f>K239</f>
        <v>0</v>
      </c>
      <c r="L238" s="28">
        <f t="shared" ref="L238" si="12">L239</f>
        <v>69713.5</v>
      </c>
      <c r="M238" s="28">
        <f t="shared" ref="M238:N238" si="13">M239</f>
        <v>114177.8</v>
      </c>
      <c r="N238" s="28">
        <f t="shared" si="13"/>
        <v>100000</v>
      </c>
      <c r="O238" s="28"/>
      <c r="P238" s="28"/>
      <c r="Q238" s="28"/>
      <c r="R238" s="87" t="s">
        <v>18</v>
      </c>
    </row>
    <row r="239" spans="2:18" s="3" customFormat="1" ht="16.5" customHeight="1" x14ac:dyDescent="0.25">
      <c r="B239" s="97"/>
      <c r="C239" s="85"/>
      <c r="D239" s="88"/>
      <c r="E239" s="88"/>
      <c r="F239" s="88"/>
      <c r="G239" s="91"/>
      <c r="H239" s="88"/>
      <c r="I239" s="91"/>
      <c r="J239" s="29" t="s">
        <v>9</v>
      </c>
      <c r="K239" s="28"/>
      <c r="L239" s="28">
        <v>69713.5</v>
      </c>
      <c r="M239" s="28">
        <v>114177.8</v>
      </c>
      <c r="N239" s="28">
        <v>100000</v>
      </c>
      <c r="O239" s="28"/>
      <c r="P239" s="28"/>
      <c r="Q239" s="28"/>
      <c r="R239" s="88"/>
    </row>
    <row r="240" spans="2:18" s="3" customFormat="1" ht="18.75" customHeight="1" x14ac:dyDescent="0.25">
      <c r="B240" s="97"/>
      <c r="C240" s="85"/>
      <c r="D240" s="88"/>
      <c r="E240" s="88"/>
      <c r="F240" s="88"/>
      <c r="G240" s="91"/>
      <c r="H240" s="88"/>
      <c r="I240" s="91"/>
      <c r="J240" s="29" t="s">
        <v>10</v>
      </c>
      <c r="K240" s="28"/>
      <c r="L240" s="28"/>
      <c r="M240" s="28"/>
      <c r="N240" s="28"/>
      <c r="O240" s="28"/>
      <c r="P240" s="28"/>
      <c r="Q240" s="28"/>
      <c r="R240" s="88"/>
    </row>
    <row r="241" spans="2:18" s="3" customFormat="1" ht="16.5" customHeight="1" x14ac:dyDescent="0.25">
      <c r="B241" s="97"/>
      <c r="C241" s="85"/>
      <c r="D241" s="88"/>
      <c r="E241" s="88"/>
      <c r="F241" s="88"/>
      <c r="G241" s="91"/>
      <c r="H241" s="88"/>
      <c r="I241" s="91"/>
      <c r="J241" s="39" t="s">
        <v>11</v>
      </c>
      <c r="K241" s="28"/>
      <c r="L241" s="28"/>
      <c r="M241" s="28"/>
      <c r="N241" s="28"/>
      <c r="O241" s="28"/>
      <c r="P241" s="28"/>
      <c r="Q241" s="28"/>
      <c r="R241" s="88"/>
    </row>
    <row r="242" spans="2:18" s="3" customFormat="1" ht="28.5" customHeight="1" x14ac:dyDescent="0.25">
      <c r="B242" s="97"/>
      <c r="C242" s="86"/>
      <c r="D242" s="89"/>
      <c r="E242" s="89"/>
      <c r="F242" s="89"/>
      <c r="G242" s="92"/>
      <c r="H242" s="89"/>
      <c r="I242" s="92"/>
      <c r="J242" s="37" t="s">
        <v>12</v>
      </c>
      <c r="K242" s="28"/>
      <c r="L242" s="28"/>
      <c r="M242" s="28"/>
      <c r="N242" s="28"/>
      <c r="O242" s="28"/>
      <c r="P242" s="28"/>
      <c r="Q242" s="28"/>
      <c r="R242" s="89"/>
    </row>
    <row r="243" spans="2:18" s="3" customFormat="1" ht="30" customHeight="1" x14ac:dyDescent="0.25">
      <c r="B243" s="97"/>
      <c r="C243" s="84" t="s">
        <v>80</v>
      </c>
      <c r="D243" s="87">
        <v>2015</v>
      </c>
      <c r="E243" s="87"/>
      <c r="F243" s="87" t="s">
        <v>166</v>
      </c>
      <c r="G243" s="90">
        <f>L243</f>
        <v>2500</v>
      </c>
      <c r="H243" s="87" t="s">
        <v>122</v>
      </c>
      <c r="I243" s="90">
        <f>L243+M243</f>
        <v>7500</v>
      </c>
      <c r="J243" s="27" t="s">
        <v>8</v>
      </c>
      <c r="K243" s="28">
        <f>K244</f>
        <v>0</v>
      </c>
      <c r="L243" s="28">
        <f t="shared" ref="L243" si="14">L244</f>
        <v>2500</v>
      </c>
      <c r="M243" s="28">
        <f t="shared" ref="M243" si="15">M244</f>
        <v>5000</v>
      </c>
      <c r="N243" s="28"/>
      <c r="O243" s="28"/>
      <c r="P243" s="28"/>
      <c r="Q243" s="28"/>
      <c r="R243" s="87" t="s">
        <v>18</v>
      </c>
    </row>
    <row r="244" spans="2:18" s="3" customFormat="1" ht="16.5" customHeight="1" x14ac:dyDescent="0.25">
      <c r="B244" s="97"/>
      <c r="C244" s="85"/>
      <c r="D244" s="88"/>
      <c r="E244" s="88"/>
      <c r="F244" s="88"/>
      <c r="G244" s="91"/>
      <c r="H244" s="88"/>
      <c r="I244" s="91"/>
      <c r="J244" s="29" t="s">
        <v>9</v>
      </c>
      <c r="K244" s="28"/>
      <c r="L244" s="28">
        <v>2500</v>
      </c>
      <c r="M244" s="28">
        <v>5000</v>
      </c>
      <c r="N244" s="28"/>
      <c r="O244" s="28"/>
      <c r="P244" s="28"/>
      <c r="Q244" s="28"/>
      <c r="R244" s="88"/>
    </row>
    <row r="245" spans="2:18" s="3" customFormat="1" ht="18.75" customHeight="1" x14ac:dyDescent="0.25">
      <c r="B245" s="97"/>
      <c r="C245" s="85"/>
      <c r="D245" s="88"/>
      <c r="E245" s="88"/>
      <c r="F245" s="88"/>
      <c r="G245" s="91"/>
      <c r="H245" s="88"/>
      <c r="I245" s="91"/>
      <c r="J245" s="29" t="s">
        <v>10</v>
      </c>
      <c r="K245" s="28"/>
      <c r="L245" s="28"/>
      <c r="M245" s="28"/>
      <c r="N245" s="28"/>
      <c r="O245" s="28"/>
      <c r="P245" s="28"/>
      <c r="Q245" s="28"/>
      <c r="R245" s="88"/>
    </row>
    <row r="246" spans="2:18" s="3" customFormat="1" ht="16.5" customHeight="1" x14ac:dyDescent="0.25">
      <c r="B246" s="97"/>
      <c r="C246" s="85"/>
      <c r="D246" s="88"/>
      <c r="E246" s="88"/>
      <c r="F246" s="88"/>
      <c r="G246" s="91"/>
      <c r="H246" s="88"/>
      <c r="I246" s="91"/>
      <c r="J246" s="39" t="s">
        <v>11</v>
      </c>
      <c r="K246" s="28"/>
      <c r="L246" s="28"/>
      <c r="M246" s="28"/>
      <c r="N246" s="28"/>
      <c r="O246" s="28"/>
      <c r="P246" s="28"/>
      <c r="Q246" s="28"/>
      <c r="R246" s="88"/>
    </row>
    <row r="247" spans="2:18" s="3" customFormat="1" ht="28.5" customHeight="1" x14ac:dyDescent="0.25">
      <c r="B247" s="97"/>
      <c r="C247" s="86"/>
      <c r="D247" s="89"/>
      <c r="E247" s="89"/>
      <c r="F247" s="89"/>
      <c r="G247" s="92"/>
      <c r="H247" s="89"/>
      <c r="I247" s="92"/>
      <c r="J247" s="37" t="s">
        <v>12</v>
      </c>
      <c r="K247" s="28"/>
      <c r="L247" s="28"/>
      <c r="M247" s="28"/>
      <c r="N247" s="28"/>
      <c r="O247" s="28"/>
      <c r="P247" s="28"/>
      <c r="Q247" s="28"/>
      <c r="R247" s="89"/>
    </row>
    <row r="248" spans="2:18" s="3" customFormat="1" ht="30" customHeight="1" x14ac:dyDescent="0.25">
      <c r="B248" s="97"/>
      <c r="C248" s="84" t="s">
        <v>81</v>
      </c>
      <c r="D248" s="87" t="s">
        <v>117</v>
      </c>
      <c r="E248" s="87"/>
      <c r="F248" s="87" t="s">
        <v>151</v>
      </c>
      <c r="G248" s="90">
        <f>L248+M248</f>
        <v>2200</v>
      </c>
      <c r="H248" s="87" t="s">
        <v>123</v>
      </c>
      <c r="I248" s="90">
        <f>G248</f>
        <v>2200</v>
      </c>
      <c r="J248" s="27" t="s">
        <v>8</v>
      </c>
      <c r="K248" s="28">
        <f>K249</f>
        <v>0</v>
      </c>
      <c r="L248" s="28">
        <f t="shared" ref="L248" si="16">L249</f>
        <v>200</v>
      </c>
      <c r="M248" s="28">
        <f t="shared" ref="M248" si="17">M249</f>
        <v>2000</v>
      </c>
      <c r="N248" s="28"/>
      <c r="O248" s="28"/>
      <c r="P248" s="28"/>
      <c r="Q248" s="28"/>
      <c r="R248" s="87" t="s">
        <v>18</v>
      </c>
    </row>
    <row r="249" spans="2:18" s="3" customFormat="1" ht="16.5" customHeight="1" x14ac:dyDescent="0.25">
      <c r="B249" s="97"/>
      <c r="C249" s="85"/>
      <c r="D249" s="88"/>
      <c r="E249" s="88"/>
      <c r="F249" s="88"/>
      <c r="G249" s="91"/>
      <c r="H249" s="88"/>
      <c r="I249" s="91"/>
      <c r="J249" s="29" t="s">
        <v>9</v>
      </c>
      <c r="K249" s="28"/>
      <c r="L249" s="28">
        <v>200</v>
      </c>
      <c r="M249" s="28">
        <v>2000</v>
      </c>
      <c r="N249" s="28"/>
      <c r="O249" s="28"/>
      <c r="P249" s="28"/>
      <c r="Q249" s="28"/>
      <c r="R249" s="88"/>
    </row>
    <row r="250" spans="2:18" s="3" customFormat="1" ht="18.75" customHeight="1" x14ac:dyDescent="0.25">
      <c r="B250" s="97"/>
      <c r="C250" s="85"/>
      <c r="D250" s="88"/>
      <c r="E250" s="88"/>
      <c r="F250" s="88"/>
      <c r="G250" s="91"/>
      <c r="H250" s="88"/>
      <c r="I250" s="91"/>
      <c r="J250" s="29" t="s">
        <v>10</v>
      </c>
      <c r="K250" s="28"/>
      <c r="L250" s="28"/>
      <c r="M250" s="28"/>
      <c r="N250" s="28"/>
      <c r="O250" s="28"/>
      <c r="P250" s="28"/>
      <c r="Q250" s="28"/>
      <c r="R250" s="88"/>
    </row>
    <row r="251" spans="2:18" s="3" customFormat="1" ht="16.5" customHeight="1" x14ac:dyDescent="0.25">
      <c r="B251" s="97"/>
      <c r="C251" s="85"/>
      <c r="D251" s="88"/>
      <c r="E251" s="88"/>
      <c r="F251" s="88"/>
      <c r="G251" s="91"/>
      <c r="H251" s="88"/>
      <c r="I251" s="91"/>
      <c r="J251" s="39" t="s">
        <v>11</v>
      </c>
      <c r="K251" s="28"/>
      <c r="L251" s="28"/>
      <c r="M251" s="28"/>
      <c r="N251" s="28"/>
      <c r="O251" s="28"/>
      <c r="P251" s="28"/>
      <c r="Q251" s="28"/>
      <c r="R251" s="88"/>
    </row>
    <row r="252" spans="2:18" s="3" customFormat="1" ht="28.5" customHeight="1" x14ac:dyDescent="0.25">
      <c r="B252" s="97"/>
      <c r="C252" s="86"/>
      <c r="D252" s="89"/>
      <c r="E252" s="89"/>
      <c r="F252" s="89"/>
      <c r="G252" s="92"/>
      <c r="H252" s="89"/>
      <c r="I252" s="92"/>
      <c r="J252" s="37" t="s">
        <v>12</v>
      </c>
      <c r="K252" s="28"/>
      <c r="L252" s="28"/>
      <c r="M252" s="28"/>
      <c r="N252" s="28"/>
      <c r="O252" s="28"/>
      <c r="P252" s="28"/>
      <c r="Q252" s="28"/>
      <c r="R252" s="89"/>
    </row>
    <row r="253" spans="2:18" s="3" customFormat="1" ht="30" customHeight="1" x14ac:dyDescent="0.25">
      <c r="B253" s="97"/>
      <c r="C253" s="84" t="s">
        <v>82</v>
      </c>
      <c r="D253" s="87">
        <v>2021</v>
      </c>
      <c r="E253" s="87"/>
      <c r="F253" s="87" t="s">
        <v>165</v>
      </c>
      <c r="G253" s="90">
        <f>M253</f>
        <v>3000</v>
      </c>
      <c r="H253" s="87"/>
      <c r="I253" s="90">
        <f>G253</f>
        <v>3000</v>
      </c>
      <c r="J253" s="27" t="s">
        <v>8</v>
      </c>
      <c r="K253" s="28">
        <f>K254</f>
        <v>0</v>
      </c>
      <c r="L253" s="28">
        <f t="shared" ref="L253" si="18">L254</f>
        <v>0</v>
      </c>
      <c r="M253" s="28">
        <f t="shared" ref="M253" si="19">M254</f>
        <v>3000</v>
      </c>
      <c r="N253" s="28"/>
      <c r="O253" s="28"/>
      <c r="P253" s="28"/>
      <c r="Q253" s="28"/>
      <c r="R253" s="87" t="s">
        <v>18</v>
      </c>
    </row>
    <row r="254" spans="2:18" s="3" customFormat="1" ht="16.5" customHeight="1" x14ac:dyDescent="0.25">
      <c r="B254" s="97"/>
      <c r="C254" s="85"/>
      <c r="D254" s="88"/>
      <c r="E254" s="88"/>
      <c r="F254" s="88"/>
      <c r="G254" s="91"/>
      <c r="H254" s="88"/>
      <c r="I254" s="91"/>
      <c r="J254" s="29" t="s">
        <v>9</v>
      </c>
      <c r="K254" s="28"/>
      <c r="L254" s="28"/>
      <c r="M254" s="28">
        <v>3000</v>
      </c>
      <c r="N254" s="28"/>
      <c r="O254" s="28"/>
      <c r="P254" s="28"/>
      <c r="Q254" s="28"/>
      <c r="R254" s="88"/>
    </row>
    <row r="255" spans="2:18" s="3" customFormat="1" ht="18.75" customHeight="1" x14ac:dyDescent="0.25">
      <c r="B255" s="97"/>
      <c r="C255" s="85"/>
      <c r="D255" s="88"/>
      <c r="E255" s="88"/>
      <c r="F255" s="88"/>
      <c r="G255" s="91"/>
      <c r="H255" s="88"/>
      <c r="I255" s="91"/>
      <c r="J255" s="29" t="s">
        <v>10</v>
      </c>
      <c r="K255" s="28"/>
      <c r="L255" s="28"/>
      <c r="M255" s="28"/>
      <c r="N255" s="28"/>
      <c r="O255" s="28"/>
      <c r="P255" s="28"/>
      <c r="Q255" s="28"/>
      <c r="R255" s="88"/>
    </row>
    <row r="256" spans="2:18" s="3" customFormat="1" ht="16.5" customHeight="1" x14ac:dyDescent="0.25">
      <c r="B256" s="97"/>
      <c r="C256" s="85"/>
      <c r="D256" s="88"/>
      <c r="E256" s="88"/>
      <c r="F256" s="88"/>
      <c r="G256" s="91"/>
      <c r="H256" s="88"/>
      <c r="I256" s="91"/>
      <c r="J256" s="39" t="s">
        <v>11</v>
      </c>
      <c r="K256" s="28"/>
      <c r="L256" s="28"/>
      <c r="M256" s="28"/>
      <c r="N256" s="28"/>
      <c r="O256" s="28"/>
      <c r="P256" s="28"/>
      <c r="Q256" s="28"/>
      <c r="R256" s="88"/>
    </row>
    <row r="257" spans="2:18" s="3" customFormat="1" ht="28.5" customHeight="1" x14ac:dyDescent="0.25">
      <c r="B257" s="97"/>
      <c r="C257" s="86"/>
      <c r="D257" s="89"/>
      <c r="E257" s="89"/>
      <c r="F257" s="89"/>
      <c r="G257" s="92"/>
      <c r="H257" s="89"/>
      <c r="I257" s="92"/>
      <c r="J257" s="37" t="s">
        <v>12</v>
      </c>
      <c r="K257" s="28"/>
      <c r="L257" s="28"/>
      <c r="M257" s="28"/>
      <c r="N257" s="28"/>
      <c r="O257" s="28"/>
      <c r="P257" s="28"/>
      <c r="Q257" s="28"/>
      <c r="R257" s="89"/>
    </row>
    <row r="258" spans="2:18" s="3" customFormat="1" ht="30" customHeight="1" x14ac:dyDescent="0.25">
      <c r="B258" s="97"/>
      <c r="C258" s="84" t="s">
        <v>83</v>
      </c>
      <c r="D258" s="87" t="s">
        <v>127</v>
      </c>
      <c r="E258" s="87"/>
      <c r="F258" s="87" t="s">
        <v>151</v>
      </c>
      <c r="G258" s="90">
        <v>50</v>
      </c>
      <c r="H258" s="87" t="s">
        <v>149</v>
      </c>
      <c r="I258" s="90">
        <v>50</v>
      </c>
      <c r="J258" s="27" t="s">
        <v>8</v>
      </c>
      <c r="K258" s="28">
        <f>K259</f>
        <v>0</v>
      </c>
      <c r="L258" s="28">
        <f t="shared" ref="L258" si="20">L259</f>
        <v>50</v>
      </c>
      <c r="M258" s="28">
        <f t="shared" ref="M258" si="21">M259</f>
        <v>0</v>
      </c>
      <c r="N258" s="28"/>
      <c r="O258" s="28"/>
      <c r="P258" s="28"/>
      <c r="Q258" s="28"/>
      <c r="R258" s="87" t="s">
        <v>18</v>
      </c>
    </row>
    <row r="259" spans="2:18" s="3" customFormat="1" ht="16.5" customHeight="1" x14ac:dyDescent="0.25">
      <c r="B259" s="97"/>
      <c r="C259" s="85"/>
      <c r="D259" s="88"/>
      <c r="E259" s="88"/>
      <c r="F259" s="88"/>
      <c r="G259" s="91"/>
      <c r="H259" s="88"/>
      <c r="I259" s="91"/>
      <c r="J259" s="29" t="s">
        <v>9</v>
      </c>
      <c r="K259" s="28"/>
      <c r="L259" s="28">
        <v>50</v>
      </c>
      <c r="M259" s="28"/>
      <c r="N259" s="28"/>
      <c r="O259" s="28"/>
      <c r="P259" s="28"/>
      <c r="Q259" s="28"/>
      <c r="R259" s="88"/>
    </row>
    <row r="260" spans="2:18" s="3" customFormat="1" ht="18.75" customHeight="1" x14ac:dyDescent="0.25">
      <c r="B260" s="97"/>
      <c r="C260" s="85"/>
      <c r="D260" s="88"/>
      <c r="E260" s="88"/>
      <c r="F260" s="88"/>
      <c r="G260" s="91"/>
      <c r="H260" s="88"/>
      <c r="I260" s="91"/>
      <c r="J260" s="29" t="s">
        <v>10</v>
      </c>
      <c r="K260" s="28"/>
      <c r="L260" s="28"/>
      <c r="M260" s="28"/>
      <c r="N260" s="28"/>
      <c r="O260" s="28"/>
      <c r="P260" s="28"/>
      <c r="Q260" s="28"/>
      <c r="R260" s="88"/>
    </row>
    <row r="261" spans="2:18" s="3" customFormat="1" ht="16.5" customHeight="1" x14ac:dyDescent="0.25">
      <c r="B261" s="97"/>
      <c r="C261" s="85"/>
      <c r="D261" s="88"/>
      <c r="E261" s="88"/>
      <c r="F261" s="88"/>
      <c r="G261" s="91"/>
      <c r="H261" s="88"/>
      <c r="I261" s="91"/>
      <c r="J261" s="39" t="s">
        <v>11</v>
      </c>
      <c r="K261" s="28"/>
      <c r="L261" s="28"/>
      <c r="M261" s="28"/>
      <c r="N261" s="28"/>
      <c r="O261" s="28"/>
      <c r="P261" s="28"/>
      <c r="Q261" s="28"/>
      <c r="R261" s="88"/>
    </row>
    <row r="262" spans="2:18" s="3" customFormat="1" ht="28.5" customHeight="1" x14ac:dyDescent="0.25">
      <c r="B262" s="97"/>
      <c r="C262" s="86"/>
      <c r="D262" s="89"/>
      <c r="E262" s="89"/>
      <c r="F262" s="89"/>
      <c r="G262" s="92"/>
      <c r="H262" s="89"/>
      <c r="I262" s="92"/>
      <c r="J262" s="37" t="s">
        <v>12</v>
      </c>
      <c r="K262" s="28"/>
      <c r="L262" s="28"/>
      <c r="M262" s="28"/>
      <c r="N262" s="28"/>
      <c r="O262" s="28"/>
      <c r="P262" s="28"/>
      <c r="Q262" s="28"/>
      <c r="R262" s="89"/>
    </row>
    <row r="263" spans="2:18" s="3" customFormat="1" ht="30" customHeight="1" x14ac:dyDescent="0.25">
      <c r="B263" s="97"/>
      <c r="C263" s="84" t="s">
        <v>84</v>
      </c>
      <c r="D263" s="87">
        <v>2018</v>
      </c>
      <c r="E263" s="87"/>
      <c r="F263" s="87" t="s">
        <v>155</v>
      </c>
      <c r="G263" s="90">
        <f>L263</f>
        <v>400</v>
      </c>
      <c r="H263" s="87" t="s">
        <v>124</v>
      </c>
      <c r="I263" s="90">
        <f>G263</f>
        <v>400</v>
      </c>
      <c r="J263" s="27" t="s">
        <v>8</v>
      </c>
      <c r="K263" s="28">
        <f>K264</f>
        <v>0</v>
      </c>
      <c r="L263" s="28">
        <f t="shared" ref="L263" si="22">L264</f>
        <v>400</v>
      </c>
      <c r="M263" s="28">
        <f t="shared" ref="M263" si="23">M264</f>
        <v>0</v>
      </c>
      <c r="N263" s="28"/>
      <c r="O263" s="28"/>
      <c r="P263" s="28"/>
      <c r="Q263" s="28"/>
      <c r="R263" s="87" t="s">
        <v>18</v>
      </c>
    </row>
    <row r="264" spans="2:18" s="3" customFormat="1" ht="16.5" customHeight="1" x14ac:dyDescent="0.25">
      <c r="B264" s="97"/>
      <c r="C264" s="85"/>
      <c r="D264" s="88"/>
      <c r="E264" s="88"/>
      <c r="F264" s="88"/>
      <c r="G264" s="91"/>
      <c r="H264" s="88"/>
      <c r="I264" s="91"/>
      <c r="J264" s="29" t="s">
        <v>9</v>
      </c>
      <c r="K264" s="28"/>
      <c r="L264" s="28">
        <v>400</v>
      </c>
      <c r="M264" s="28"/>
      <c r="N264" s="28"/>
      <c r="O264" s="28"/>
      <c r="P264" s="28"/>
      <c r="Q264" s="28"/>
      <c r="R264" s="88"/>
    </row>
    <row r="265" spans="2:18" s="3" customFormat="1" ht="18.75" customHeight="1" x14ac:dyDescent="0.25">
      <c r="B265" s="97"/>
      <c r="C265" s="85"/>
      <c r="D265" s="88"/>
      <c r="E265" s="88"/>
      <c r="F265" s="88"/>
      <c r="G265" s="91"/>
      <c r="H265" s="88"/>
      <c r="I265" s="91"/>
      <c r="J265" s="29" t="s">
        <v>10</v>
      </c>
      <c r="K265" s="28"/>
      <c r="L265" s="28"/>
      <c r="M265" s="28"/>
      <c r="N265" s="28"/>
      <c r="O265" s="28"/>
      <c r="P265" s="28"/>
      <c r="Q265" s="28"/>
      <c r="R265" s="88"/>
    </row>
    <row r="266" spans="2:18" s="3" customFormat="1" ht="16.5" customHeight="1" x14ac:dyDescent="0.25">
      <c r="B266" s="97"/>
      <c r="C266" s="85"/>
      <c r="D266" s="88"/>
      <c r="E266" s="88"/>
      <c r="F266" s="88"/>
      <c r="G266" s="91"/>
      <c r="H266" s="88"/>
      <c r="I266" s="91"/>
      <c r="J266" s="39" t="s">
        <v>11</v>
      </c>
      <c r="K266" s="28"/>
      <c r="L266" s="28"/>
      <c r="M266" s="28"/>
      <c r="N266" s="28"/>
      <c r="O266" s="28"/>
      <c r="P266" s="28"/>
      <c r="Q266" s="28"/>
      <c r="R266" s="88"/>
    </row>
    <row r="267" spans="2:18" s="3" customFormat="1" ht="50.25" customHeight="1" x14ac:dyDescent="0.25">
      <c r="B267" s="97"/>
      <c r="C267" s="86"/>
      <c r="D267" s="89"/>
      <c r="E267" s="89"/>
      <c r="F267" s="89"/>
      <c r="G267" s="92"/>
      <c r="H267" s="89"/>
      <c r="I267" s="92"/>
      <c r="J267" s="37" t="s">
        <v>12</v>
      </c>
      <c r="K267" s="28"/>
      <c r="L267" s="28"/>
      <c r="M267" s="28"/>
      <c r="N267" s="28"/>
      <c r="O267" s="28"/>
      <c r="P267" s="28"/>
      <c r="Q267" s="28"/>
      <c r="R267" s="89"/>
    </row>
    <row r="268" spans="2:18" s="3" customFormat="1" ht="30" customHeight="1" x14ac:dyDescent="0.25">
      <c r="B268" s="97"/>
      <c r="C268" s="84" t="s">
        <v>133</v>
      </c>
      <c r="D268" s="87" t="s">
        <v>26</v>
      </c>
      <c r="E268" s="87">
        <v>2020</v>
      </c>
      <c r="F268" s="87" t="s">
        <v>155</v>
      </c>
      <c r="G268" s="90">
        <f>I268</f>
        <v>230557.2</v>
      </c>
      <c r="H268" s="87">
        <v>3.9</v>
      </c>
      <c r="I268" s="90">
        <v>230557.2</v>
      </c>
      <c r="J268" s="27" t="s">
        <v>8</v>
      </c>
      <c r="K268" s="28">
        <f>K269</f>
        <v>0</v>
      </c>
      <c r="L268" s="28">
        <f t="shared" ref="L268:M268" si="24">L269</f>
        <v>120557.2</v>
      </c>
      <c r="M268" s="28">
        <f t="shared" si="24"/>
        <v>0</v>
      </c>
      <c r="N268" s="28"/>
      <c r="O268" s="28"/>
      <c r="P268" s="28"/>
      <c r="Q268" s="28"/>
      <c r="R268" s="87" t="s">
        <v>18</v>
      </c>
    </row>
    <row r="269" spans="2:18" s="3" customFormat="1" ht="16.5" customHeight="1" x14ac:dyDescent="0.25">
      <c r="B269" s="97"/>
      <c r="C269" s="85"/>
      <c r="D269" s="88"/>
      <c r="E269" s="88"/>
      <c r="F269" s="88"/>
      <c r="G269" s="91"/>
      <c r="H269" s="88"/>
      <c r="I269" s="91"/>
      <c r="J269" s="29" t="s">
        <v>9</v>
      </c>
      <c r="K269" s="28"/>
      <c r="L269" s="28">
        <v>120557.2</v>
      </c>
      <c r="M269" s="28"/>
      <c r="N269" s="28"/>
      <c r="O269" s="28"/>
      <c r="P269" s="28"/>
      <c r="Q269" s="28"/>
      <c r="R269" s="88"/>
    </row>
    <row r="270" spans="2:18" s="3" customFormat="1" ht="18.75" customHeight="1" x14ac:dyDescent="0.25">
      <c r="B270" s="97"/>
      <c r="C270" s="85"/>
      <c r="D270" s="88"/>
      <c r="E270" s="88"/>
      <c r="F270" s="88"/>
      <c r="G270" s="91"/>
      <c r="H270" s="88"/>
      <c r="I270" s="91"/>
      <c r="J270" s="29" t="s">
        <v>10</v>
      </c>
      <c r="K270" s="28"/>
      <c r="L270" s="28"/>
      <c r="M270" s="28"/>
      <c r="N270" s="28"/>
      <c r="O270" s="28"/>
      <c r="P270" s="28"/>
      <c r="Q270" s="28"/>
      <c r="R270" s="88"/>
    </row>
    <row r="271" spans="2:18" s="3" customFormat="1" ht="16.5" customHeight="1" x14ac:dyDescent="0.25">
      <c r="B271" s="97"/>
      <c r="C271" s="85"/>
      <c r="D271" s="88"/>
      <c r="E271" s="88"/>
      <c r="F271" s="88"/>
      <c r="G271" s="91"/>
      <c r="H271" s="88"/>
      <c r="I271" s="91"/>
      <c r="J271" s="39" t="s">
        <v>11</v>
      </c>
      <c r="K271" s="28"/>
      <c r="L271" s="28"/>
      <c r="M271" s="28"/>
      <c r="N271" s="28"/>
      <c r="O271" s="28"/>
      <c r="P271" s="28"/>
      <c r="Q271" s="28"/>
      <c r="R271" s="88"/>
    </row>
    <row r="272" spans="2:18" s="3" customFormat="1" ht="28.5" customHeight="1" x14ac:dyDescent="0.25">
      <c r="B272" s="97"/>
      <c r="C272" s="86"/>
      <c r="D272" s="89"/>
      <c r="E272" s="89"/>
      <c r="F272" s="89"/>
      <c r="G272" s="92"/>
      <c r="H272" s="89"/>
      <c r="I272" s="92"/>
      <c r="J272" s="37" t="s">
        <v>12</v>
      </c>
      <c r="K272" s="28"/>
      <c r="L272" s="28"/>
      <c r="M272" s="28"/>
      <c r="N272" s="28"/>
      <c r="O272" s="28"/>
      <c r="P272" s="28"/>
      <c r="Q272" s="28"/>
      <c r="R272" s="89"/>
    </row>
    <row r="273" spans="2:18" s="3" customFormat="1" ht="30" customHeight="1" x14ac:dyDescent="0.25">
      <c r="B273" s="97"/>
      <c r="C273" s="84" t="s">
        <v>169</v>
      </c>
      <c r="D273" s="87" t="s">
        <v>138</v>
      </c>
      <c r="E273" s="87">
        <v>2022</v>
      </c>
      <c r="F273" s="87" t="s">
        <v>163</v>
      </c>
      <c r="G273" s="90"/>
      <c r="H273" s="87">
        <v>5.3</v>
      </c>
      <c r="I273" s="137">
        <v>388100</v>
      </c>
      <c r="J273" s="27" t="s">
        <v>8</v>
      </c>
      <c r="K273" s="28">
        <f>K274</f>
        <v>0</v>
      </c>
      <c r="L273" s="28">
        <f t="shared" ref="L273" si="25">L274</f>
        <v>100</v>
      </c>
      <c r="M273" s="28">
        <f t="shared" ref="M273:N273" si="26">M274</f>
        <v>8000</v>
      </c>
      <c r="N273" s="28">
        <f t="shared" si="26"/>
        <v>100000</v>
      </c>
      <c r="O273" s="28"/>
      <c r="P273" s="28"/>
      <c r="Q273" s="28"/>
      <c r="R273" s="87" t="s">
        <v>18</v>
      </c>
    </row>
    <row r="274" spans="2:18" s="3" customFormat="1" ht="16.5" customHeight="1" x14ac:dyDescent="0.25">
      <c r="B274" s="97"/>
      <c r="C274" s="85"/>
      <c r="D274" s="88"/>
      <c r="E274" s="88"/>
      <c r="F274" s="88"/>
      <c r="G274" s="91"/>
      <c r="H274" s="88"/>
      <c r="I274" s="138"/>
      <c r="J274" s="29" t="s">
        <v>9</v>
      </c>
      <c r="K274" s="28">
        <v>0</v>
      </c>
      <c r="L274" s="28">
        <v>100</v>
      </c>
      <c r="M274" s="28">
        <v>8000</v>
      </c>
      <c r="N274" s="28">
        <v>100000</v>
      </c>
      <c r="O274" s="28"/>
      <c r="P274" s="28"/>
      <c r="Q274" s="28"/>
      <c r="R274" s="88"/>
    </row>
    <row r="275" spans="2:18" s="3" customFormat="1" ht="18.75" customHeight="1" x14ac:dyDescent="0.25">
      <c r="B275" s="97"/>
      <c r="C275" s="85"/>
      <c r="D275" s="88"/>
      <c r="E275" s="88"/>
      <c r="F275" s="88"/>
      <c r="G275" s="91"/>
      <c r="H275" s="88"/>
      <c r="I275" s="138"/>
      <c r="J275" s="29" t="s">
        <v>10</v>
      </c>
      <c r="K275" s="28"/>
      <c r="L275" s="28"/>
      <c r="M275" s="28"/>
      <c r="N275" s="28"/>
      <c r="O275" s="28"/>
      <c r="P275" s="28"/>
      <c r="Q275" s="28"/>
      <c r="R275" s="88"/>
    </row>
    <row r="276" spans="2:18" s="3" customFormat="1" ht="16.5" customHeight="1" x14ac:dyDescent="0.25">
      <c r="B276" s="97"/>
      <c r="C276" s="85"/>
      <c r="D276" s="88"/>
      <c r="E276" s="88"/>
      <c r="F276" s="88"/>
      <c r="G276" s="91"/>
      <c r="H276" s="88"/>
      <c r="I276" s="138"/>
      <c r="J276" s="39" t="s">
        <v>11</v>
      </c>
      <c r="K276" s="28"/>
      <c r="L276" s="28"/>
      <c r="M276" s="28"/>
      <c r="N276" s="28"/>
      <c r="O276" s="28"/>
      <c r="P276" s="28"/>
      <c r="Q276" s="28"/>
      <c r="R276" s="88"/>
    </row>
    <row r="277" spans="2:18" s="3" customFormat="1" ht="28.5" customHeight="1" x14ac:dyDescent="0.25">
      <c r="B277" s="97"/>
      <c r="C277" s="86"/>
      <c r="D277" s="89"/>
      <c r="E277" s="89"/>
      <c r="F277" s="89"/>
      <c r="G277" s="92"/>
      <c r="H277" s="89"/>
      <c r="I277" s="139"/>
      <c r="J277" s="37" t="s">
        <v>12</v>
      </c>
      <c r="K277" s="28"/>
      <c r="L277" s="28"/>
      <c r="M277" s="28"/>
      <c r="N277" s="28"/>
      <c r="O277" s="28"/>
      <c r="P277" s="28"/>
      <c r="Q277" s="28"/>
      <c r="R277" s="89"/>
    </row>
    <row r="278" spans="2:18" s="3" customFormat="1" ht="30" customHeight="1" x14ac:dyDescent="0.25">
      <c r="B278" s="97"/>
      <c r="C278" s="84" t="s">
        <v>134</v>
      </c>
      <c r="D278" s="87" t="s">
        <v>117</v>
      </c>
      <c r="E278" s="87" t="s">
        <v>90</v>
      </c>
      <c r="F278" s="87" t="s">
        <v>155</v>
      </c>
      <c r="G278" s="90">
        <v>327500</v>
      </c>
      <c r="H278" s="87"/>
      <c r="I278" s="90">
        <f>G278</f>
        <v>327500</v>
      </c>
      <c r="J278" s="27" t="s">
        <v>8</v>
      </c>
      <c r="K278" s="28">
        <f>K279</f>
        <v>0</v>
      </c>
      <c r="L278" s="28">
        <f t="shared" ref="L278" si="27">L279</f>
        <v>15604.2</v>
      </c>
      <c r="M278" s="28">
        <f t="shared" ref="M278" si="28">M279</f>
        <v>0</v>
      </c>
      <c r="N278" s="28"/>
      <c r="O278" s="28"/>
      <c r="P278" s="28"/>
      <c r="Q278" s="28"/>
      <c r="R278" s="87" t="s">
        <v>18</v>
      </c>
    </row>
    <row r="279" spans="2:18" s="3" customFormat="1" ht="16.5" customHeight="1" x14ac:dyDescent="0.25">
      <c r="B279" s="97"/>
      <c r="C279" s="85"/>
      <c r="D279" s="88"/>
      <c r="E279" s="88"/>
      <c r="F279" s="88"/>
      <c r="G279" s="91"/>
      <c r="H279" s="88"/>
      <c r="I279" s="91"/>
      <c r="J279" s="29" t="s">
        <v>9</v>
      </c>
      <c r="K279" s="28"/>
      <c r="L279" s="28">
        <f>7674.8+7929.4</f>
        <v>15604.2</v>
      </c>
      <c r="M279" s="28"/>
      <c r="N279" s="28"/>
      <c r="O279" s="28"/>
      <c r="P279" s="28"/>
      <c r="Q279" s="28"/>
      <c r="R279" s="88"/>
    </row>
    <row r="280" spans="2:18" s="3" customFormat="1" ht="18.75" customHeight="1" x14ac:dyDescent="0.25">
      <c r="B280" s="97"/>
      <c r="C280" s="85"/>
      <c r="D280" s="88"/>
      <c r="E280" s="88"/>
      <c r="F280" s="88"/>
      <c r="G280" s="91"/>
      <c r="H280" s="88"/>
      <c r="I280" s="91"/>
      <c r="J280" s="29" t="s">
        <v>10</v>
      </c>
      <c r="K280" s="28"/>
      <c r="L280" s="28"/>
      <c r="M280" s="28"/>
      <c r="N280" s="28"/>
      <c r="O280" s="28"/>
      <c r="P280" s="28"/>
      <c r="Q280" s="28"/>
      <c r="R280" s="88"/>
    </row>
    <row r="281" spans="2:18" s="3" customFormat="1" ht="16.5" customHeight="1" x14ac:dyDescent="0.25">
      <c r="B281" s="97"/>
      <c r="C281" s="85"/>
      <c r="D281" s="88"/>
      <c r="E281" s="88"/>
      <c r="F281" s="88"/>
      <c r="G281" s="91"/>
      <c r="H281" s="88"/>
      <c r="I281" s="91"/>
      <c r="J281" s="39" t="s">
        <v>11</v>
      </c>
      <c r="K281" s="28"/>
      <c r="L281" s="28"/>
      <c r="M281" s="28"/>
      <c r="N281" s="28"/>
      <c r="O281" s="28"/>
      <c r="P281" s="28"/>
      <c r="Q281" s="28"/>
      <c r="R281" s="88"/>
    </row>
    <row r="282" spans="2:18" s="3" customFormat="1" ht="60" customHeight="1" x14ac:dyDescent="0.25">
      <c r="B282" s="97"/>
      <c r="C282" s="86"/>
      <c r="D282" s="89"/>
      <c r="E282" s="89"/>
      <c r="F282" s="89"/>
      <c r="G282" s="92"/>
      <c r="H282" s="89"/>
      <c r="I282" s="92"/>
      <c r="J282" s="37" t="s">
        <v>12</v>
      </c>
      <c r="K282" s="28"/>
      <c r="L282" s="28"/>
      <c r="M282" s="28"/>
      <c r="N282" s="28"/>
      <c r="O282" s="28"/>
      <c r="P282" s="28"/>
      <c r="Q282" s="28"/>
      <c r="R282" s="89"/>
    </row>
    <row r="283" spans="2:18" s="3" customFormat="1" ht="30" customHeight="1" x14ac:dyDescent="0.25">
      <c r="B283" s="97"/>
      <c r="C283" s="84" t="s">
        <v>85</v>
      </c>
      <c r="D283" s="87">
        <v>2021</v>
      </c>
      <c r="E283" s="87"/>
      <c r="F283" s="87" t="s">
        <v>165</v>
      </c>
      <c r="G283" s="90">
        <f>M283</f>
        <v>2950.9</v>
      </c>
      <c r="H283" s="87"/>
      <c r="I283" s="90">
        <f>G283</f>
        <v>2950.9</v>
      </c>
      <c r="J283" s="27" t="s">
        <v>8</v>
      </c>
      <c r="K283" s="28">
        <f>K284</f>
        <v>0</v>
      </c>
      <c r="L283" s="28">
        <f t="shared" ref="L283" si="29">L284</f>
        <v>0</v>
      </c>
      <c r="M283" s="28">
        <f t="shared" ref="M283" si="30">M284</f>
        <v>2950.9</v>
      </c>
      <c r="N283" s="28"/>
      <c r="O283" s="28"/>
      <c r="P283" s="28"/>
      <c r="Q283" s="28"/>
      <c r="R283" s="87" t="s">
        <v>18</v>
      </c>
    </row>
    <row r="284" spans="2:18" s="3" customFormat="1" ht="16.5" customHeight="1" x14ac:dyDescent="0.25">
      <c r="B284" s="97"/>
      <c r="C284" s="85"/>
      <c r="D284" s="88"/>
      <c r="E284" s="88"/>
      <c r="F284" s="88"/>
      <c r="G284" s="91"/>
      <c r="H284" s="88"/>
      <c r="I284" s="91"/>
      <c r="J284" s="29" t="s">
        <v>9</v>
      </c>
      <c r="K284" s="28"/>
      <c r="L284" s="28"/>
      <c r="M284" s="28">
        <v>2950.9</v>
      </c>
      <c r="N284" s="28"/>
      <c r="O284" s="28"/>
      <c r="P284" s="28"/>
      <c r="Q284" s="28"/>
      <c r="R284" s="88"/>
    </row>
    <row r="285" spans="2:18" s="3" customFormat="1" ht="18.75" customHeight="1" x14ac:dyDescent="0.25">
      <c r="B285" s="97"/>
      <c r="C285" s="85"/>
      <c r="D285" s="88"/>
      <c r="E285" s="88"/>
      <c r="F285" s="88"/>
      <c r="G285" s="91"/>
      <c r="H285" s="88"/>
      <c r="I285" s="91"/>
      <c r="J285" s="29" t="s">
        <v>10</v>
      </c>
      <c r="K285" s="28"/>
      <c r="L285" s="28"/>
      <c r="M285" s="28"/>
      <c r="N285" s="28"/>
      <c r="O285" s="28"/>
      <c r="P285" s="28"/>
      <c r="Q285" s="28"/>
      <c r="R285" s="88"/>
    </row>
    <row r="286" spans="2:18" s="3" customFormat="1" ht="16.5" customHeight="1" x14ac:dyDescent="0.25">
      <c r="B286" s="97"/>
      <c r="C286" s="85"/>
      <c r="D286" s="88"/>
      <c r="E286" s="88"/>
      <c r="F286" s="88"/>
      <c r="G286" s="91"/>
      <c r="H286" s="88"/>
      <c r="I286" s="91"/>
      <c r="J286" s="39" t="s">
        <v>11</v>
      </c>
      <c r="K286" s="28"/>
      <c r="L286" s="28"/>
      <c r="M286" s="28"/>
      <c r="N286" s="28"/>
      <c r="O286" s="28"/>
      <c r="P286" s="28"/>
      <c r="Q286" s="28"/>
      <c r="R286" s="88"/>
    </row>
    <row r="287" spans="2:18" s="3" customFormat="1" ht="28.5" customHeight="1" x14ac:dyDescent="0.25">
      <c r="B287" s="97"/>
      <c r="C287" s="86"/>
      <c r="D287" s="89"/>
      <c r="E287" s="89"/>
      <c r="F287" s="89"/>
      <c r="G287" s="92"/>
      <c r="H287" s="89"/>
      <c r="I287" s="92"/>
      <c r="J287" s="37" t="s">
        <v>12</v>
      </c>
      <c r="K287" s="28"/>
      <c r="L287" s="28"/>
      <c r="M287" s="28"/>
      <c r="N287" s="28"/>
      <c r="O287" s="28"/>
      <c r="P287" s="28"/>
      <c r="Q287" s="28"/>
      <c r="R287" s="89"/>
    </row>
    <row r="288" spans="2:18" s="3" customFormat="1" ht="30" customHeight="1" x14ac:dyDescent="0.25">
      <c r="B288" s="97"/>
      <c r="C288" s="84" t="s">
        <v>86</v>
      </c>
      <c r="D288" s="87">
        <v>2020</v>
      </c>
      <c r="E288" s="87"/>
      <c r="F288" s="87" t="s">
        <v>155</v>
      </c>
      <c r="G288" s="90">
        <f>L288</f>
        <v>100</v>
      </c>
      <c r="H288" s="87" t="s">
        <v>124</v>
      </c>
      <c r="I288" s="90">
        <f>G288</f>
        <v>100</v>
      </c>
      <c r="J288" s="27" t="s">
        <v>8</v>
      </c>
      <c r="K288" s="28">
        <f>K289</f>
        <v>0</v>
      </c>
      <c r="L288" s="28">
        <f t="shared" ref="L288" si="31">L289</f>
        <v>100</v>
      </c>
      <c r="M288" s="28">
        <f t="shared" ref="M288" si="32">M289</f>
        <v>0</v>
      </c>
      <c r="N288" s="28"/>
      <c r="O288" s="28"/>
      <c r="P288" s="28"/>
      <c r="Q288" s="28"/>
      <c r="R288" s="87" t="s">
        <v>18</v>
      </c>
    </row>
    <row r="289" spans="2:18" s="3" customFormat="1" ht="16.5" customHeight="1" x14ac:dyDescent="0.25">
      <c r="B289" s="97"/>
      <c r="C289" s="85"/>
      <c r="D289" s="88"/>
      <c r="E289" s="88"/>
      <c r="F289" s="88"/>
      <c r="G289" s="91"/>
      <c r="H289" s="88"/>
      <c r="I289" s="91"/>
      <c r="J289" s="29" t="s">
        <v>9</v>
      </c>
      <c r="K289" s="28"/>
      <c r="L289" s="28">
        <v>100</v>
      </c>
      <c r="M289" s="28"/>
      <c r="N289" s="28"/>
      <c r="O289" s="28"/>
      <c r="P289" s="28"/>
      <c r="Q289" s="28"/>
      <c r="R289" s="88"/>
    </row>
    <row r="290" spans="2:18" s="3" customFormat="1" ht="18.75" customHeight="1" x14ac:dyDescent="0.25">
      <c r="B290" s="97"/>
      <c r="C290" s="85"/>
      <c r="D290" s="88"/>
      <c r="E290" s="88"/>
      <c r="F290" s="88"/>
      <c r="G290" s="91"/>
      <c r="H290" s="88"/>
      <c r="I290" s="91"/>
      <c r="J290" s="29" t="s">
        <v>10</v>
      </c>
      <c r="K290" s="28"/>
      <c r="L290" s="28"/>
      <c r="M290" s="28"/>
      <c r="N290" s="28"/>
      <c r="O290" s="28"/>
      <c r="P290" s="28"/>
      <c r="Q290" s="28"/>
      <c r="R290" s="88"/>
    </row>
    <row r="291" spans="2:18" s="3" customFormat="1" ht="16.5" customHeight="1" x14ac:dyDescent="0.25">
      <c r="B291" s="97"/>
      <c r="C291" s="85"/>
      <c r="D291" s="88"/>
      <c r="E291" s="88"/>
      <c r="F291" s="88"/>
      <c r="G291" s="91"/>
      <c r="H291" s="88"/>
      <c r="I291" s="91"/>
      <c r="J291" s="39" t="s">
        <v>11</v>
      </c>
      <c r="K291" s="28"/>
      <c r="L291" s="28"/>
      <c r="M291" s="28"/>
      <c r="N291" s="28"/>
      <c r="O291" s="28"/>
      <c r="P291" s="28"/>
      <c r="Q291" s="28"/>
      <c r="R291" s="88"/>
    </row>
    <row r="292" spans="2:18" s="3" customFormat="1" ht="28.5" customHeight="1" x14ac:dyDescent="0.25">
      <c r="B292" s="97"/>
      <c r="C292" s="86"/>
      <c r="D292" s="89"/>
      <c r="E292" s="89"/>
      <c r="F292" s="89"/>
      <c r="G292" s="92"/>
      <c r="H292" s="89"/>
      <c r="I292" s="92"/>
      <c r="J292" s="37" t="s">
        <v>12</v>
      </c>
      <c r="K292" s="28"/>
      <c r="L292" s="28"/>
      <c r="M292" s="28"/>
      <c r="N292" s="28"/>
      <c r="O292" s="28"/>
      <c r="P292" s="28"/>
      <c r="Q292" s="28"/>
      <c r="R292" s="89"/>
    </row>
    <row r="293" spans="2:18" s="3" customFormat="1" ht="30" customHeight="1" x14ac:dyDescent="0.25">
      <c r="B293" s="97"/>
      <c r="C293" s="84" t="s">
        <v>135</v>
      </c>
      <c r="D293" s="87" t="s">
        <v>138</v>
      </c>
      <c r="E293" s="87">
        <v>2022</v>
      </c>
      <c r="F293" s="87" t="s">
        <v>163</v>
      </c>
      <c r="G293" s="90"/>
      <c r="H293" s="93">
        <v>3</v>
      </c>
      <c r="I293" s="90">
        <v>134136.9</v>
      </c>
      <c r="J293" s="27" t="s">
        <v>8</v>
      </c>
      <c r="K293" s="28">
        <f>K294</f>
        <v>0</v>
      </c>
      <c r="L293" s="28">
        <f t="shared" ref="L293:N293" si="33">L294</f>
        <v>3612.4</v>
      </c>
      <c r="M293" s="28">
        <f t="shared" si="33"/>
        <v>0</v>
      </c>
      <c r="N293" s="28">
        <f t="shared" si="33"/>
        <v>0</v>
      </c>
      <c r="O293" s="28"/>
      <c r="P293" s="28"/>
      <c r="Q293" s="28"/>
      <c r="R293" s="87" t="s">
        <v>18</v>
      </c>
    </row>
    <row r="294" spans="2:18" s="3" customFormat="1" ht="16.5" customHeight="1" x14ac:dyDescent="0.25">
      <c r="B294" s="97"/>
      <c r="C294" s="85"/>
      <c r="D294" s="88"/>
      <c r="E294" s="88"/>
      <c r="F294" s="88"/>
      <c r="G294" s="91"/>
      <c r="H294" s="94"/>
      <c r="I294" s="91"/>
      <c r="J294" s="29" t="s">
        <v>9</v>
      </c>
      <c r="K294" s="28"/>
      <c r="L294" s="28">
        <v>3612.4</v>
      </c>
      <c r="M294" s="28"/>
      <c r="N294" s="28"/>
      <c r="O294" s="28"/>
      <c r="P294" s="28"/>
      <c r="Q294" s="28"/>
      <c r="R294" s="88"/>
    </row>
    <row r="295" spans="2:18" s="3" customFormat="1" ht="18.75" customHeight="1" x14ac:dyDescent="0.25">
      <c r="B295" s="97"/>
      <c r="C295" s="85"/>
      <c r="D295" s="88"/>
      <c r="E295" s="88"/>
      <c r="F295" s="88"/>
      <c r="G295" s="91"/>
      <c r="H295" s="94"/>
      <c r="I295" s="91"/>
      <c r="J295" s="29" t="s">
        <v>10</v>
      </c>
      <c r="K295" s="28"/>
      <c r="L295" s="28"/>
      <c r="M295" s="28"/>
      <c r="N295" s="28"/>
      <c r="O295" s="28"/>
      <c r="P295" s="28"/>
      <c r="Q295" s="28"/>
      <c r="R295" s="88"/>
    </row>
    <row r="296" spans="2:18" s="3" customFormat="1" ht="16.5" customHeight="1" x14ac:dyDescent="0.25">
      <c r="B296" s="97"/>
      <c r="C296" s="85"/>
      <c r="D296" s="88"/>
      <c r="E296" s="88"/>
      <c r="F296" s="88"/>
      <c r="G296" s="91"/>
      <c r="H296" s="94"/>
      <c r="I296" s="91"/>
      <c r="J296" s="39" t="s">
        <v>11</v>
      </c>
      <c r="K296" s="28"/>
      <c r="L296" s="28"/>
      <c r="M296" s="28"/>
      <c r="N296" s="28"/>
      <c r="O296" s="28"/>
      <c r="P296" s="28"/>
      <c r="Q296" s="28"/>
      <c r="R296" s="88"/>
    </row>
    <row r="297" spans="2:18" s="3" customFormat="1" ht="28.5" customHeight="1" x14ac:dyDescent="0.25">
      <c r="B297" s="97"/>
      <c r="C297" s="86"/>
      <c r="D297" s="89"/>
      <c r="E297" s="89"/>
      <c r="F297" s="89"/>
      <c r="G297" s="92"/>
      <c r="H297" s="95"/>
      <c r="I297" s="92"/>
      <c r="J297" s="37" t="s">
        <v>12</v>
      </c>
      <c r="K297" s="28"/>
      <c r="L297" s="28"/>
      <c r="M297" s="28"/>
      <c r="N297" s="28"/>
      <c r="O297" s="28"/>
      <c r="P297" s="28"/>
      <c r="Q297" s="28"/>
      <c r="R297" s="89"/>
    </row>
    <row r="298" spans="2:18" s="3" customFormat="1" ht="30" customHeight="1" x14ac:dyDescent="0.25">
      <c r="B298" s="97"/>
      <c r="C298" s="84" t="s">
        <v>170</v>
      </c>
      <c r="D298" s="87">
        <v>2020</v>
      </c>
      <c r="E298" s="87">
        <v>2020</v>
      </c>
      <c r="F298" s="87" t="s">
        <v>151</v>
      </c>
      <c r="G298" s="90">
        <v>132693</v>
      </c>
      <c r="H298" s="87" t="s">
        <v>172</v>
      </c>
      <c r="I298" s="90">
        <f>L298</f>
        <v>611.5</v>
      </c>
      <c r="J298" s="27" t="s">
        <v>8</v>
      </c>
      <c r="K298" s="28">
        <f>K299</f>
        <v>0</v>
      </c>
      <c r="L298" s="28">
        <f t="shared" ref="L298:M298" si="34">L299</f>
        <v>611.5</v>
      </c>
      <c r="M298" s="28">
        <f t="shared" si="34"/>
        <v>0</v>
      </c>
      <c r="N298" s="28"/>
      <c r="O298" s="28"/>
      <c r="P298" s="28"/>
      <c r="Q298" s="28"/>
      <c r="R298" s="87" t="s">
        <v>18</v>
      </c>
    </row>
    <row r="299" spans="2:18" s="3" customFormat="1" ht="16.5" customHeight="1" x14ac:dyDescent="0.25">
      <c r="B299" s="97"/>
      <c r="C299" s="85"/>
      <c r="D299" s="88"/>
      <c r="E299" s="88"/>
      <c r="F299" s="88"/>
      <c r="G299" s="91"/>
      <c r="H299" s="88"/>
      <c r="I299" s="91"/>
      <c r="J299" s="29" t="s">
        <v>9</v>
      </c>
      <c r="K299" s="28"/>
      <c r="L299" s="28">
        <v>611.5</v>
      </c>
      <c r="M299" s="28"/>
      <c r="N299" s="28"/>
      <c r="O299" s="28"/>
      <c r="P299" s="28"/>
      <c r="Q299" s="28"/>
      <c r="R299" s="88"/>
    </row>
    <row r="300" spans="2:18" s="3" customFormat="1" ht="18.75" customHeight="1" x14ac:dyDescent="0.25">
      <c r="B300" s="97"/>
      <c r="C300" s="85"/>
      <c r="D300" s="88"/>
      <c r="E300" s="88"/>
      <c r="F300" s="88"/>
      <c r="G300" s="91"/>
      <c r="H300" s="88"/>
      <c r="I300" s="91"/>
      <c r="J300" s="29" t="s">
        <v>10</v>
      </c>
      <c r="K300" s="28"/>
      <c r="L300" s="28"/>
      <c r="M300" s="28"/>
      <c r="N300" s="28"/>
      <c r="O300" s="28"/>
      <c r="P300" s="28"/>
      <c r="Q300" s="28"/>
      <c r="R300" s="88"/>
    </row>
    <row r="301" spans="2:18" s="3" customFormat="1" ht="16.5" customHeight="1" x14ac:dyDescent="0.25">
      <c r="B301" s="97"/>
      <c r="C301" s="85"/>
      <c r="D301" s="88"/>
      <c r="E301" s="88"/>
      <c r="F301" s="88"/>
      <c r="G301" s="91"/>
      <c r="H301" s="88"/>
      <c r="I301" s="91"/>
      <c r="J301" s="39" t="s">
        <v>11</v>
      </c>
      <c r="K301" s="28"/>
      <c r="L301" s="28"/>
      <c r="M301" s="28"/>
      <c r="N301" s="28"/>
      <c r="O301" s="28"/>
      <c r="P301" s="28"/>
      <c r="Q301" s="28"/>
      <c r="R301" s="88"/>
    </row>
    <row r="302" spans="2:18" s="3" customFormat="1" ht="28.5" customHeight="1" x14ac:dyDescent="0.25">
      <c r="B302" s="97"/>
      <c r="C302" s="86"/>
      <c r="D302" s="89"/>
      <c r="E302" s="89"/>
      <c r="F302" s="89"/>
      <c r="G302" s="92"/>
      <c r="H302" s="89"/>
      <c r="I302" s="92"/>
      <c r="J302" s="37" t="s">
        <v>12</v>
      </c>
      <c r="K302" s="28"/>
      <c r="L302" s="28"/>
      <c r="M302" s="28"/>
      <c r="N302" s="28"/>
      <c r="O302" s="28"/>
      <c r="P302" s="28"/>
      <c r="Q302" s="28"/>
      <c r="R302" s="89"/>
    </row>
    <row r="303" spans="2:18" s="3" customFormat="1" ht="30" customHeight="1" x14ac:dyDescent="0.25">
      <c r="B303" s="97"/>
      <c r="C303" s="84" t="s">
        <v>176</v>
      </c>
      <c r="D303" s="87" t="s">
        <v>117</v>
      </c>
      <c r="E303" s="87"/>
      <c r="F303" s="87" t="s">
        <v>158</v>
      </c>
      <c r="G303" s="90"/>
      <c r="H303" s="87" t="s">
        <v>187</v>
      </c>
      <c r="I303" s="90">
        <f>L303+M303</f>
        <v>1222.5</v>
      </c>
      <c r="J303" s="27" t="s">
        <v>8</v>
      </c>
      <c r="K303" s="28">
        <f>K304</f>
        <v>0</v>
      </c>
      <c r="L303" s="28">
        <f t="shared" ref="L303:M303" si="35">L304</f>
        <v>1130.9000000000001</v>
      </c>
      <c r="M303" s="28">
        <f t="shared" si="35"/>
        <v>91.6</v>
      </c>
      <c r="N303" s="28"/>
      <c r="O303" s="28"/>
      <c r="P303" s="28"/>
      <c r="Q303" s="28"/>
      <c r="R303" s="87" t="s">
        <v>18</v>
      </c>
    </row>
    <row r="304" spans="2:18" s="3" customFormat="1" ht="16.5" customHeight="1" x14ac:dyDescent="0.25">
      <c r="B304" s="97"/>
      <c r="C304" s="85"/>
      <c r="D304" s="88"/>
      <c r="E304" s="88"/>
      <c r="F304" s="88"/>
      <c r="G304" s="91"/>
      <c r="H304" s="88"/>
      <c r="I304" s="91"/>
      <c r="J304" s="29" t="s">
        <v>9</v>
      </c>
      <c r="K304" s="28"/>
      <c r="L304" s="28">
        <v>1130.9000000000001</v>
      </c>
      <c r="M304" s="28">
        <v>91.6</v>
      </c>
      <c r="N304" s="28"/>
      <c r="O304" s="28"/>
      <c r="P304" s="28"/>
      <c r="Q304" s="28"/>
      <c r="R304" s="88"/>
    </row>
    <row r="305" spans="2:18" s="3" customFormat="1" ht="32.25" customHeight="1" x14ac:dyDescent="0.25">
      <c r="B305" s="97"/>
      <c r="C305" s="85"/>
      <c r="D305" s="88"/>
      <c r="E305" s="88"/>
      <c r="F305" s="88"/>
      <c r="G305" s="91"/>
      <c r="H305" s="88"/>
      <c r="I305" s="91"/>
      <c r="J305" s="29" t="s">
        <v>10</v>
      </c>
      <c r="K305" s="28"/>
      <c r="L305" s="28"/>
      <c r="M305" s="28"/>
      <c r="N305" s="28"/>
      <c r="O305" s="28"/>
      <c r="P305" s="28"/>
      <c r="Q305" s="28"/>
      <c r="R305" s="88"/>
    </row>
    <row r="306" spans="2:18" s="3" customFormat="1" ht="16.5" customHeight="1" x14ac:dyDescent="0.25">
      <c r="B306" s="97"/>
      <c r="C306" s="85"/>
      <c r="D306" s="88"/>
      <c r="E306" s="88"/>
      <c r="F306" s="88"/>
      <c r="G306" s="91"/>
      <c r="H306" s="88"/>
      <c r="I306" s="91"/>
      <c r="J306" s="39" t="s">
        <v>11</v>
      </c>
      <c r="K306" s="28"/>
      <c r="L306" s="28"/>
      <c r="M306" s="28"/>
      <c r="N306" s="28"/>
      <c r="O306" s="28"/>
      <c r="P306" s="28"/>
      <c r="Q306" s="28"/>
      <c r="R306" s="88"/>
    </row>
    <row r="307" spans="2:18" s="3" customFormat="1" ht="28.5" customHeight="1" x14ac:dyDescent="0.25">
      <c r="B307" s="97"/>
      <c r="C307" s="86"/>
      <c r="D307" s="89"/>
      <c r="E307" s="89"/>
      <c r="F307" s="89"/>
      <c r="G307" s="92"/>
      <c r="H307" s="89"/>
      <c r="I307" s="92"/>
      <c r="J307" s="37" t="s">
        <v>12</v>
      </c>
      <c r="K307" s="28"/>
      <c r="L307" s="28"/>
      <c r="M307" s="28"/>
      <c r="N307" s="28"/>
      <c r="O307" s="28"/>
      <c r="P307" s="28"/>
      <c r="Q307" s="28"/>
      <c r="R307" s="89"/>
    </row>
    <row r="308" spans="2:18" s="3" customFormat="1" ht="30" customHeight="1" x14ac:dyDescent="0.25">
      <c r="B308" s="97"/>
      <c r="C308" s="84" t="s">
        <v>179</v>
      </c>
      <c r="D308" s="87">
        <v>2021</v>
      </c>
      <c r="E308" s="87"/>
      <c r="F308" s="87" t="s">
        <v>158</v>
      </c>
      <c r="G308" s="90"/>
      <c r="H308" s="87" t="s">
        <v>180</v>
      </c>
      <c r="I308" s="90">
        <f>L308</f>
        <v>1910</v>
      </c>
      <c r="J308" s="27" t="s">
        <v>8</v>
      </c>
      <c r="K308" s="28">
        <f>K309</f>
        <v>0</v>
      </c>
      <c r="L308" s="28">
        <f t="shared" ref="L308:M308" si="36">L309</f>
        <v>1910</v>
      </c>
      <c r="M308" s="28">
        <f t="shared" si="36"/>
        <v>0</v>
      </c>
      <c r="N308" s="28"/>
      <c r="O308" s="28"/>
      <c r="P308" s="28"/>
      <c r="Q308" s="28"/>
      <c r="R308" s="87" t="s">
        <v>18</v>
      </c>
    </row>
    <row r="309" spans="2:18" s="3" customFormat="1" ht="16.5" customHeight="1" x14ac:dyDescent="0.25">
      <c r="B309" s="97"/>
      <c r="C309" s="85"/>
      <c r="D309" s="88"/>
      <c r="E309" s="88"/>
      <c r="F309" s="88"/>
      <c r="G309" s="91"/>
      <c r="H309" s="88"/>
      <c r="I309" s="91"/>
      <c r="J309" s="29" t="s">
        <v>9</v>
      </c>
      <c r="K309" s="28"/>
      <c r="L309" s="28">
        <v>1910</v>
      </c>
      <c r="M309" s="28"/>
      <c r="N309" s="28"/>
      <c r="O309" s="28"/>
      <c r="P309" s="28"/>
      <c r="Q309" s="28"/>
      <c r="R309" s="88"/>
    </row>
    <row r="310" spans="2:18" s="3" customFormat="1" ht="32.25" customHeight="1" x14ac:dyDescent="0.25">
      <c r="B310" s="97"/>
      <c r="C310" s="85"/>
      <c r="D310" s="88"/>
      <c r="E310" s="88"/>
      <c r="F310" s="88"/>
      <c r="G310" s="91"/>
      <c r="H310" s="88"/>
      <c r="I310" s="91"/>
      <c r="J310" s="29" t="s">
        <v>10</v>
      </c>
      <c r="K310" s="28"/>
      <c r="L310" s="28"/>
      <c r="M310" s="28"/>
      <c r="N310" s="28"/>
      <c r="O310" s="28"/>
      <c r="P310" s="28"/>
      <c r="Q310" s="28"/>
      <c r="R310" s="88"/>
    </row>
    <row r="311" spans="2:18" s="3" customFormat="1" ht="16.5" customHeight="1" x14ac:dyDescent="0.25">
      <c r="B311" s="97"/>
      <c r="C311" s="85"/>
      <c r="D311" s="88"/>
      <c r="E311" s="88"/>
      <c r="F311" s="88"/>
      <c r="G311" s="91"/>
      <c r="H311" s="88"/>
      <c r="I311" s="91"/>
      <c r="J311" s="39" t="s">
        <v>11</v>
      </c>
      <c r="K311" s="28"/>
      <c r="L311" s="28"/>
      <c r="M311" s="28"/>
      <c r="N311" s="28"/>
      <c r="O311" s="28"/>
      <c r="P311" s="28"/>
      <c r="Q311" s="28"/>
      <c r="R311" s="88"/>
    </row>
    <row r="312" spans="2:18" s="3" customFormat="1" ht="28.5" customHeight="1" x14ac:dyDescent="0.25">
      <c r="B312" s="97"/>
      <c r="C312" s="86"/>
      <c r="D312" s="89"/>
      <c r="E312" s="89"/>
      <c r="F312" s="89"/>
      <c r="G312" s="92"/>
      <c r="H312" s="89"/>
      <c r="I312" s="92"/>
      <c r="J312" s="37" t="s">
        <v>12</v>
      </c>
      <c r="K312" s="28"/>
      <c r="L312" s="28"/>
      <c r="M312" s="28"/>
      <c r="N312" s="28"/>
      <c r="O312" s="28"/>
      <c r="P312" s="28"/>
      <c r="Q312" s="28"/>
      <c r="R312" s="89"/>
    </row>
    <row r="313" spans="2:18" s="3" customFormat="1" ht="30" customHeight="1" x14ac:dyDescent="0.25">
      <c r="B313" s="97"/>
      <c r="C313" s="84" t="s">
        <v>182</v>
      </c>
      <c r="D313" s="87">
        <v>2020</v>
      </c>
      <c r="E313" s="87"/>
      <c r="F313" s="87" t="s">
        <v>158</v>
      </c>
      <c r="G313" s="90"/>
      <c r="H313" s="87" t="s">
        <v>171</v>
      </c>
      <c r="I313" s="90">
        <f>L313</f>
        <v>11090</v>
      </c>
      <c r="J313" s="27" t="s">
        <v>8</v>
      </c>
      <c r="K313" s="28">
        <f>K314</f>
        <v>0</v>
      </c>
      <c r="L313" s="28">
        <f t="shared" ref="L313:M313" si="37">L314</f>
        <v>11090</v>
      </c>
      <c r="M313" s="28">
        <f t="shared" si="37"/>
        <v>0</v>
      </c>
      <c r="N313" s="28"/>
      <c r="O313" s="28"/>
      <c r="P313" s="28"/>
      <c r="Q313" s="28"/>
      <c r="R313" s="87" t="s">
        <v>18</v>
      </c>
    </row>
    <row r="314" spans="2:18" s="3" customFormat="1" ht="16.5" customHeight="1" x14ac:dyDescent="0.25">
      <c r="B314" s="97"/>
      <c r="C314" s="85"/>
      <c r="D314" s="88"/>
      <c r="E314" s="88"/>
      <c r="F314" s="88"/>
      <c r="G314" s="91"/>
      <c r="H314" s="88"/>
      <c r="I314" s="91"/>
      <c r="J314" s="29" t="s">
        <v>9</v>
      </c>
      <c r="K314" s="28"/>
      <c r="L314" s="28">
        <v>11090</v>
      </c>
      <c r="M314" s="28"/>
      <c r="N314" s="28"/>
      <c r="O314" s="28"/>
      <c r="P314" s="28"/>
      <c r="Q314" s="28"/>
      <c r="R314" s="88"/>
    </row>
    <row r="315" spans="2:18" s="3" customFormat="1" ht="32.25" customHeight="1" x14ac:dyDescent="0.25">
      <c r="B315" s="97"/>
      <c r="C315" s="85"/>
      <c r="D315" s="88"/>
      <c r="E315" s="88"/>
      <c r="F315" s="88"/>
      <c r="G315" s="91"/>
      <c r="H315" s="88"/>
      <c r="I315" s="91"/>
      <c r="J315" s="29" t="s">
        <v>10</v>
      </c>
      <c r="K315" s="28"/>
      <c r="L315" s="28"/>
      <c r="M315" s="28"/>
      <c r="N315" s="28"/>
      <c r="O315" s="28"/>
      <c r="P315" s="28"/>
      <c r="Q315" s="28"/>
      <c r="R315" s="88"/>
    </row>
    <row r="316" spans="2:18" s="3" customFormat="1" ht="16.5" customHeight="1" x14ac:dyDescent="0.25">
      <c r="B316" s="97"/>
      <c r="C316" s="85"/>
      <c r="D316" s="88"/>
      <c r="E316" s="88"/>
      <c r="F316" s="88"/>
      <c r="G316" s="91"/>
      <c r="H316" s="88"/>
      <c r="I316" s="91"/>
      <c r="J316" s="39" t="s">
        <v>11</v>
      </c>
      <c r="K316" s="28"/>
      <c r="L316" s="28"/>
      <c r="M316" s="28"/>
      <c r="N316" s="28"/>
      <c r="O316" s="28"/>
      <c r="P316" s="28"/>
      <c r="Q316" s="28"/>
      <c r="R316" s="88"/>
    </row>
    <row r="317" spans="2:18" s="3" customFormat="1" ht="28.5" customHeight="1" x14ac:dyDescent="0.25">
      <c r="B317" s="97"/>
      <c r="C317" s="86"/>
      <c r="D317" s="89"/>
      <c r="E317" s="89"/>
      <c r="F317" s="89"/>
      <c r="G317" s="92"/>
      <c r="H317" s="89"/>
      <c r="I317" s="92"/>
      <c r="J317" s="37" t="s">
        <v>12</v>
      </c>
      <c r="K317" s="28"/>
      <c r="L317" s="28"/>
      <c r="M317" s="28"/>
      <c r="N317" s="28"/>
      <c r="O317" s="28"/>
      <c r="P317" s="28"/>
      <c r="Q317" s="28"/>
      <c r="R317" s="89"/>
    </row>
    <row r="318" spans="2:18" s="3" customFormat="1" ht="30" customHeight="1" x14ac:dyDescent="0.25">
      <c r="B318" s="97"/>
      <c r="C318" s="84" t="s">
        <v>183</v>
      </c>
      <c r="D318" s="87">
        <v>2020</v>
      </c>
      <c r="E318" s="87"/>
      <c r="F318" s="87" t="s">
        <v>158</v>
      </c>
      <c r="G318" s="90"/>
      <c r="H318" s="87" t="s">
        <v>171</v>
      </c>
      <c r="I318" s="90">
        <f>L318</f>
        <v>48128.2</v>
      </c>
      <c r="J318" s="27" t="s">
        <v>8</v>
      </c>
      <c r="K318" s="28">
        <f>K319</f>
        <v>0</v>
      </c>
      <c r="L318" s="28">
        <f t="shared" ref="L318:M318" si="38">L319</f>
        <v>48128.2</v>
      </c>
      <c r="M318" s="28">
        <f t="shared" si="38"/>
        <v>0</v>
      </c>
      <c r="N318" s="28"/>
      <c r="O318" s="28"/>
      <c r="P318" s="28"/>
      <c r="Q318" s="28"/>
      <c r="R318" s="87" t="s">
        <v>18</v>
      </c>
    </row>
    <row r="319" spans="2:18" s="3" customFormat="1" ht="16.5" customHeight="1" x14ac:dyDescent="0.25">
      <c r="B319" s="97"/>
      <c r="C319" s="85"/>
      <c r="D319" s="88"/>
      <c r="E319" s="88"/>
      <c r="F319" s="88"/>
      <c r="G319" s="91"/>
      <c r="H319" s="88"/>
      <c r="I319" s="91"/>
      <c r="J319" s="29" t="s">
        <v>9</v>
      </c>
      <c r="K319" s="28"/>
      <c r="L319" s="28">
        <v>48128.2</v>
      </c>
      <c r="M319" s="28"/>
      <c r="N319" s="28"/>
      <c r="O319" s="28"/>
      <c r="P319" s="28"/>
      <c r="Q319" s="28"/>
      <c r="R319" s="88"/>
    </row>
    <row r="320" spans="2:18" s="3" customFormat="1" ht="32.25" customHeight="1" x14ac:dyDescent="0.25">
      <c r="B320" s="97"/>
      <c r="C320" s="85"/>
      <c r="D320" s="88"/>
      <c r="E320" s="88"/>
      <c r="F320" s="88"/>
      <c r="G320" s="91"/>
      <c r="H320" s="88"/>
      <c r="I320" s="91"/>
      <c r="J320" s="29" t="s">
        <v>10</v>
      </c>
      <c r="K320" s="28"/>
      <c r="L320" s="28"/>
      <c r="M320" s="28"/>
      <c r="N320" s="28"/>
      <c r="O320" s="28"/>
      <c r="P320" s="28"/>
      <c r="Q320" s="28"/>
      <c r="R320" s="88"/>
    </row>
    <row r="321" spans="2:18" s="3" customFormat="1" ht="16.5" customHeight="1" x14ac:dyDescent="0.25">
      <c r="B321" s="97"/>
      <c r="C321" s="85"/>
      <c r="D321" s="88"/>
      <c r="E321" s="88"/>
      <c r="F321" s="88"/>
      <c r="G321" s="91"/>
      <c r="H321" s="88"/>
      <c r="I321" s="91"/>
      <c r="J321" s="39" t="s">
        <v>11</v>
      </c>
      <c r="K321" s="28"/>
      <c r="L321" s="28"/>
      <c r="M321" s="28"/>
      <c r="N321" s="28"/>
      <c r="O321" s="28"/>
      <c r="P321" s="28"/>
      <c r="Q321" s="28"/>
      <c r="R321" s="88"/>
    </row>
    <row r="322" spans="2:18" s="3" customFormat="1" ht="28.5" customHeight="1" x14ac:dyDescent="0.25">
      <c r="B322" s="97"/>
      <c r="C322" s="86"/>
      <c r="D322" s="89"/>
      <c r="E322" s="89"/>
      <c r="F322" s="89"/>
      <c r="G322" s="92"/>
      <c r="H322" s="89"/>
      <c r="I322" s="92"/>
      <c r="J322" s="37" t="s">
        <v>12</v>
      </c>
      <c r="K322" s="28"/>
      <c r="L322" s="28"/>
      <c r="M322" s="28"/>
      <c r="N322" s="28"/>
      <c r="O322" s="28"/>
      <c r="P322" s="28"/>
      <c r="Q322" s="28"/>
      <c r="R322" s="89"/>
    </row>
    <row r="323" spans="2:18" s="3" customFormat="1" ht="30" customHeight="1" x14ac:dyDescent="0.25">
      <c r="B323" s="97"/>
      <c r="C323" s="84" t="s">
        <v>186</v>
      </c>
      <c r="D323" s="87" t="s">
        <v>138</v>
      </c>
      <c r="E323" s="87">
        <v>2022</v>
      </c>
      <c r="F323" s="87" t="s">
        <v>158</v>
      </c>
      <c r="G323" s="90"/>
      <c r="H323" s="87">
        <v>2.5</v>
      </c>
      <c r="I323" s="90">
        <f>L323+M323+N323</f>
        <v>51881.9</v>
      </c>
      <c r="J323" s="27" t="s">
        <v>8</v>
      </c>
      <c r="K323" s="28">
        <f>K324</f>
        <v>0</v>
      </c>
      <c r="L323" s="28">
        <f t="shared" ref="L323:N323" si="39">L324</f>
        <v>1322.9</v>
      </c>
      <c r="M323" s="28">
        <f t="shared" si="39"/>
        <v>559</v>
      </c>
      <c r="N323" s="28">
        <f t="shared" si="39"/>
        <v>50000</v>
      </c>
      <c r="O323" s="28"/>
      <c r="P323" s="28"/>
      <c r="Q323" s="28"/>
      <c r="R323" s="87" t="s">
        <v>18</v>
      </c>
    </row>
    <row r="324" spans="2:18" s="3" customFormat="1" ht="16.5" customHeight="1" x14ac:dyDescent="0.25">
      <c r="B324" s="97"/>
      <c r="C324" s="85"/>
      <c r="D324" s="88"/>
      <c r="E324" s="88"/>
      <c r="F324" s="88"/>
      <c r="G324" s="91"/>
      <c r="H324" s="88"/>
      <c r="I324" s="91"/>
      <c r="J324" s="29" t="s">
        <v>9</v>
      </c>
      <c r="K324" s="28"/>
      <c r="L324" s="28">
        <v>1322.9</v>
      </c>
      <c r="M324" s="28">
        <v>559</v>
      </c>
      <c r="N324" s="28">
        <v>50000</v>
      </c>
      <c r="O324" s="28"/>
      <c r="P324" s="28"/>
      <c r="Q324" s="28"/>
      <c r="R324" s="88"/>
    </row>
    <row r="325" spans="2:18" s="3" customFormat="1" ht="32.25" customHeight="1" x14ac:dyDescent="0.25">
      <c r="B325" s="97"/>
      <c r="C325" s="85"/>
      <c r="D325" s="88"/>
      <c r="E325" s="88"/>
      <c r="F325" s="88"/>
      <c r="G325" s="91"/>
      <c r="H325" s="88"/>
      <c r="I325" s="91"/>
      <c r="J325" s="29" t="s">
        <v>10</v>
      </c>
      <c r="K325" s="28"/>
      <c r="L325" s="28"/>
      <c r="M325" s="28"/>
      <c r="N325" s="28"/>
      <c r="O325" s="28"/>
      <c r="P325" s="28"/>
      <c r="Q325" s="28"/>
      <c r="R325" s="88"/>
    </row>
    <row r="326" spans="2:18" s="3" customFormat="1" ht="16.5" customHeight="1" x14ac:dyDescent="0.25">
      <c r="B326" s="97"/>
      <c r="C326" s="85"/>
      <c r="D326" s="88"/>
      <c r="E326" s="88"/>
      <c r="F326" s="88"/>
      <c r="G326" s="91"/>
      <c r="H326" s="88"/>
      <c r="I326" s="91"/>
      <c r="J326" s="39" t="s">
        <v>11</v>
      </c>
      <c r="K326" s="28"/>
      <c r="L326" s="28"/>
      <c r="M326" s="28"/>
      <c r="N326" s="28"/>
      <c r="O326" s="28"/>
      <c r="P326" s="28"/>
      <c r="Q326" s="28"/>
      <c r="R326" s="88"/>
    </row>
    <row r="327" spans="2:18" s="3" customFormat="1" ht="28.5" customHeight="1" x14ac:dyDescent="0.25">
      <c r="B327" s="97"/>
      <c r="C327" s="86"/>
      <c r="D327" s="89"/>
      <c r="E327" s="89"/>
      <c r="F327" s="89"/>
      <c r="G327" s="92"/>
      <c r="H327" s="89"/>
      <c r="I327" s="92"/>
      <c r="J327" s="37" t="s">
        <v>12</v>
      </c>
      <c r="K327" s="28"/>
      <c r="L327" s="28"/>
      <c r="M327" s="28"/>
      <c r="N327" s="28"/>
      <c r="O327" s="28"/>
      <c r="P327" s="28"/>
      <c r="Q327" s="28"/>
      <c r="R327" s="89"/>
    </row>
    <row r="328" spans="2:18" s="3" customFormat="1" ht="30" customHeight="1" x14ac:dyDescent="0.25">
      <c r="B328" s="97"/>
      <c r="C328" s="84" t="s">
        <v>49</v>
      </c>
      <c r="D328" s="87" t="s">
        <v>39</v>
      </c>
      <c r="E328" s="87">
        <v>2022</v>
      </c>
      <c r="F328" s="87" t="s">
        <v>17</v>
      </c>
      <c r="G328" s="120">
        <f>I328</f>
        <v>145170.6</v>
      </c>
      <c r="H328" s="117"/>
      <c r="I328" s="123">
        <f>K330</f>
        <v>145170.6</v>
      </c>
      <c r="J328" s="37" t="s">
        <v>8</v>
      </c>
      <c r="K328" s="40">
        <f>K329+K330</f>
        <v>145170.6</v>
      </c>
      <c r="L328" s="28">
        <f t="shared" ref="L328:M328" si="40">L329</f>
        <v>0</v>
      </c>
      <c r="M328" s="28">
        <f t="shared" si="40"/>
        <v>0</v>
      </c>
      <c r="N328" s="28"/>
      <c r="O328" s="28"/>
      <c r="P328" s="28"/>
      <c r="Q328" s="28"/>
      <c r="R328" s="87" t="s">
        <v>110</v>
      </c>
    </row>
    <row r="329" spans="2:18" s="3" customFormat="1" ht="16.5" customHeight="1" x14ac:dyDescent="0.25">
      <c r="B329" s="97"/>
      <c r="C329" s="85"/>
      <c r="D329" s="88"/>
      <c r="E329" s="88"/>
      <c r="F329" s="88"/>
      <c r="G329" s="121"/>
      <c r="H329" s="118"/>
      <c r="I329" s="124"/>
      <c r="J329" s="37" t="s">
        <v>9</v>
      </c>
      <c r="K329" s="40"/>
      <c r="L329" s="28"/>
      <c r="M329" s="28"/>
      <c r="N329" s="28"/>
      <c r="O329" s="28"/>
      <c r="P329" s="28"/>
      <c r="Q329" s="28"/>
      <c r="R329" s="88"/>
    </row>
    <row r="330" spans="2:18" s="3" customFormat="1" ht="18.75" customHeight="1" x14ac:dyDescent="0.25">
      <c r="B330" s="97"/>
      <c r="C330" s="85"/>
      <c r="D330" s="88"/>
      <c r="E330" s="88"/>
      <c r="F330" s="88"/>
      <c r="G330" s="121"/>
      <c r="H330" s="118"/>
      <c r="I330" s="124"/>
      <c r="J330" s="37" t="s">
        <v>10</v>
      </c>
      <c r="K330" s="40">
        <v>145170.6</v>
      </c>
      <c r="L330" s="28"/>
      <c r="M330" s="28"/>
      <c r="N330" s="28"/>
      <c r="O330" s="28"/>
      <c r="P330" s="28"/>
      <c r="Q330" s="28"/>
      <c r="R330" s="88"/>
    </row>
    <row r="331" spans="2:18" s="3" customFormat="1" ht="16.5" customHeight="1" x14ac:dyDescent="0.25">
      <c r="B331" s="97"/>
      <c r="C331" s="85"/>
      <c r="D331" s="88"/>
      <c r="E331" s="88"/>
      <c r="F331" s="88"/>
      <c r="G331" s="121"/>
      <c r="H331" s="118"/>
      <c r="I331" s="124"/>
      <c r="J331" s="37" t="s">
        <v>11</v>
      </c>
      <c r="K331" s="40"/>
      <c r="L331" s="28"/>
      <c r="M331" s="28"/>
      <c r="N331" s="28"/>
      <c r="O331" s="28"/>
      <c r="P331" s="28"/>
      <c r="Q331" s="28"/>
      <c r="R331" s="88"/>
    </row>
    <row r="332" spans="2:18" s="3" customFormat="1" ht="28.5" customHeight="1" x14ac:dyDescent="0.25">
      <c r="B332" s="97"/>
      <c r="C332" s="86"/>
      <c r="D332" s="89"/>
      <c r="E332" s="89"/>
      <c r="F332" s="89"/>
      <c r="G332" s="122"/>
      <c r="H332" s="119"/>
      <c r="I332" s="125"/>
      <c r="J332" s="41" t="s">
        <v>12</v>
      </c>
      <c r="K332" s="40"/>
      <c r="L332" s="28"/>
      <c r="M332" s="28"/>
      <c r="N332" s="28"/>
      <c r="O332" s="28"/>
      <c r="P332" s="28"/>
      <c r="Q332" s="28"/>
      <c r="R332" s="89"/>
    </row>
    <row r="333" spans="2:18" s="3" customFormat="1" ht="30" customHeight="1" x14ac:dyDescent="0.25">
      <c r="B333" s="97"/>
      <c r="C333" s="84" t="s">
        <v>50</v>
      </c>
      <c r="D333" s="87" t="s">
        <v>39</v>
      </c>
      <c r="E333" s="87">
        <v>2022</v>
      </c>
      <c r="F333" s="87" t="s">
        <v>17</v>
      </c>
      <c r="G333" s="120">
        <f>I333</f>
        <v>54829.4</v>
      </c>
      <c r="H333" s="117"/>
      <c r="I333" s="123">
        <f>K334</f>
        <v>54829.4</v>
      </c>
      <c r="J333" s="37" t="s">
        <v>8</v>
      </c>
      <c r="K333" s="40">
        <f>K334+K335</f>
        <v>54829.4</v>
      </c>
      <c r="L333" s="28">
        <f t="shared" ref="L333" si="41">L334</f>
        <v>0</v>
      </c>
      <c r="M333" s="28">
        <f t="shared" ref="M333" si="42">M334</f>
        <v>0</v>
      </c>
      <c r="N333" s="28"/>
      <c r="O333" s="28"/>
      <c r="P333" s="28"/>
      <c r="Q333" s="28"/>
      <c r="R333" s="87" t="s">
        <v>110</v>
      </c>
    </row>
    <row r="334" spans="2:18" s="3" customFormat="1" ht="16.5" customHeight="1" x14ac:dyDescent="0.25">
      <c r="B334" s="97"/>
      <c r="C334" s="85"/>
      <c r="D334" s="88"/>
      <c r="E334" s="88"/>
      <c r="F334" s="88"/>
      <c r="G334" s="121"/>
      <c r="H334" s="118"/>
      <c r="I334" s="124"/>
      <c r="J334" s="37" t="s">
        <v>9</v>
      </c>
      <c r="K334" s="40">
        <v>54829.4</v>
      </c>
      <c r="L334" s="28"/>
      <c r="M334" s="28"/>
      <c r="N334" s="28"/>
      <c r="O334" s="28"/>
      <c r="P334" s="28"/>
      <c r="Q334" s="28"/>
      <c r="R334" s="88"/>
    </row>
    <row r="335" spans="2:18" s="3" customFormat="1" ht="18.75" customHeight="1" x14ac:dyDescent="0.25">
      <c r="B335" s="97"/>
      <c r="C335" s="85"/>
      <c r="D335" s="88"/>
      <c r="E335" s="88"/>
      <c r="F335" s="88"/>
      <c r="G335" s="121"/>
      <c r="H335" s="118"/>
      <c r="I335" s="124"/>
      <c r="J335" s="37" t="s">
        <v>10</v>
      </c>
      <c r="K335" s="42"/>
      <c r="L335" s="28"/>
      <c r="M335" s="28"/>
      <c r="N335" s="28"/>
      <c r="O335" s="28"/>
      <c r="P335" s="28"/>
      <c r="Q335" s="28"/>
      <c r="R335" s="88"/>
    </row>
    <row r="336" spans="2:18" s="3" customFormat="1" ht="16.5" customHeight="1" x14ac:dyDescent="0.25">
      <c r="B336" s="97"/>
      <c r="C336" s="85"/>
      <c r="D336" s="88"/>
      <c r="E336" s="88"/>
      <c r="F336" s="88"/>
      <c r="G336" s="121"/>
      <c r="H336" s="118"/>
      <c r="I336" s="124"/>
      <c r="J336" s="37" t="s">
        <v>11</v>
      </c>
      <c r="K336" s="42"/>
      <c r="L336" s="28"/>
      <c r="M336" s="28"/>
      <c r="N336" s="28"/>
      <c r="O336" s="28"/>
      <c r="P336" s="28"/>
      <c r="Q336" s="28"/>
      <c r="R336" s="88"/>
    </row>
    <row r="337" spans="2:18" s="3" customFormat="1" ht="28.5" customHeight="1" x14ac:dyDescent="0.25">
      <c r="B337" s="98"/>
      <c r="C337" s="86"/>
      <c r="D337" s="89"/>
      <c r="E337" s="89"/>
      <c r="F337" s="89"/>
      <c r="G337" s="122"/>
      <c r="H337" s="119"/>
      <c r="I337" s="125"/>
      <c r="J337" s="41" t="s">
        <v>12</v>
      </c>
      <c r="K337" s="42"/>
      <c r="L337" s="28"/>
      <c r="M337" s="28"/>
      <c r="N337" s="28"/>
      <c r="O337" s="28"/>
      <c r="P337" s="28"/>
      <c r="Q337" s="28"/>
      <c r="R337" s="89"/>
    </row>
    <row r="338" spans="2:18" ht="87.75" customHeight="1" x14ac:dyDescent="0.25">
      <c r="B338" s="96" t="s">
        <v>47</v>
      </c>
      <c r="C338" s="84" t="s">
        <v>46</v>
      </c>
      <c r="D338" s="87" t="s">
        <v>16</v>
      </c>
      <c r="E338" s="87">
        <v>2023</v>
      </c>
      <c r="F338" s="87" t="s">
        <v>155</v>
      </c>
      <c r="G338" s="105">
        <v>38871381.75</v>
      </c>
      <c r="H338" s="87">
        <v>5.0999999999999996</v>
      </c>
      <c r="I338" s="105">
        <v>34524159.130000003</v>
      </c>
      <c r="J338" s="44" t="s">
        <v>8</v>
      </c>
      <c r="K338" s="45"/>
      <c r="L338" s="45">
        <f t="shared" ref="L338:O338" si="43">L339+L340+L342</f>
        <v>1502796.3</v>
      </c>
      <c r="M338" s="45">
        <f t="shared" si="43"/>
        <v>11014091</v>
      </c>
      <c r="N338" s="45">
        <f t="shared" si="43"/>
        <v>10737950.399999999</v>
      </c>
      <c r="O338" s="45">
        <f t="shared" si="43"/>
        <v>11064994.300000001</v>
      </c>
      <c r="P338" s="45"/>
      <c r="Q338" s="45"/>
      <c r="R338" s="87" t="s">
        <v>109</v>
      </c>
    </row>
    <row r="339" spans="2:18" ht="87.75" customHeight="1" x14ac:dyDescent="0.25">
      <c r="B339" s="97"/>
      <c r="C339" s="85"/>
      <c r="D339" s="88"/>
      <c r="E339" s="88"/>
      <c r="F339" s="88"/>
      <c r="G339" s="106"/>
      <c r="H339" s="88"/>
      <c r="I339" s="106"/>
      <c r="J339" s="44" t="s">
        <v>9</v>
      </c>
      <c r="K339" s="45"/>
      <c r="L339" s="45">
        <v>695000</v>
      </c>
      <c r="M339" s="45">
        <v>1500000</v>
      </c>
      <c r="N339" s="45"/>
      <c r="O339" s="45"/>
      <c r="P339" s="45"/>
      <c r="Q339" s="45"/>
      <c r="R339" s="88"/>
    </row>
    <row r="340" spans="2:18" ht="87.75" customHeight="1" x14ac:dyDescent="0.25">
      <c r="B340" s="97"/>
      <c r="C340" s="85"/>
      <c r="D340" s="88"/>
      <c r="E340" s="88"/>
      <c r="F340" s="88"/>
      <c r="G340" s="106"/>
      <c r="H340" s="88"/>
      <c r="I340" s="106"/>
      <c r="J340" s="44" t="s">
        <v>10</v>
      </c>
      <c r="K340" s="45"/>
      <c r="L340" s="71">
        <v>500000</v>
      </c>
      <c r="M340" s="71">
        <v>8101500</v>
      </c>
      <c r="N340" s="71">
        <v>9258420.6999999993</v>
      </c>
      <c r="O340" s="70">
        <v>6178387.5999999996</v>
      </c>
      <c r="P340" s="45"/>
      <c r="Q340" s="45"/>
      <c r="R340" s="88"/>
    </row>
    <row r="341" spans="2:18" ht="71.25" customHeight="1" x14ac:dyDescent="0.25">
      <c r="B341" s="97"/>
      <c r="C341" s="85"/>
      <c r="D341" s="88"/>
      <c r="E341" s="88"/>
      <c r="F341" s="88"/>
      <c r="G341" s="106"/>
      <c r="H341" s="88"/>
      <c r="I341" s="106"/>
      <c r="J341" s="44" t="s">
        <v>11</v>
      </c>
      <c r="K341" s="45"/>
      <c r="L341" s="45"/>
      <c r="M341" s="45"/>
      <c r="N341" s="45"/>
      <c r="O341" s="45"/>
      <c r="P341" s="45"/>
      <c r="Q341" s="45"/>
      <c r="R341" s="88"/>
    </row>
    <row r="342" spans="2:18" ht="30.75" customHeight="1" thickBot="1" x14ac:dyDescent="0.3">
      <c r="B342" s="98"/>
      <c r="C342" s="86"/>
      <c r="D342" s="89"/>
      <c r="E342" s="89"/>
      <c r="F342" s="89"/>
      <c r="G342" s="107"/>
      <c r="H342" s="89"/>
      <c r="I342" s="107"/>
      <c r="J342" s="44" t="s">
        <v>12</v>
      </c>
      <c r="K342" s="46"/>
      <c r="L342" s="73">
        <v>307796.3</v>
      </c>
      <c r="M342" s="73">
        <v>1412591</v>
      </c>
      <c r="N342" s="73">
        <v>1479529.7</v>
      </c>
      <c r="O342" s="72">
        <v>4886606.7</v>
      </c>
      <c r="P342" s="47"/>
      <c r="Q342" s="47"/>
      <c r="R342" s="89"/>
    </row>
    <row r="343" spans="2:18" ht="34.5" customHeight="1" x14ac:dyDescent="0.25">
      <c r="B343" s="96" t="s">
        <v>71</v>
      </c>
      <c r="C343" s="84" t="s">
        <v>87</v>
      </c>
      <c r="D343" s="99">
        <v>2021</v>
      </c>
      <c r="E343" s="99">
        <v>2021</v>
      </c>
      <c r="F343" s="99" t="s">
        <v>165</v>
      </c>
      <c r="G343" s="102">
        <f>M343</f>
        <v>0</v>
      </c>
      <c r="H343" s="99"/>
      <c r="I343" s="105">
        <f>G343</f>
        <v>0</v>
      </c>
      <c r="J343" s="48" t="s">
        <v>8</v>
      </c>
      <c r="K343" s="49">
        <f>K344</f>
        <v>0</v>
      </c>
      <c r="L343" s="49">
        <f>L344</f>
        <v>0</v>
      </c>
      <c r="M343" s="50">
        <f>M344</f>
        <v>0</v>
      </c>
      <c r="N343" s="47"/>
      <c r="O343" s="47"/>
      <c r="P343" s="47"/>
      <c r="Q343" s="47"/>
      <c r="R343" s="87" t="s">
        <v>18</v>
      </c>
    </row>
    <row r="344" spans="2:18" ht="24" customHeight="1" x14ac:dyDescent="0.25">
      <c r="B344" s="97"/>
      <c r="C344" s="85"/>
      <c r="D344" s="100"/>
      <c r="E344" s="100"/>
      <c r="F344" s="100"/>
      <c r="G344" s="103"/>
      <c r="H344" s="100"/>
      <c r="I344" s="106"/>
      <c r="J344" s="48" t="s">
        <v>9</v>
      </c>
      <c r="K344" s="49"/>
      <c r="L344" s="49"/>
      <c r="M344" s="50"/>
      <c r="N344" s="47"/>
      <c r="O344" s="47"/>
      <c r="P344" s="47"/>
      <c r="Q344" s="47"/>
      <c r="R344" s="88"/>
    </row>
    <row r="345" spans="2:18" ht="31.5" customHeight="1" x14ac:dyDescent="0.25">
      <c r="B345" s="97"/>
      <c r="C345" s="85"/>
      <c r="D345" s="100"/>
      <c r="E345" s="100"/>
      <c r="F345" s="100"/>
      <c r="G345" s="103"/>
      <c r="H345" s="100"/>
      <c r="I345" s="106"/>
      <c r="J345" s="48" t="s">
        <v>10</v>
      </c>
      <c r="K345" s="49"/>
      <c r="L345" s="49"/>
      <c r="M345" s="50"/>
      <c r="N345" s="47"/>
      <c r="O345" s="47"/>
      <c r="P345" s="47"/>
      <c r="Q345" s="47"/>
      <c r="R345" s="88"/>
    </row>
    <row r="346" spans="2:18" ht="18" customHeight="1" x14ac:dyDescent="0.25">
      <c r="B346" s="97"/>
      <c r="C346" s="85"/>
      <c r="D346" s="100"/>
      <c r="E346" s="100"/>
      <c r="F346" s="100"/>
      <c r="G346" s="103"/>
      <c r="H346" s="100"/>
      <c r="I346" s="106"/>
      <c r="J346" s="48" t="s">
        <v>11</v>
      </c>
      <c r="K346" s="49"/>
      <c r="L346" s="49"/>
      <c r="M346" s="50"/>
      <c r="N346" s="47"/>
      <c r="O346" s="47"/>
      <c r="P346" s="47"/>
      <c r="Q346" s="47"/>
      <c r="R346" s="88"/>
    </row>
    <row r="347" spans="2:18" ht="24.75" customHeight="1" x14ac:dyDescent="0.25">
      <c r="B347" s="97"/>
      <c r="C347" s="86"/>
      <c r="D347" s="101"/>
      <c r="E347" s="101"/>
      <c r="F347" s="101"/>
      <c r="G347" s="104"/>
      <c r="H347" s="101"/>
      <c r="I347" s="107"/>
      <c r="J347" s="48" t="s">
        <v>12</v>
      </c>
      <c r="K347" s="49"/>
      <c r="L347" s="49"/>
      <c r="M347" s="50"/>
      <c r="N347" s="47"/>
      <c r="O347" s="47"/>
      <c r="P347" s="47"/>
      <c r="Q347" s="47"/>
      <c r="R347" s="89"/>
    </row>
    <row r="348" spans="2:18" ht="30.75" customHeight="1" x14ac:dyDescent="0.25">
      <c r="B348" s="97"/>
      <c r="C348" s="84" t="s">
        <v>88</v>
      </c>
      <c r="D348" s="99">
        <v>2021</v>
      </c>
      <c r="E348" s="99">
        <v>2021</v>
      </c>
      <c r="F348" s="99" t="s">
        <v>165</v>
      </c>
      <c r="G348" s="102">
        <f>M348</f>
        <v>0</v>
      </c>
      <c r="H348" s="99"/>
      <c r="I348" s="105">
        <f>G348</f>
        <v>0</v>
      </c>
      <c r="J348" s="48" t="s">
        <v>8</v>
      </c>
      <c r="K348" s="49">
        <f>K349</f>
        <v>0</v>
      </c>
      <c r="L348" s="49">
        <f>L349</f>
        <v>0</v>
      </c>
      <c r="M348" s="50">
        <f>M349</f>
        <v>0</v>
      </c>
      <c r="N348" s="47"/>
      <c r="O348" s="47"/>
      <c r="P348" s="47"/>
      <c r="Q348" s="47"/>
      <c r="R348" s="87" t="s">
        <v>18</v>
      </c>
    </row>
    <row r="349" spans="2:18" ht="17.25" customHeight="1" x14ac:dyDescent="0.25">
      <c r="B349" s="97"/>
      <c r="C349" s="85"/>
      <c r="D349" s="100"/>
      <c r="E349" s="100"/>
      <c r="F349" s="100"/>
      <c r="G349" s="103"/>
      <c r="H349" s="100"/>
      <c r="I349" s="106"/>
      <c r="J349" s="48" t="s">
        <v>9</v>
      </c>
      <c r="K349" s="49"/>
      <c r="L349" s="49"/>
      <c r="M349" s="50"/>
      <c r="N349" s="47"/>
      <c r="O349" s="47"/>
      <c r="P349" s="47"/>
      <c r="Q349" s="47"/>
      <c r="R349" s="88"/>
    </row>
    <row r="350" spans="2:18" ht="31.5" customHeight="1" x14ac:dyDescent="0.25">
      <c r="B350" s="97"/>
      <c r="C350" s="85"/>
      <c r="D350" s="100"/>
      <c r="E350" s="100"/>
      <c r="F350" s="100"/>
      <c r="G350" s="103"/>
      <c r="H350" s="100"/>
      <c r="I350" s="106"/>
      <c r="J350" s="48" t="s">
        <v>10</v>
      </c>
      <c r="K350" s="49"/>
      <c r="L350" s="49"/>
      <c r="M350" s="50"/>
      <c r="N350" s="47"/>
      <c r="O350" s="47"/>
      <c r="P350" s="47"/>
      <c r="Q350" s="47"/>
      <c r="R350" s="88"/>
    </row>
    <row r="351" spans="2:18" ht="19.5" customHeight="1" x14ac:dyDescent="0.25">
      <c r="B351" s="97"/>
      <c r="C351" s="85"/>
      <c r="D351" s="100"/>
      <c r="E351" s="100"/>
      <c r="F351" s="100"/>
      <c r="G351" s="103"/>
      <c r="H351" s="100"/>
      <c r="I351" s="106"/>
      <c r="J351" s="48" t="s">
        <v>11</v>
      </c>
      <c r="K351" s="49"/>
      <c r="L351" s="49"/>
      <c r="M351" s="50"/>
      <c r="N351" s="47"/>
      <c r="O351" s="47"/>
      <c r="P351" s="47"/>
      <c r="Q351" s="47"/>
      <c r="R351" s="88"/>
    </row>
    <row r="352" spans="2:18" ht="43.5" customHeight="1" x14ac:dyDescent="0.25">
      <c r="B352" s="97"/>
      <c r="C352" s="86"/>
      <c r="D352" s="101"/>
      <c r="E352" s="101"/>
      <c r="F352" s="101"/>
      <c r="G352" s="104"/>
      <c r="H352" s="101"/>
      <c r="I352" s="107"/>
      <c r="J352" s="48" t="s">
        <v>12</v>
      </c>
      <c r="K352" s="49"/>
      <c r="L352" s="49"/>
      <c r="M352" s="50"/>
      <c r="N352" s="47"/>
      <c r="O352" s="47"/>
      <c r="P352" s="47"/>
      <c r="Q352" s="47"/>
      <c r="R352" s="89"/>
    </row>
    <row r="353" spans="2:18" ht="27.75" customHeight="1" x14ac:dyDescent="0.25">
      <c r="B353" s="97"/>
      <c r="C353" s="84" t="s">
        <v>89</v>
      </c>
      <c r="D353" s="99">
        <v>2021</v>
      </c>
      <c r="E353" s="99">
        <v>2021</v>
      </c>
      <c r="F353" s="99" t="s">
        <v>165</v>
      </c>
      <c r="G353" s="102">
        <f>I353</f>
        <v>0</v>
      </c>
      <c r="H353" s="99"/>
      <c r="I353" s="105">
        <f>M353</f>
        <v>0</v>
      </c>
      <c r="J353" s="48" t="s">
        <v>8</v>
      </c>
      <c r="K353" s="49">
        <f>K354</f>
        <v>0</v>
      </c>
      <c r="L353" s="49">
        <f>L354</f>
        <v>0</v>
      </c>
      <c r="M353" s="50"/>
      <c r="N353" s="47"/>
      <c r="O353" s="47"/>
      <c r="P353" s="47"/>
      <c r="Q353" s="47"/>
      <c r="R353" s="87" t="s">
        <v>18</v>
      </c>
    </row>
    <row r="354" spans="2:18" ht="18" customHeight="1" x14ac:dyDescent="0.25">
      <c r="B354" s="97"/>
      <c r="C354" s="85"/>
      <c r="D354" s="100"/>
      <c r="E354" s="100"/>
      <c r="F354" s="100"/>
      <c r="G354" s="103"/>
      <c r="H354" s="100"/>
      <c r="I354" s="106"/>
      <c r="J354" s="48" t="s">
        <v>9</v>
      </c>
      <c r="K354" s="49"/>
      <c r="L354" s="49"/>
      <c r="M354" s="50"/>
      <c r="N354" s="47"/>
      <c r="O354" s="47"/>
      <c r="P354" s="47"/>
      <c r="Q354" s="47"/>
      <c r="R354" s="88"/>
    </row>
    <row r="355" spans="2:18" ht="31.5" customHeight="1" x14ac:dyDescent="0.25">
      <c r="B355" s="97"/>
      <c r="C355" s="85"/>
      <c r="D355" s="100"/>
      <c r="E355" s="100"/>
      <c r="F355" s="100"/>
      <c r="G355" s="103"/>
      <c r="H355" s="100"/>
      <c r="I355" s="106"/>
      <c r="J355" s="48" t="s">
        <v>10</v>
      </c>
      <c r="K355" s="49"/>
      <c r="L355" s="49"/>
      <c r="M355" s="50"/>
      <c r="N355" s="47"/>
      <c r="O355" s="47"/>
      <c r="P355" s="47"/>
      <c r="Q355" s="47"/>
      <c r="R355" s="88"/>
    </row>
    <row r="356" spans="2:18" ht="19.5" customHeight="1" x14ac:dyDescent="0.25">
      <c r="B356" s="97"/>
      <c r="C356" s="85"/>
      <c r="D356" s="100"/>
      <c r="E356" s="100"/>
      <c r="F356" s="100"/>
      <c r="G356" s="103"/>
      <c r="H356" s="100"/>
      <c r="I356" s="106"/>
      <c r="J356" s="48" t="s">
        <v>11</v>
      </c>
      <c r="K356" s="49"/>
      <c r="L356" s="49"/>
      <c r="M356" s="50"/>
      <c r="N356" s="47"/>
      <c r="O356" s="47"/>
      <c r="P356" s="47"/>
      <c r="Q356" s="47"/>
      <c r="R356" s="88"/>
    </row>
    <row r="357" spans="2:18" ht="29.25" customHeight="1" x14ac:dyDescent="0.25">
      <c r="B357" s="98"/>
      <c r="C357" s="86"/>
      <c r="D357" s="101"/>
      <c r="E357" s="101"/>
      <c r="F357" s="101"/>
      <c r="G357" s="104"/>
      <c r="H357" s="101"/>
      <c r="I357" s="107"/>
      <c r="J357" s="48" t="s">
        <v>12</v>
      </c>
      <c r="K357" s="49"/>
      <c r="L357" s="49"/>
      <c r="M357" s="50"/>
      <c r="N357" s="47"/>
      <c r="O357" s="47"/>
      <c r="P357" s="47"/>
      <c r="Q357" s="47"/>
      <c r="R357" s="89"/>
    </row>
    <row r="358" spans="2:18" ht="29.25" customHeight="1" x14ac:dyDescent="0.25">
      <c r="B358" s="96" t="s">
        <v>62</v>
      </c>
      <c r="C358" s="84" t="s">
        <v>49</v>
      </c>
      <c r="D358" s="87" t="s">
        <v>39</v>
      </c>
      <c r="E358" s="87">
        <v>2022</v>
      </c>
      <c r="F358" s="87" t="s">
        <v>160</v>
      </c>
      <c r="G358" s="120">
        <v>1456233.7</v>
      </c>
      <c r="H358" s="117">
        <v>2.25</v>
      </c>
      <c r="I358" s="123">
        <f>1456233.7-146201.03555</f>
        <v>1310032.66445</v>
      </c>
      <c r="J358" s="37" t="s">
        <v>8</v>
      </c>
      <c r="K358" s="40">
        <f>K359+K360</f>
        <v>0</v>
      </c>
      <c r="L358" s="51">
        <f>L359+L360</f>
        <v>399188</v>
      </c>
      <c r="M358" s="51">
        <f>M359+M360</f>
        <v>890143.9</v>
      </c>
      <c r="N358" s="28"/>
      <c r="O358" s="28"/>
      <c r="P358" s="28"/>
      <c r="Q358" s="28"/>
      <c r="R358" s="87" t="s">
        <v>110</v>
      </c>
    </row>
    <row r="359" spans="2:18" ht="21.75" customHeight="1" x14ac:dyDescent="0.25">
      <c r="B359" s="97"/>
      <c r="C359" s="85"/>
      <c r="D359" s="88"/>
      <c r="E359" s="88"/>
      <c r="F359" s="88"/>
      <c r="G359" s="121"/>
      <c r="H359" s="118"/>
      <c r="I359" s="124"/>
      <c r="J359" s="37" t="s">
        <v>9</v>
      </c>
      <c r="K359" s="40"/>
      <c r="L359" s="51">
        <v>399188</v>
      </c>
      <c r="M359" s="46">
        <v>890143.9</v>
      </c>
      <c r="N359" s="28"/>
      <c r="O359" s="28"/>
      <c r="P359" s="28"/>
      <c r="Q359" s="28"/>
      <c r="R359" s="88"/>
    </row>
    <row r="360" spans="2:18" ht="36" customHeight="1" x14ac:dyDescent="0.25">
      <c r="B360" s="97"/>
      <c r="C360" s="85"/>
      <c r="D360" s="88"/>
      <c r="E360" s="88"/>
      <c r="F360" s="88"/>
      <c r="G360" s="121"/>
      <c r="H360" s="118"/>
      <c r="I360" s="124"/>
      <c r="J360" s="37" t="s">
        <v>10</v>
      </c>
      <c r="K360" s="40"/>
      <c r="L360" s="51"/>
      <c r="M360" s="28"/>
      <c r="N360" s="28"/>
      <c r="O360" s="28"/>
      <c r="P360" s="28"/>
      <c r="Q360" s="28"/>
      <c r="R360" s="88"/>
    </row>
    <row r="361" spans="2:18" ht="21.75" customHeight="1" x14ac:dyDescent="0.25">
      <c r="B361" s="97"/>
      <c r="C361" s="85"/>
      <c r="D361" s="88"/>
      <c r="E361" s="88"/>
      <c r="F361" s="88"/>
      <c r="G361" s="121"/>
      <c r="H361" s="118"/>
      <c r="I361" s="124"/>
      <c r="J361" s="37" t="s">
        <v>11</v>
      </c>
      <c r="K361" s="40"/>
      <c r="L361" s="51"/>
      <c r="M361" s="28"/>
      <c r="N361" s="28"/>
      <c r="O361" s="28"/>
      <c r="P361" s="28"/>
      <c r="Q361" s="28"/>
      <c r="R361" s="88"/>
    </row>
    <row r="362" spans="2:18" ht="31.5" customHeight="1" x14ac:dyDescent="0.25">
      <c r="B362" s="97"/>
      <c r="C362" s="86"/>
      <c r="D362" s="89"/>
      <c r="E362" s="89"/>
      <c r="F362" s="89"/>
      <c r="G362" s="122"/>
      <c r="H362" s="119"/>
      <c r="I362" s="125"/>
      <c r="J362" s="41" t="s">
        <v>12</v>
      </c>
      <c r="K362" s="40"/>
      <c r="L362" s="51"/>
      <c r="M362" s="28"/>
      <c r="N362" s="28"/>
      <c r="O362" s="28"/>
      <c r="P362" s="28"/>
      <c r="Q362" s="28"/>
      <c r="R362" s="89"/>
    </row>
    <row r="363" spans="2:18" ht="27.75" customHeight="1" x14ac:dyDescent="0.25">
      <c r="B363" s="97"/>
      <c r="C363" s="84" t="s">
        <v>50</v>
      </c>
      <c r="D363" s="87" t="s">
        <v>39</v>
      </c>
      <c r="E363" s="87">
        <v>2022</v>
      </c>
      <c r="F363" s="87" t="s">
        <v>160</v>
      </c>
      <c r="G363" s="120">
        <v>299490.5</v>
      </c>
      <c r="H363" s="117">
        <v>0.64500000000000002</v>
      </c>
      <c r="I363" s="123">
        <f>299490.5-124230.89283</f>
        <v>175259.60717</v>
      </c>
      <c r="J363" s="37" t="s">
        <v>8</v>
      </c>
      <c r="K363" s="40">
        <f>K364+K365</f>
        <v>0</v>
      </c>
      <c r="L363" s="40">
        <f t="shared" ref="L363:M363" si="44">L364+L365</f>
        <v>47988.9</v>
      </c>
      <c r="M363" s="52">
        <f t="shared" si="44"/>
        <v>138707.9</v>
      </c>
      <c r="N363" s="28"/>
      <c r="O363" s="28"/>
      <c r="P363" s="28"/>
      <c r="Q363" s="28"/>
      <c r="R363" s="87" t="s">
        <v>110</v>
      </c>
    </row>
    <row r="364" spans="2:18" x14ac:dyDescent="0.25">
      <c r="B364" s="97"/>
      <c r="C364" s="85"/>
      <c r="D364" s="88"/>
      <c r="E364" s="88"/>
      <c r="F364" s="88"/>
      <c r="G364" s="121"/>
      <c r="H364" s="118"/>
      <c r="I364" s="124"/>
      <c r="J364" s="37" t="s">
        <v>9</v>
      </c>
      <c r="K364" s="40"/>
      <c r="L364" s="51">
        <v>47988.9</v>
      </c>
      <c r="M364" s="46">
        <v>138707.9</v>
      </c>
      <c r="N364" s="28"/>
      <c r="O364" s="28"/>
      <c r="P364" s="28"/>
      <c r="Q364" s="28"/>
      <c r="R364" s="88"/>
    </row>
    <row r="365" spans="2:18" ht="29.25" customHeight="1" x14ac:dyDescent="0.25">
      <c r="B365" s="97"/>
      <c r="C365" s="85"/>
      <c r="D365" s="88"/>
      <c r="E365" s="88"/>
      <c r="F365" s="88"/>
      <c r="G365" s="121"/>
      <c r="H365" s="118"/>
      <c r="I365" s="124"/>
      <c r="J365" s="37" t="s">
        <v>10</v>
      </c>
      <c r="K365" s="42"/>
      <c r="L365" s="28"/>
      <c r="M365" s="28"/>
      <c r="N365" s="28"/>
      <c r="O365" s="28"/>
      <c r="P365" s="28"/>
      <c r="Q365" s="28"/>
      <c r="R365" s="88"/>
    </row>
    <row r="366" spans="2:18" ht="30" customHeight="1" x14ac:dyDescent="0.25">
      <c r="B366" s="97"/>
      <c r="C366" s="85"/>
      <c r="D366" s="88"/>
      <c r="E366" s="88"/>
      <c r="F366" s="88"/>
      <c r="G366" s="121"/>
      <c r="H366" s="118"/>
      <c r="I366" s="124"/>
      <c r="J366" s="37" t="s">
        <v>11</v>
      </c>
      <c r="K366" s="42"/>
      <c r="L366" s="28"/>
      <c r="M366" s="28"/>
      <c r="N366" s="28"/>
      <c r="O366" s="28"/>
      <c r="P366" s="28"/>
      <c r="Q366" s="28"/>
      <c r="R366" s="88"/>
    </row>
    <row r="367" spans="2:18" ht="15" customHeight="1" x14ac:dyDescent="0.25">
      <c r="B367" s="98"/>
      <c r="C367" s="86"/>
      <c r="D367" s="89"/>
      <c r="E367" s="89"/>
      <c r="F367" s="89"/>
      <c r="G367" s="122"/>
      <c r="H367" s="119"/>
      <c r="I367" s="125"/>
      <c r="J367" s="41" t="s">
        <v>12</v>
      </c>
      <c r="K367" s="42"/>
      <c r="L367" s="28"/>
      <c r="M367" s="28"/>
      <c r="N367" s="28"/>
      <c r="O367" s="28"/>
      <c r="P367" s="28"/>
      <c r="Q367" s="28"/>
      <c r="R367" s="89"/>
    </row>
    <row r="368" spans="2:18" ht="25.5" customHeight="1" x14ac:dyDescent="0.25">
      <c r="B368" s="96" t="s">
        <v>30</v>
      </c>
      <c r="C368" s="84" t="s">
        <v>53</v>
      </c>
      <c r="D368" s="87" t="s">
        <v>55</v>
      </c>
      <c r="E368" s="87">
        <v>2021</v>
      </c>
      <c r="F368" s="87" t="s">
        <v>160</v>
      </c>
      <c r="G368" s="140">
        <v>114654.18</v>
      </c>
      <c r="H368" s="168">
        <v>2.5750000000000002</v>
      </c>
      <c r="I368" s="146">
        <f>K368+L368+M368</f>
        <v>59820.3</v>
      </c>
      <c r="J368" s="37" t="s">
        <v>8</v>
      </c>
      <c r="K368" s="34">
        <f>K369+K371</f>
        <v>6246.6</v>
      </c>
      <c r="L368" s="34">
        <f>L369+L371</f>
        <v>26661.9</v>
      </c>
      <c r="M368" s="34">
        <f>M369+M371</f>
        <v>26911.8</v>
      </c>
      <c r="N368" s="34"/>
      <c r="O368" s="34"/>
      <c r="P368" s="34"/>
      <c r="Q368" s="34"/>
      <c r="R368" s="127" t="s">
        <v>58</v>
      </c>
    </row>
    <row r="369" spans="2:18" ht="15" customHeight="1" x14ac:dyDescent="0.25">
      <c r="B369" s="97"/>
      <c r="C369" s="85"/>
      <c r="D369" s="88"/>
      <c r="E369" s="88"/>
      <c r="F369" s="88"/>
      <c r="G369" s="141"/>
      <c r="H369" s="169"/>
      <c r="I369" s="147"/>
      <c r="J369" s="37" t="s">
        <v>9</v>
      </c>
      <c r="K369" s="34">
        <v>5934.3</v>
      </c>
      <c r="L369" s="34">
        <v>25603.4</v>
      </c>
      <c r="M369" s="53">
        <v>25853.3</v>
      </c>
      <c r="N369" s="53"/>
      <c r="O369" s="53"/>
      <c r="P369" s="53"/>
      <c r="Q369" s="53"/>
      <c r="R369" s="127"/>
    </row>
    <row r="370" spans="2:18" ht="25.5" customHeight="1" x14ac:dyDescent="0.25">
      <c r="B370" s="97"/>
      <c r="C370" s="85"/>
      <c r="D370" s="88"/>
      <c r="E370" s="88"/>
      <c r="F370" s="88"/>
      <c r="G370" s="141"/>
      <c r="H370" s="169"/>
      <c r="I370" s="147"/>
      <c r="J370" s="37" t="s">
        <v>10</v>
      </c>
      <c r="K370" s="34"/>
      <c r="L370" s="34"/>
      <c r="M370" s="54"/>
      <c r="N370" s="54"/>
      <c r="O370" s="54"/>
      <c r="P370" s="54"/>
      <c r="Q370" s="54"/>
      <c r="R370" s="127"/>
    </row>
    <row r="371" spans="2:18" ht="15" customHeight="1" x14ac:dyDescent="0.25">
      <c r="B371" s="97"/>
      <c r="C371" s="85"/>
      <c r="D371" s="88"/>
      <c r="E371" s="88"/>
      <c r="F371" s="88"/>
      <c r="G371" s="141"/>
      <c r="H371" s="169"/>
      <c r="I371" s="147"/>
      <c r="J371" s="37" t="s">
        <v>11</v>
      </c>
      <c r="K371" s="34">
        <v>312.3</v>
      </c>
      <c r="L371" s="34">
        <v>1058.5</v>
      </c>
      <c r="M371" s="34">
        <v>1058.5</v>
      </c>
      <c r="N371" s="34"/>
      <c r="O371" s="34"/>
      <c r="P371" s="34"/>
      <c r="Q371" s="34"/>
      <c r="R371" s="127"/>
    </row>
    <row r="372" spans="2:18" ht="25.5" customHeight="1" x14ac:dyDescent="0.25">
      <c r="B372" s="97"/>
      <c r="C372" s="86"/>
      <c r="D372" s="89"/>
      <c r="E372" s="89"/>
      <c r="F372" s="89"/>
      <c r="G372" s="142"/>
      <c r="H372" s="170"/>
      <c r="I372" s="148"/>
      <c r="J372" s="41" t="s">
        <v>12</v>
      </c>
      <c r="K372" s="34"/>
      <c r="L372" s="34"/>
      <c r="M372" s="54"/>
      <c r="N372" s="54"/>
      <c r="O372" s="54"/>
      <c r="P372" s="54"/>
      <c r="Q372" s="54"/>
      <c r="R372" s="127"/>
    </row>
    <row r="373" spans="2:18" ht="26.25" hidden="1" customHeight="1" x14ac:dyDescent="0.25">
      <c r="B373" s="97"/>
      <c r="C373" s="133" t="s">
        <v>20</v>
      </c>
      <c r="D373" s="155">
        <v>2019</v>
      </c>
      <c r="E373" s="155">
        <v>2019</v>
      </c>
      <c r="F373" s="155" t="s">
        <v>160</v>
      </c>
      <c r="G373" s="123">
        <v>37864.6</v>
      </c>
      <c r="H373" s="155">
        <v>0.66500000000000004</v>
      </c>
      <c r="I373" s="114">
        <v>15742.3</v>
      </c>
      <c r="J373" s="55" t="s">
        <v>31</v>
      </c>
      <c r="K373" s="56">
        <f>K374+K376</f>
        <v>0</v>
      </c>
      <c r="L373" s="56"/>
      <c r="M373" s="57"/>
      <c r="N373" s="57"/>
      <c r="O373" s="57"/>
      <c r="P373" s="57"/>
      <c r="Q373" s="57"/>
      <c r="R373" s="127" t="s">
        <v>108</v>
      </c>
    </row>
    <row r="374" spans="2:18" hidden="1" x14ac:dyDescent="0.25">
      <c r="B374" s="97"/>
      <c r="C374" s="134"/>
      <c r="D374" s="156"/>
      <c r="E374" s="156"/>
      <c r="F374" s="156"/>
      <c r="G374" s="124"/>
      <c r="H374" s="156"/>
      <c r="I374" s="115"/>
      <c r="J374" s="57" t="s">
        <v>9</v>
      </c>
      <c r="K374" s="56"/>
      <c r="L374" s="56" t="s">
        <v>32</v>
      </c>
      <c r="M374" s="58" t="s">
        <v>32</v>
      </c>
      <c r="N374" s="58"/>
      <c r="O374" s="58"/>
      <c r="P374" s="58"/>
      <c r="Q374" s="58"/>
      <c r="R374" s="127"/>
    </row>
    <row r="375" spans="2:18" hidden="1" x14ac:dyDescent="0.25">
      <c r="B375" s="97"/>
      <c r="C375" s="134"/>
      <c r="D375" s="156"/>
      <c r="E375" s="156"/>
      <c r="F375" s="156"/>
      <c r="G375" s="124"/>
      <c r="H375" s="156"/>
      <c r="I375" s="115"/>
      <c r="J375" s="57" t="s">
        <v>10</v>
      </c>
      <c r="K375" s="56" t="s">
        <v>32</v>
      </c>
      <c r="L375" s="56" t="s">
        <v>32</v>
      </c>
      <c r="M375" s="58"/>
      <c r="N375" s="58"/>
      <c r="O375" s="58"/>
      <c r="P375" s="58"/>
      <c r="Q375" s="58"/>
      <c r="R375" s="127"/>
    </row>
    <row r="376" spans="2:18" hidden="1" x14ac:dyDescent="0.25">
      <c r="B376" s="97"/>
      <c r="C376" s="134"/>
      <c r="D376" s="156"/>
      <c r="E376" s="156"/>
      <c r="F376" s="156"/>
      <c r="G376" s="124"/>
      <c r="H376" s="156"/>
      <c r="I376" s="115"/>
      <c r="J376" s="57" t="s">
        <v>33</v>
      </c>
      <c r="K376" s="56"/>
      <c r="L376" s="56" t="s">
        <v>32</v>
      </c>
      <c r="M376" s="58" t="s">
        <v>32</v>
      </c>
      <c r="N376" s="58"/>
      <c r="O376" s="58"/>
      <c r="P376" s="58"/>
      <c r="Q376" s="58"/>
      <c r="R376" s="127"/>
    </row>
    <row r="377" spans="2:18" ht="39" hidden="1" customHeight="1" x14ac:dyDescent="0.25">
      <c r="B377" s="97"/>
      <c r="C377" s="135"/>
      <c r="D377" s="157"/>
      <c r="E377" s="157"/>
      <c r="F377" s="157"/>
      <c r="G377" s="125"/>
      <c r="H377" s="157"/>
      <c r="I377" s="116"/>
      <c r="J377" s="57" t="s">
        <v>12</v>
      </c>
      <c r="K377" s="56" t="s">
        <v>32</v>
      </c>
      <c r="L377" s="56" t="s">
        <v>32</v>
      </c>
      <c r="M377" s="57"/>
      <c r="N377" s="57"/>
      <c r="O377" s="57"/>
      <c r="P377" s="57"/>
      <c r="Q377" s="57"/>
      <c r="R377" s="127"/>
    </row>
    <row r="378" spans="2:18" ht="25.5" customHeight="1" x14ac:dyDescent="0.25">
      <c r="B378" s="97"/>
      <c r="C378" s="133" t="s">
        <v>34</v>
      </c>
      <c r="D378" s="155" t="s">
        <v>26</v>
      </c>
      <c r="E378" s="155">
        <v>2020</v>
      </c>
      <c r="F378" s="155" t="s">
        <v>160</v>
      </c>
      <c r="G378" s="123">
        <v>20568.16</v>
      </c>
      <c r="H378" s="155">
        <v>0.66400000000000003</v>
      </c>
      <c r="I378" s="114">
        <v>630.70000000000005</v>
      </c>
      <c r="J378" s="55" t="s">
        <v>31</v>
      </c>
      <c r="K378" s="56">
        <f>K379+K381</f>
        <v>0</v>
      </c>
      <c r="L378" s="56">
        <f>L379+L381</f>
        <v>630.69500000000005</v>
      </c>
      <c r="M378" s="57"/>
      <c r="N378" s="57"/>
      <c r="O378" s="57"/>
      <c r="P378" s="57"/>
      <c r="Q378" s="57"/>
      <c r="R378" s="127" t="s">
        <v>108</v>
      </c>
    </row>
    <row r="379" spans="2:18" x14ac:dyDescent="0.25">
      <c r="B379" s="97"/>
      <c r="C379" s="134"/>
      <c r="D379" s="156"/>
      <c r="E379" s="156"/>
      <c r="F379" s="156"/>
      <c r="G379" s="124"/>
      <c r="H379" s="156"/>
      <c r="I379" s="115"/>
      <c r="J379" s="57" t="s">
        <v>9</v>
      </c>
      <c r="K379" s="56"/>
      <c r="L379" s="56">
        <v>597.5</v>
      </c>
      <c r="M379" s="58" t="s">
        <v>32</v>
      </c>
      <c r="N379" s="58"/>
      <c r="O379" s="58"/>
      <c r="P379" s="58"/>
      <c r="Q379" s="58"/>
      <c r="R379" s="127"/>
    </row>
    <row r="380" spans="2:18" x14ac:dyDescent="0.25">
      <c r="B380" s="97"/>
      <c r="C380" s="134"/>
      <c r="D380" s="156"/>
      <c r="E380" s="156"/>
      <c r="F380" s="156"/>
      <c r="G380" s="124"/>
      <c r="H380" s="156"/>
      <c r="I380" s="115"/>
      <c r="J380" s="57" t="s">
        <v>10</v>
      </c>
      <c r="K380" s="56" t="s">
        <v>32</v>
      </c>
      <c r="L380" s="56" t="s">
        <v>32</v>
      </c>
      <c r="M380" s="58"/>
      <c r="N380" s="58"/>
      <c r="O380" s="58"/>
      <c r="P380" s="58"/>
      <c r="Q380" s="58"/>
      <c r="R380" s="127"/>
    </row>
    <row r="381" spans="2:18" x14ac:dyDescent="0.25">
      <c r="B381" s="97"/>
      <c r="C381" s="134"/>
      <c r="D381" s="156"/>
      <c r="E381" s="156"/>
      <c r="F381" s="156"/>
      <c r="G381" s="124"/>
      <c r="H381" s="156"/>
      <c r="I381" s="115"/>
      <c r="J381" s="57" t="s">
        <v>33</v>
      </c>
      <c r="K381" s="56"/>
      <c r="L381" s="56">
        <v>33.195</v>
      </c>
      <c r="M381" s="58" t="s">
        <v>32</v>
      </c>
      <c r="N381" s="58"/>
      <c r="O381" s="58"/>
      <c r="P381" s="58"/>
      <c r="Q381" s="58"/>
      <c r="R381" s="127"/>
    </row>
    <row r="382" spans="2:18" ht="30" x14ac:dyDescent="0.25">
      <c r="B382" s="97"/>
      <c r="C382" s="135"/>
      <c r="D382" s="157"/>
      <c r="E382" s="157"/>
      <c r="F382" s="157"/>
      <c r="G382" s="125"/>
      <c r="H382" s="157"/>
      <c r="I382" s="116"/>
      <c r="J382" s="57" t="s">
        <v>12</v>
      </c>
      <c r="K382" s="59" t="s">
        <v>32</v>
      </c>
      <c r="L382" s="59" t="s">
        <v>32</v>
      </c>
      <c r="M382" s="57"/>
      <c r="N382" s="57"/>
      <c r="O382" s="57"/>
      <c r="P382" s="57"/>
      <c r="Q382" s="57"/>
      <c r="R382" s="127"/>
    </row>
    <row r="383" spans="2:18" ht="25.5" customHeight="1" x14ac:dyDescent="0.25">
      <c r="B383" s="97"/>
      <c r="C383" s="161" t="s">
        <v>57</v>
      </c>
      <c r="D383" s="162" t="s">
        <v>26</v>
      </c>
      <c r="E383" s="166" t="s">
        <v>35</v>
      </c>
      <c r="F383" s="127" t="s">
        <v>160</v>
      </c>
      <c r="G383" s="132">
        <f>I383</f>
        <v>32846.279000000002</v>
      </c>
      <c r="H383" s="167">
        <v>0.7</v>
      </c>
      <c r="I383" s="132">
        <f>K383+L383</f>
        <v>32846.279000000002</v>
      </c>
      <c r="J383" s="41" t="s">
        <v>8</v>
      </c>
      <c r="K383" s="60">
        <f>K384+K385+K386</f>
        <v>12445.126</v>
      </c>
      <c r="L383" s="60">
        <f>L384+L385+L386</f>
        <v>20401.153000000002</v>
      </c>
      <c r="M383" s="54"/>
      <c r="N383" s="54"/>
      <c r="O383" s="54"/>
      <c r="P383" s="54"/>
      <c r="Q383" s="54"/>
      <c r="R383" s="127" t="s">
        <v>38</v>
      </c>
    </row>
    <row r="384" spans="2:18" ht="15" customHeight="1" x14ac:dyDescent="0.25">
      <c r="B384" s="97"/>
      <c r="C384" s="161"/>
      <c r="D384" s="162"/>
      <c r="E384" s="166"/>
      <c r="F384" s="127"/>
      <c r="G384" s="132"/>
      <c r="H384" s="167"/>
      <c r="I384" s="132"/>
      <c r="J384" s="41" t="s">
        <v>9</v>
      </c>
      <c r="K384" s="60">
        <v>11822.87</v>
      </c>
      <c r="L384" s="60">
        <v>19502.400000000001</v>
      </c>
      <c r="M384" s="54"/>
      <c r="N384" s="54"/>
      <c r="O384" s="54"/>
      <c r="P384" s="54"/>
      <c r="Q384" s="54"/>
      <c r="R384" s="127"/>
    </row>
    <row r="385" spans="2:18" ht="15" customHeight="1" x14ac:dyDescent="0.25">
      <c r="B385" s="97"/>
      <c r="C385" s="161"/>
      <c r="D385" s="162"/>
      <c r="E385" s="166"/>
      <c r="F385" s="127"/>
      <c r="G385" s="132"/>
      <c r="H385" s="167"/>
      <c r="I385" s="132"/>
      <c r="J385" s="41" t="s">
        <v>10</v>
      </c>
      <c r="K385" s="60"/>
      <c r="L385" s="60"/>
      <c r="M385" s="54"/>
      <c r="N385" s="54"/>
      <c r="O385" s="54"/>
      <c r="P385" s="54"/>
      <c r="Q385" s="54"/>
      <c r="R385" s="127"/>
    </row>
    <row r="386" spans="2:18" ht="15" customHeight="1" x14ac:dyDescent="0.25">
      <c r="B386" s="97"/>
      <c r="C386" s="161"/>
      <c r="D386" s="162"/>
      <c r="E386" s="166"/>
      <c r="F386" s="127"/>
      <c r="G386" s="132"/>
      <c r="H386" s="167"/>
      <c r="I386" s="132"/>
      <c r="J386" s="41" t="s">
        <v>11</v>
      </c>
      <c r="K386" s="60">
        <v>622.25599999999997</v>
      </c>
      <c r="L386" s="60">
        <v>898.75300000000004</v>
      </c>
      <c r="M386" s="54"/>
      <c r="N386" s="54"/>
      <c r="O386" s="54"/>
      <c r="P386" s="54"/>
      <c r="Q386" s="54"/>
      <c r="R386" s="127"/>
    </row>
    <row r="387" spans="2:18" ht="22.5" customHeight="1" x14ac:dyDescent="0.25">
      <c r="B387" s="97"/>
      <c r="C387" s="161"/>
      <c r="D387" s="162"/>
      <c r="E387" s="166"/>
      <c r="F387" s="127"/>
      <c r="G387" s="132"/>
      <c r="H387" s="167"/>
      <c r="I387" s="132"/>
      <c r="J387" s="41" t="s">
        <v>12</v>
      </c>
      <c r="K387" s="53"/>
      <c r="L387" s="53"/>
      <c r="M387" s="54"/>
      <c r="N387" s="54"/>
      <c r="O387" s="54"/>
      <c r="P387" s="54"/>
      <c r="Q387" s="54"/>
      <c r="R387" s="127"/>
    </row>
    <row r="388" spans="2:18" ht="25.5" customHeight="1" x14ac:dyDescent="0.25">
      <c r="B388" s="97"/>
      <c r="C388" s="161" t="s">
        <v>59</v>
      </c>
      <c r="D388" s="162" t="s">
        <v>26</v>
      </c>
      <c r="E388" s="166" t="s">
        <v>35</v>
      </c>
      <c r="F388" s="127" t="s">
        <v>160</v>
      </c>
      <c r="G388" s="132">
        <f>I388</f>
        <v>38525.78</v>
      </c>
      <c r="H388" s="167">
        <v>0.82</v>
      </c>
      <c r="I388" s="132">
        <f>K388+L388</f>
        <v>38525.78</v>
      </c>
      <c r="J388" s="41" t="s">
        <v>8</v>
      </c>
      <c r="K388" s="53">
        <f>K389+K390+K391</f>
        <v>16315.79</v>
      </c>
      <c r="L388" s="53">
        <f>L389+L390+L391</f>
        <v>22209.989999999998</v>
      </c>
      <c r="M388" s="54"/>
      <c r="N388" s="54"/>
      <c r="O388" s="54"/>
      <c r="P388" s="54"/>
      <c r="Q388" s="54"/>
      <c r="R388" s="127" t="s">
        <v>38</v>
      </c>
    </row>
    <row r="389" spans="2:18" ht="15" customHeight="1" x14ac:dyDescent="0.25">
      <c r="B389" s="97"/>
      <c r="C389" s="161"/>
      <c r="D389" s="162"/>
      <c r="E389" s="166"/>
      <c r="F389" s="127"/>
      <c r="G389" s="132"/>
      <c r="H389" s="167"/>
      <c r="I389" s="132"/>
      <c r="J389" s="41" t="s">
        <v>9</v>
      </c>
      <c r="K389" s="61">
        <v>15500</v>
      </c>
      <c r="L389" s="61">
        <v>21052.1</v>
      </c>
      <c r="M389" s="54"/>
      <c r="N389" s="54"/>
      <c r="O389" s="54"/>
      <c r="P389" s="54"/>
      <c r="Q389" s="54"/>
      <c r="R389" s="127"/>
    </row>
    <row r="390" spans="2:18" ht="15" customHeight="1" x14ac:dyDescent="0.25">
      <c r="B390" s="97"/>
      <c r="C390" s="161"/>
      <c r="D390" s="162"/>
      <c r="E390" s="166"/>
      <c r="F390" s="127"/>
      <c r="G390" s="132"/>
      <c r="H390" s="167"/>
      <c r="I390" s="132"/>
      <c r="J390" s="41" t="s">
        <v>10</v>
      </c>
      <c r="K390" s="61"/>
      <c r="L390" s="61"/>
      <c r="M390" s="54"/>
      <c r="N390" s="54"/>
      <c r="O390" s="54"/>
      <c r="P390" s="54"/>
      <c r="Q390" s="54"/>
      <c r="R390" s="127"/>
    </row>
    <row r="391" spans="2:18" ht="15" customHeight="1" x14ac:dyDescent="0.25">
      <c r="B391" s="97"/>
      <c r="C391" s="161"/>
      <c r="D391" s="162"/>
      <c r="E391" s="166"/>
      <c r="F391" s="127"/>
      <c r="G391" s="132"/>
      <c r="H391" s="167"/>
      <c r="I391" s="132"/>
      <c r="J391" s="41" t="s">
        <v>11</v>
      </c>
      <c r="K391" s="61">
        <v>815.79</v>
      </c>
      <c r="L391" s="61">
        <v>1157.8900000000001</v>
      </c>
      <c r="M391" s="54"/>
      <c r="N391" s="54"/>
      <c r="O391" s="54"/>
      <c r="P391" s="54"/>
      <c r="Q391" s="54"/>
      <c r="R391" s="127"/>
    </row>
    <row r="392" spans="2:18" ht="22.5" customHeight="1" x14ac:dyDescent="0.25">
      <c r="B392" s="97"/>
      <c r="C392" s="161"/>
      <c r="D392" s="162"/>
      <c r="E392" s="166"/>
      <c r="F392" s="127"/>
      <c r="G392" s="132"/>
      <c r="H392" s="167"/>
      <c r="I392" s="132"/>
      <c r="J392" s="41" t="s">
        <v>12</v>
      </c>
      <c r="K392" s="53"/>
      <c r="L392" s="53"/>
      <c r="M392" s="54"/>
      <c r="N392" s="54"/>
      <c r="O392" s="54"/>
      <c r="P392" s="54"/>
      <c r="Q392" s="54"/>
      <c r="R392" s="127"/>
    </row>
    <row r="393" spans="2:18" ht="25.5" hidden="1" customHeight="1" x14ac:dyDescent="0.25">
      <c r="B393" s="97"/>
      <c r="C393" s="161" t="s">
        <v>21</v>
      </c>
      <c r="D393" s="127">
        <v>2019</v>
      </c>
      <c r="E393" s="127">
        <v>2019</v>
      </c>
      <c r="F393" s="127" t="s">
        <v>160</v>
      </c>
      <c r="G393" s="128">
        <v>51548.36</v>
      </c>
      <c r="H393" s="127">
        <v>0.442</v>
      </c>
      <c r="I393" s="128">
        <v>12005.1</v>
      </c>
      <c r="J393" s="37" t="s">
        <v>8</v>
      </c>
      <c r="K393" s="62"/>
      <c r="L393" s="62">
        <v>0</v>
      </c>
      <c r="M393" s="62">
        <v>0</v>
      </c>
      <c r="N393" s="62"/>
      <c r="O393" s="62"/>
      <c r="P393" s="62"/>
      <c r="Q393" s="62"/>
      <c r="R393" s="127" t="s">
        <v>51</v>
      </c>
    </row>
    <row r="394" spans="2:18" hidden="1" x14ac:dyDescent="0.25">
      <c r="B394" s="97"/>
      <c r="C394" s="161"/>
      <c r="D394" s="127"/>
      <c r="E394" s="127"/>
      <c r="F394" s="127"/>
      <c r="G394" s="128"/>
      <c r="H394" s="127"/>
      <c r="I394" s="128"/>
      <c r="J394" s="37" t="s">
        <v>9</v>
      </c>
      <c r="K394" s="62"/>
      <c r="L394" s="62">
        <v>0</v>
      </c>
      <c r="M394" s="62">
        <v>0</v>
      </c>
      <c r="N394" s="62"/>
      <c r="O394" s="62"/>
      <c r="P394" s="62"/>
      <c r="Q394" s="62"/>
      <c r="R394" s="127"/>
    </row>
    <row r="395" spans="2:18" hidden="1" x14ac:dyDescent="0.25">
      <c r="B395" s="97"/>
      <c r="C395" s="161"/>
      <c r="D395" s="127"/>
      <c r="E395" s="127"/>
      <c r="F395" s="127"/>
      <c r="G395" s="128"/>
      <c r="H395" s="127"/>
      <c r="I395" s="128"/>
      <c r="J395" s="37" t="s">
        <v>10</v>
      </c>
      <c r="K395" s="62">
        <v>0</v>
      </c>
      <c r="L395" s="62">
        <v>0</v>
      </c>
      <c r="M395" s="62">
        <v>0</v>
      </c>
      <c r="N395" s="62"/>
      <c r="O395" s="62"/>
      <c r="P395" s="62"/>
      <c r="Q395" s="62"/>
      <c r="R395" s="127"/>
    </row>
    <row r="396" spans="2:18" hidden="1" x14ac:dyDescent="0.25">
      <c r="B396" s="97"/>
      <c r="C396" s="161"/>
      <c r="D396" s="127"/>
      <c r="E396" s="127"/>
      <c r="F396" s="127"/>
      <c r="G396" s="128"/>
      <c r="H396" s="127"/>
      <c r="I396" s="128"/>
      <c r="J396" s="37" t="s">
        <v>11</v>
      </c>
      <c r="K396" s="62"/>
      <c r="L396" s="62">
        <v>0</v>
      </c>
      <c r="M396" s="62">
        <v>0</v>
      </c>
      <c r="N396" s="62"/>
      <c r="O396" s="62"/>
      <c r="P396" s="62"/>
      <c r="Q396" s="62"/>
      <c r="R396" s="127"/>
    </row>
    <row r="397" spans="2:18" ht="30" hidden="1" x14ac:dyDescent="0.25">
      <c r="B397" s="97"/>
      <c r="C397" s="161"/>
      <c r="D397" s="127"/>
      <c r="E397" s="127"/>
      <c r="F397" s="127"/>
      <c r="G397" s="128"/>
      <c r="H397" s="127"/>
      <c r="I397" s="128"/>
      <c r="J397" s="37" t="s">
        <v>12</v>
      </c>
      <c r="K397" s="62">
        <v>0</v>
      </c>
      <c r="L397" s="62">
        <v>0</v>
      </c>
      <c r="M397" s="62">
        <v>0</v>
      </c>
      <c r="N397" s="62"/>
      <c r="O397" s="62"/>
      <c r="P397" s="62"/>
      <c r="Q397" s="62"/>
      <c r="R397" s="127"/>
    </row>
    <row r="398" spans="2:18" ht="25.5" hidden="1" customHeight="1" x14ac:dyDescent="0.25">
      <c r="B398" s="97"/>
      <c r="C398" s="129" t="s">
        <v>56</v>
      </c>
      <c r="D398" s="113" t="s">
        <v>35</v>
      </c>
      <c r="E398" s="113" t="s">
        <v>35</v>
      </c>
      <c r="F398" s="113" t="s">
        <v>17</v>
      </c>
      <c r="G398" s="126">
        <v>3000</v>
      </c>
      <c r="H398" s="130" t="s">
        <v>36</v>
      </c>
      <c r="I398" s="175">
        <v>3000</v>
      </c>
      <c r="J398" s="63" t="s">
        <v>8</v>
      </c>
      <c r="K398" s="59"/>
      <c r="L398" s="56">
        <f>L399+L401</f>
        <v>0</v>
      </c>
      <c r="M398" s="64"/>
      <c r="N398" s="64"/>
      <c r="O398" s="64"/>
      <c r="P398" s="64"/>
      <c r="Q398" s="64"/>
      <c r="R398" s="127" t="s">
        <v>38</v>
      </c>
    </row>
    <row r="399" spans="2:18" ht="15" hidden="1" customHeight="1" x14ac:dyDescent="0.25">
      <c r="B399" s="97"/>
      <c r="C399" s="129"/>
      <c r="D399" s="113"/>
      <c r="E399" s="113"/>
      <c r="F399" s="113"/>
      <c r="G399" s="126"/>
      <c r="H399" s="130"/>
      <c r="I399" s="175"/>
      <c r="J399" s="63" t="s">
        <v>9</v>
      </c>
      <c r="K399" s="59"/>
      <c r="L399" s="56"/>
      <c r="M399" s="64"/>
      <c r="N399" s="64"/>
      <c r="O399" s="64"/>
      <c r="P399" s="64"/>
      <c r="Q399" s="64"/>
      <c r="R399" s="127"/>
    </row>
    <row r="400" spans="2:18" ht="25.5" hidden="1" customHeight="1" x14ac:dyDescent="0.25">
      <c r="B400" s="97"/>
      <c r="C400" s="129"/>
      <c r="D400" s="113"/>
      <c r="E400" s="113"/>
      <c r="F400" s="113"/>
      <c r="G400" s="126"/>
      <c r="H400" s="130"/>
      <c r="I400" s="175"/>
      <c r="J400" s="63" t="s">
        <v>10</v>
      </c>
      <c r="K400" s="59"/>
      <c r="L400" s="56"/>
      <c r="M400" s="64"/>
      <c r="N400" s="64"/>
      <c r="O400" s="64"/>
      <c r="P400" s="64"/>
      <c r="Q400" s="64"/>
      <c r="R400" s="127"/>
    </row>
    <row r="401" spans="2:18" ht="15" hidden="1" customHeight="1" x14ac:dyDescent="0.25">
      <c r="B401" s="97"/>
      <c r="C401" s="129"/>
      <c r="D401" s="113"/>
      <c r="E401" s="113"/>
      <c r="F401" s="113"/>
      <c r="G401" s="126"/>
      <c r="H401" s="130"/>
      <c r="I401" s="175"/>
      <c r="J401" s="63" t="s">
        <v>11</v>
      </c>
      <c r="K401" s="59"/>
      <c r="L401" s="56"/>
      <c r="M401" s="64"/>
      <c r="N401" s="64"/>
      <c r="O401" s="64"/>
      <c r="P401" s="64"/>
      <c r="Q401" s="64"/>
      <c r="R401" s="127"/>
    </row>
    <row r="402" spans="2:18" ht="25.5" hidden="1" customHeight="1" x14ac:dyDescent="0.25">
      <c r="B402" s="97"/>
      <c r="C402" s="129"/>
      <c r="D402" s="113"/>
      <c r="E402" s="113"/>
      <c r="F402" s="113"/>
      <c r="G402" s="126"/>
      <c r="H402" s="130"/>
      <c r="I402" s="175"/>
      <c r="J402" s="63" t="s">
        <v>12</v>
      </c>
      <c r="K402" s="59"/>
      <c r="L402" s="59"/>
      <c r="M402" s="64"/>
      <c r="N402" s="64"/>
      <c r="O402" s="64"/>
      <c r="P402" s="64"/>
      <c r="Q402" s="64"/>
      <c r="R402" s="127"/>
    </row>
    <row r="403" spans="2:18" ht="25.5" hidden="1" customHeight="1" x14ac:dyDescent="0.25">
      <c r="B403" s="97"/>
      <c r="C403" s="129" t="s">
        <v>37</v>
      </c>
      <c r="D403" s="113" t="s">
        <v>39</v>
      </c>
      <c r="E403" s="113" t="s">
        <v>40</v>
      </c>
      <c r="F403" s="113" t="s">
        <v>17</v>
      </c>
      <c r="G403" s="126">
        <f>43640+441</f>
        <v>44081</v>
      </c>
      <c r="H403" s="130">
        <v>2.25</v>
      </c>
      <c r="I403" s="126">
        <f>43640+441</f>
        <v>44081</v>
      </c>
      <c r="J403" s="63" t="s">
        <v>8</v>
      </c>
      <c r="K403" s="59">
        <f>K404+K405+K406</f>
        <v>44081</v>
      </c>
      <c r="L403" s="56"/>
      <c r="M403" s="64"/>
      <c r="N403" s="64"/>
      <c r="O403" s="64"/>
      <c r="P403" s="64"/>
      <c r="Q403" s="64"/>
      <c r="R403" s="127" t="s">
        <v>38</v>
      </c>
    </row>
    <row r="404" spans="2:18" ht="15" hidden="1" customHeight="1" x14ac:dyDescent="0.25">
      <c r="B404" s="97"/>
      <c r="C404" s="129"/>
      <c r="D404" s="113"/>
      <c r="E404" s="113"/>
      <c r="F404" s="113"/>
      <c r="G404" s="126"/>
      <c r="H404" s="130"/>
      <c r="I404" s="126"/>
      <c r="J404" s="63" t="s">
        <v>9</v>
      </c>
      <c r="K404" s="59">
        <v>43640</v>
      </c>
      <c r="L404" s="56"/>
      <c r="M404" s="64"/>
      <c r="N404" s="64"/>
      <c r="O404" s="64"/>
      <c r="P404" s="64"/>
      <c r="Q404" s="64"/>
      <c r="R404" s="127"/>
    </row>
    <row r="405" spans="2:18" ht="25.5" hidden="1" customHeight="1" x14ac:dyDescent="0.25">
      <c r="B405" s="97"/>
      <c r="C405" s="129"/>
      <c r="D405" s="113"/>
      <c r="E405" s="113"/>
      <c r="F405" s="113"/>
      <c r="G405" s="126"/>
      <c r="H405" s="130"/>
      <c r="I405" s="126"/>
      <c r="J405" s="63" t="s">
        <v>10</v>
      </c>
      <c r="K405" s="59"/>
      <c r="L405" s="56"/>
      <c r="M405" s="64"/>
      <c r="N405" s="64"/>
      <c r="O405" s="64"/>
      <c r="P405" s="64"/>
      <c r="Q405" s="64"/>
      <c r="R405" s="127"/>
    </row>
    <row r="406" spans="2:18" ht="15" hidden="1" customHeight="1" x14ac:dyDescent="0.25">
      <c r="B406" s="97"/>
      <c r="C406" s="129"/>
      <c r="D406" s="113"/>
      <c r="E406" s="113"/>
      <c r="F406" s="113"/>
      <c r="G406" s="126"/>
      <c r="H406" s="130"/>
      <c r="I406" s="126"/>
      <c r="J406" s="63" t="s">
        <v>11</v>
      </c>
      <c r="K406" s="59">
        <v>441</v>
      </c>
      <c r="L406" s="56"/>
      <c r="M406" s="64"/>
      <c r="N406" s="64"/>
      <c r="O406" s="64"/>
      <c r="P406" s="64"/>
      <c r="Q406" s="64"/>
      <c r="R406" s="127"/>
    </row>
    <row r="407" spans="2:18" ht="21" hidden="1" customHeight="1" x14ac:dyDescent="0.25">
      <c r="B407" s="97"/>
      <c r="C407" s="129"/>
      <c r="D407" s="113"/>
      <c r="E407" s="113"/>
      <c r="F407" s="113"/>
      <c r="G407" s="126"/>
      <c r="H407" s="130"/>
      <c r="I407" s="126"/>
      <c r="J407" s="63" t="s">
        <v>12</v>
      </c>
      <c r="K407" s="59"/>
      <c r="L407" s="59"/>
      <c r="M407" s="64"/>
      <c r="N407" s="64"/>
      <c r="O407" s="64"/>
      <c r="P407" s="64"/>
      <c r="Q407" s="64"/>
      <c r="R407" s="127"/>
    </row>
    <row r="408" spans="2:18" s="3" customFormat="1" ht="33" customHeight="1" x14ac:dyDescent="0.25">
      <c r="B408" s="97"/>
      <c r="C408" s="131" t="s">
        <v>189</v>
      </c>
      <c r="D408" s="113" t="s">
        <v>72</v>
      </c>
      <c r="E408" s="113" t="s">
        <v>91</v>
      </c>
      <c r="F408" s="113" t="s">
        <v>160</v>
      </c>
      <c r="G408" s="126">
        <v>1330310</v>
      </c>
      <c r="H408" s="136">
        <v>1.623</v>
      </c>
      <c r="I408" s="126">
        <v>1066005.8</v>
      </c>
      <c r="J408" s="63" t="s">
        <v>8</v>
      </c>
      <c r="K408" s="79">
        <f>K409+K410+K411</f>
        <v>0</v>
      </c>
      <c r="L408" s="56">
        <f t="shared" ref="L408:N408" si="45">SUM(L409:L411)</f>
        <v>4000</v>
      </c>
      <c r="M408" s="56">
        <f t="shared" si="45"/>
        <v>405920</v>
      </c>
      <c r="N408" s="56">
        <f t="shared" si="45"/>
        <v>597989.80000000005</v>
      </c>
      <c r="O408" s="78"/>
      <c r="P408" s="78"/>
      <c r="Q408" s="78"/>
      <c r="R408" s="87" t="s">
        <v>38</v>
      </c>
    </row>
    <row r="409" spans="2:18" s="3" customFormat="1" ht="18.75" customHeight="1" x14ac:dyDescent="0.25">
      <c r="B409" s="97"/>
      <c r="C409" s="131"/>
      <c r="D409" s="113"/>
      <c r="E409" s="113"/>
      <c r="F409" s="113"/>
      <c r="G409" s="126"/>
      <c r="H409" s="136"/>
      <c r="I409" s="126"/>
      <c r="J409" s="63" t="s">
        <v>9</v>
      </c>
      <c r="K409" s="79"/>
      <c r="L409" s="56"/>
      <c r="M409" s="56">
        <v>400000</v>
      </c>
      <c r="N409" s="79">
        <v>597989.80000000005</v>
      </c>
      <c r="O409" s="78"/>
      <c r="P409" s="78"/>
      <c r="Q409" s="78"/>
      <c r="R409" s="88"/>
    </row>
    <row r="410" spans="2:18" s="3" customFormat="1" x14ac:dyDescent="0.25">
      <c r="B410" s="97"/>
      <c r="C410" s="131"/>
      <c r="D410" s="113"/>
      <c r="E410" s="113"/>
      <c r="F410" s="113"/>
      <c r="G410" s="126"/>
      <c r="H410" s="136"/>
      <c r="I410" s="126"/>
      <c r="J410" s="63" t="s">
        <v>10</v>
      </c>
      <c r="K410" s="79"/>
      <c r="L410" s="56"/>
      <c r="M410" s="65"/>
      <c r="N410" s="78"/>
      <c r="O410" s="78"/>
      <c r="P410" s="78"/>
      <c r="Q410" s="78"/>
      <c r="R410" s="88"/>
    </row>
    <row r="411" spans="2:18" s="3" customFormat="1" ht="30.75" customHeight="1" x14ac:dyDescent="0.25">
      <c r="B411" s="97"/>
      <c r="C411" s="131"/>
      <c r="D411" s="113"/>
      <c r="E411" s="113"/>
      <c r="F411" s="113"/>
      <c r="G411" s="126"/>
      <c r="H411" s="136"/>
      <c r="I411" s="126"/>
      <c r="J411" s="63" t="s">
        <v>11</v>
      </c>
      <c r="K411" s="79"/>
      <c r="L411" s="56">
        <v>4000</v>
      </c>
      <c r="M411" s="56">
        <v>5920</v>
      </c>
      <c r="N411" s="78"/>
      <c r="O411" s="78"/>
      <c r="P411" s="78"/>
      <c r="Q411" s="78"/>
      <c r="R411" s="88"/>
    </row>
    <row r="412" spans="2:18" s="3" customFormat="1" ht="84" customHeight="1" x14ac:dyDescent="0.25">
      <c r="B412" s="97"/>
      <c r="C412" s="131"/>
      <c r="D412" s="113"/>
      <c r="E412" s="113"/>
      <c r="F412" s="113"/>
      <c r="G412" s="126"/>
      <c r="H412" s="136"/>
      <c r="I412" s="126"/>
      <c r="J412" s="63" t="s">
        <v>12</v>
      </c>
      <c r="K412" s="79"/>
      <c r="L412" s="56"/>
      <c r="M412" s="65"/>
      <c r="N412" s="78"/>
      <c r="O412" s="78"/>
      <c r="P412" s="78"/>
      <c r="Q412" s="78"/>
      <c r="R412" s="89"/>
    </row>
    <row r="413" spans="2:18" s="3" customFormat="1" ht="24.75" customHeight="1" x14ac:dyDescent="0.25">
      <c r="B413" s="97"/>
      <c r="C413" s="129" t="s">
        <v>190</v>
      </c>
      <c r="D413" s="113" t="s">
        <v>39</v>
      </c>
      <c r="E413" s="113" t="s">
        <v>40</v>
      </c>
      <c r="F413" s="113" t="s">
        <v>160</v>
      </c>
      <c r="G413" s="126">
        <v>316687</v>
      </c>
      <c r="H413" s="136">
        <v>0.255</v>
      </c>
      <c r="I413" s="126">
        <v>218308.5</v>
      </c>
      <c r="J413" s="63" t="s">
        <v>8</v>
      </c>
      <c r="K413" s="56">
        <f>K414+K415+K416</f>
        <v>0</v>
      </c>
      <c r="L413" s="79">
        <f>SUM(L414:L416)</f>
        <v>1628.1</v>
      </c>
      <c r="M413" s="79">
        <f t="shared" ref="M413:N413" si="46">SUM(M414:M416)</f>
        <v>164320.70000000001</v>
      </c>
      <c r="N413" s="79">
        <f t="shared" si="46"/>
        <v>150872.79999999999</v>
      </c>
      <c r="O413" s="64"/>
      <c r="P413" s="64"/>
      <c r="Q413" s="64"/>
      <c r="R413" s="87" t="s">
        <v>38</v>
      </c>
    </row>
    <row r="414" spans="2:18" s="3" customFormat="1" ht="24.75" customHeight="1" x14ac:dyDescent="0.25">
      <c r="B414" s="97"/>
      <c r="C414" s="129"/>
      <c r="D414" s="113"/>
      <c r="E414" s="113"/>
      <c r="F414" s="113"/>
      <c r="G414" s="126"/>
      <c r="H414" s="136"/>
      <c r="I414" s="126"/>
      <c r="J414" s="63" t="s">
        <v>9</v>
      </c>
      <c r="K414" s="56"/>
      <c r="L414" s="79"/>
      <c r="M414" s="79">
        <v>162812</v>
      </c>
      <c r="N414" s="79">
        <v>150872.79999999999</v>
      </c>
      <c r="O414" s="64"/>
      <c r="P414" s="64"/>
      <c r="Q414" s="64"/>
      <c r="R414" s="88"/>
    </row>
    <row r="415" spans="2:18" s="3" customFormat="1" ht="24.75" customHeight="1" x14ac:dyDescent="0.25">
      <c r="B415" s="97"/>
      <c r="C415" s="129"/>
      <c r="D415" s="113"/>
      <c r="E415" s="113"/>
      <c r="F415" s="113"/>
      <c r="G415" s="126"/>
      <c r="H415" s="136"/>
      <c r="I415" s="126"/>
      <c r="J415" s="63" t="s">
        <v>10</v>
      </c>
      <c r="K415" s="56"/>
      <c r="L415" s="79"/>
      <c r="M415" s="79"/>
      <c r="N415" s="78"/>
      <c r="O415" s="64"/>
      <c r="P415" s="64"/>
      <c r="Q415" s="64"/>
      <c r="R415" s="88"/>
    </row>
    <row r="416" spans="2:18" s="3" customFormat="1" ht="24.75" customHeight="1" x14ac:dyDescent="0.25">
      <c r="B416" s="97"/>
      <c r="C416" s="129"/>
      <c r="D416" s="113"/>
      <c r="E416" s="113"/>
      <c r="F416" s="113"/>
      <c r="G416" s="126"/>
      <c r="H416" s="136"/>
      <c r="I416" s="126"/>
      <c r="J416" s="63" t="s">
        <v>11</v>
      </c>
      <c r="K416" s="56"/>
      <c r="L416" s="79">
        <v>1628.1</v>
      </c>
      <c r="M416" s="79">
        <v>1508.7</v>
      </c>
      <c r="N416" s="78"/>
      <c r="O416" s="64"/>
      <c r="P416" s="64"/>
      <c r="Q416" s="64"/>
      <c r="R416" s="88"/>
    </row>
    <row r="417" spans="2:18" s="3" customFormat="1" ht="67.5" customHeight="1" x14ac:dyDescent="0.25">
      <c r="B417" s="97"/>
      <c r="C417" s="129"/>
      <c r="D417" s="113"/>
      <c r="E417" s="113"/>
      <c r="F417" s="113"/>
      <c r="G417" s="126"/>
      <c r="H417" s="136"/>
      <c r="I417" s="126"/>
      <c r="J417" s="63" t="s">
        <v>12</v>
      </c>
      <c r="K417" s="79"/>
      <c r="L417" s="79"/>
      <c r="M417" s="78"/>
      <c r="N417" s="78"/>
      <c r="O417" s="64"/>
      <c r="P417" s="64"/>
      <c r="Q417" s="64"/>
      <c r="R417" s="89"/>
    </row>
    <row r="418" spans="2:18" s="3" customFormat="1" ht="34.5" customHeight="1" x14ac:dyDescent="0.25">
      <c r="B418" s="97"/>
      <c r="C418" s="110" t="s">
        <v>191</v>
      </c>
      <c r="D418" s="113" t="s">
        <v>39</v>
      </c>
      <c r="E418" s="113" t="s">
        <v>40</v>
      </c>
      <c r="F418" s="113" t="s">
        <v>160</v>
      </c>
      <c r="G418" s="114">
        <v>1285749.1000000001</v>
      </c>
      <c r="H418" s="117">
        <v>2.46</v>
      </c>
      <c r="I418" s="114">
        <v>1188451.2</v>
      </c>
      <c r="J418" s="63" t="s">
        <v>8</v>
      </c>
      <c r="K418" s="59">
        <f>K419+K420+K421</f>
        <v>0</v>
      </c>
      <c r="L418" s="79">
        <f t="shared" ref="L418:N418" si="47">SUM(L419:L421)</f>
        <v>4624.3</v>
      </c>
      <c r="M418" s="79">
        <f>SUM(M419:M421)</f>
        <v>455153.8</v>
      </c>
      <c r="N418" s="79">
        <f t="shared" si="47"/>
        <v>891058.1</v>
      </c>
      <c r="O418" s="64"/>
      <c r="P418" s="64"/>
      <c r="Q418" s="64"/>
      <c r="R418" s="87" t="s">
        <v>38</v>
      </c>
    </row>
    <row r="419" spans="2:18" s="3" customFormat="1" ht="24.75" customHeight="1" x14ac:dyDescent="0.25">
      <c r="B419" s="97"/>
      <c r="C419" s="111"/>
      <c r="D419" s="113"/>
      <c r="E419" s="113"/>
      <c r="F419" s="113"/>
      <c r="G419" s="115"/>
      <c r="H419" s="118"/>
      <c r="I419" s="115"/>
      <c r="J419" s="63" t="s">
        <v>9</v>
      </c>
      <c r="K419" s="59"/>
      <c r="L419" s="80"/>
      <c r="M419" s="80">
        <v>446243.2</v>
      </c>
      <c r="N419" s="80">
        <v>891058.1</v>
      </c>
      <c r="O419" s="64"/>
      <c r="P419" s="64"/>
      <c r="Q419" s="64"/>
      <c r="R419" s="88"/>
    </row>
    <row r="420" spans="2:18" s="3" customFormat="1" ht="24.75" customHeight="1" x14ac:dyDescent="0.25">
      <c r="B420" s="97"/>
      <c r="C420" s="111"/>
      <c r="D420" s="113"/>
      <c r="E420" s="113"/>
      <c r="F420" s="113"/>
      <c r="G420" s="115"/>
      <c r="H420" s="118"/>
      <c r="I420" s="115"/>
      <c r="J420" s="63" t="s">
        <v>10</v>
      </c>
      <c r="K420" s="59"/>
      <c r="L420" s="80"/>
      <c r="M420" s="80"/>
      <c r="N420" s="80"/>
      <c r="O420" s="64"/>
      <c r="P420" s="64"/>
      <c r="Q420" s="64"/>
      <c r="R420" s="88"/>
    </row>
    <row r="421" spans="2:18" s="3" customFormat="1" ht="24.75" customHeight="1" x14ac:dyDescent="0.25">
      <c r="B421" s="97"/>
      <c r="C421" s="111"/>
      <c r="D421" s="113"/>
      <c r="E421" s="113"/>
      <c r="F421" s="113"/>
      <c r="G421" s="115"/>
      <c r="H421" s="118"/>
      <c r="I421" s="115"/>
      <c r="J421" s="63" t="s">
        <v>11</v>
      </c>
      <c r="K421" s="59"/>
      <c r="L421" s="80">
        <v>4624.3</v>
      </c>
      <c r="M421" s="80">
        <v>8910.6</v>
      </c>
      <c r="N421" s="80"/>
      <c r="O421" s="64"/>
      <c r="P421" s="64"/>
      <c r="Q421" s="64"/>
      <c r="R421" s="88"/>
    </row>
    <row r="422" spans="2:18" s="3" customFormat="1" ht="67.5" customHeight="1" x14ac:dyDescent="0.25">
      <c r="B422" s="97"/>
      <c r="C422" s="112"/>
      <c r="D422" s="113"/>
      <c r="E422" s="113"/>
      <c r="F422" s="113"/>
      <c r="G422" s="116"/>
      <c r="H422" s="119"/>
      <c r="I422" s="116"/>
      <c r="J422" s="63" t="s">
        <v>12</v>
      </c>
      <c r="K422" s="59"/>
      <c r="L422" s="59"/>
      <c r="M422" s="64"/>
      <c r="N422" s="64"/>
      <c r="O422" s="64"/>
      <c r="P422" s="64"/>
      <c r="Q422" s="64"/>
      <c r="R422" s="89"/>
    </row>
    <row r="423" spans="2:18" s="3" customFormat="1" ht="12" hidden="1" customHeight="1" x14ac:dyDescent="0.25">
      <c r="B423" s="97"/>
      <c r="C423" s="110" t="s">
        <v>98</v>
      </c>
      <c r="D423" s="113" t="s">
        <v>35</v>
      </c>
      <c r="E423" s="113" t="s">
        <v>41</v>
      </c>
      <c r="F423" s="113" t="s">
        <v>150</v>
      </c>
      <c r="G423" s="114">
        <v>42562.9</v>
      </c>
      <c r="H423" s="117">
        <v>0.214</v>
      </c>
      <c r="I423" s="114">
        <f>K423</f>
        <v>0</v>
      </c>
      <c r="J423" s="63" t="s">
        <v>8</v>
      </c>
      <c r="K423" s="59">
        <f>K424+K426</f>
        <v>0</v>
      </c>
      <c r="L423" s="59"/>
      <c r="M423" s="64"/>
      <c r="N423" s="64"/>
      <c r="O423" s="64"/>
      <c r="P423" s="64"/>
      <c r="Q423" s="64"/>
      <c r="R423" s="87" t="s">
        <v>38</v>
      </c>
    </row>
    <row r="424" spans="2:18" s="3" customFormat="1" ht="12" hidden="1" customHeight="1" x14ac:dyDescent="0.25">
      <c r="B424" s="97"/>
      <c r="C424" s="111"/>
      <c r="D424" s="113"/>
      <c r="E424" s="113"/>
      <c r="F424" s="113"/>
      <c r="G424" s="115"/>
      <c r="H424" s="118"/>
      <c r="I424" s="115"/>
      <c r="J424" s="63" t="s">
        <v>9</v>
      </c>
      <c r="K424" s="59"/>
      <c r="L424" s="59"/>
      <c r="M424" s="64"/>
      <c r="N424" s="64"/>
      <c r="O424" s="64"/>
      <c r="P424" s="64"/>
      <c r="Q424" s="64"/>
      <c r="R424" s="88"/>
    </row>
    <row r="425" spans="2:18" s="3" customFormat="1" ht="12" hidden="1" customHeight="1" x14ac:dyDescent="0.25">
      <c r="B425" s="97"/>
      <c r="C425" s="111"/>
      <c r="D425" s="113"/>
      <c r="E425" s="113"/>
      <c r="F425" s="113"/>
      <c r="G425" s="115"/>
      <c r="H425" s="118"/>
      <c r="I425" s="115"/>
      <c r="J425" s="63" t="s">
        <v>10</v>
      </c>
      <c r="K425" s="59"/>
      <c r="L425" s="59"/>
      <c r="M425" s="64"/>
      <c r="N425" s="64"/>
      <c r="O425" s="64"/>
      <c r="P425" s="64"/>
      <c r="Q425" s="64"/>
      <c r="R425" s="88"/>
    </row>
    <row r="426" spans="2:18" s="3" customFormat="1" ht="12" hidden="1" customHeight="1" x14ac:dyDescent="0.25">
      <c r="B426" s="97"/>
      <c r="C426" s="111"/>
      <c r="D426" s="113"/>
      <c r="E426" s="113"/>
      <c r="F426" s="113"/>
      <c r="G426" s="115"/>
      <c r="H426" s="118"/>
      <c r="I426" s="115"/>
      <c r="J426" s="63" t="s">
        <v>11</v>
      </c>
      <c r="K426" s="59"/>
      <c r="L426" s="59"/>
      <c r="M426" s="64"/>
      <c r="N426" s="64"/>
      <c r="O426" s="64"/>
      <c r="P426" s="64"/>
      <c r="Q426" s="64"/>
      <c r="R426" s="88"/>
    </row>
    <row r="427" spans="2:18" s="3" customFormat="1" ht="12" hidden="1" customHeight="1" x14ac:dyDescent="0.25">
      <c r="B427" s="97"/>
      <c r="C427" s="112"/>
      <c r="D427" s="113"/>
      <c r="E427" s="113"/>
      <c r="F427" s="113"/>
      <c r="G427" s="116"/>
      <c r="H427" s="119"/>
      <c r="I427" s="116"/>
      <c r="J427" s="63" t="s">
        <v>12</v>
      </c>
      <c r="K427" s="59"/>
      <c r="L427" s="59"/>
      <c r="M427" s="64"/>
      <c r="N427" s="64"/>
      <c r="O427" s="64"/>
      <c r="P427" s="64"/>
      <c r="Q427" s="64"/>
      <c r="R427" s="89"/>
    </row>
    <row r="428" spans="2:18" ht="25.5" hidden="1" customHeight="1" x14ac:dyDescent="0.25">
      <c r="B428" s="97"/>
      <c r="C428" s="110" t="s">
        <v>99</v>
      </c>
      <c r="D428" s="113" t="s">
        <v>72</v>
      </c>
      <c r="E428" s="171">
        <v>2019</v>
      </c>
      <c r="F428" s="113" t="s">
        <v>160</v>
      </c>
      <c r="G428" s="114">
        <v>162021.76000000001</v>
      </c>
      <c r="H428" s="158">
        <v>0.75800000000000001</v>
      </c>
      <c r="I428" s="114">
        <v>0</v>
      </c>
      <c r="J428" s="63" t="s">
        <v>8</v>
      </c>
      <c r="K428" s="59">
        <f>K429+K431</f>
        <v>0</v>
      </c>
      <c r="L428" s="75">
        <f t="shared" ref="L428:N428" si="48">SUM(L429:L431)</f>
        <v>0</v>
      </c>
      <c r="M428" s="75">
        <f t="shared" si="48"/>
        <v>0</v>
      </c>
      <c r="N428" s="75">
        <f t="shared" si="48"/>
        <v>0</v>
      </c>
      <c r="O428" s="64"/>
      <c r="P428" s="64"/>
      <c r="Q428" s="64"/>
      <c r="R428" s="87" t="s">
        <v>38</v>
      </c>
    </row>
    <row r="429" spans="2:18" ht="15" hidden="1" customHeight="1" x14ac:dyDescent="0.25">
      <c r="B429" s="97"/>
      <c r="C429" s="111"/>
      <c r="D429" s="113"/>
      <c r="E429" s="113"/>
      <c r="F429" s="113"/>
      <c r="G429" s="115">
        <v>123699.59999999998</v>
      </c>
      <c r="H429" s="159"/>
      <c r="I429" s="115"/>
      <c r="J429" s="63" t="s">
        <v>9</v>
      </c>
      <c r="K429" s="59"/>
      <c r="L429" s="75"/>
      <c r="M429" s="75"/>
      <c r="N429" s="74"/>
      <c r="O429" s="64"/>
      <c r="P429" s="64"/>
      <c r="Q429" s="64"/>
      <c r="R429" s="88"/>
    </row>
    <row r="430" spans="2:18" ht="15" hidden="1" customHeight="1" x14ac:dyDescent="0.25">
      <c r="B430" s="97"/>
      <c r="C430" s="111"/>
      <c r="D430" s="113"/>
      <c r="E430" s="113"/>
      <c r="F430" s="113"/>
      <c r="G430" s="115">
        <v>123699.59999999998</v>
      </c>
      <c r="H430" s="159"/>
      <c r="I430" s="115"/>
      <c r="J430" s="63" t="s">
        <v>10</v>
      </c>
      <c r="K430" s="59"/>
      <c r="L430" s="75"/>
      <c r="M430" s="75"/>
      <c r="N430" s="74"/>
      <c r="O430" s="64"/>
      <c r="P430" s="64"/>
      <c r="Q430" s="64"/>
      <c r="R430" s="88"/>
    </row>
    <row r="431" spans="2:18" ht="15" hidden="1" customHeight="1" x14ac:dyDescent="0.25">
      <c r="B431" s="97"/>
      <c r="C431" s="111"/>
      <c r="D431" s="113"/>
      <c r="E431" s="113"/>
      <c r="F431" s="113"/>
      <c r="G431" s="115">
        <v>123699.59999999998</v>
      </c>
      <c r="H431" s="159"/>
      <c r="I431" s="115"/>
      <c r="J431" s="63" t="s">
        <v>11</v>
      </c>
      <c r="K431" s="59"/>
      <c r="L431" s="75">
        <v>0</v>
      </c>
      <c r="M431" s="75">
        <v>0</v>
      </c>
      <c r="N431" s="74"/>
      <c r="O431" s="64"/>
      <c r="P431" s="64"/>
      <c r="Q431" s="64"/>
      <c r="R431" s="88"/>
    </row>
    <row r="432" spans="2:18" ht="55.5" hidden="1" customHeight="1" x14ac:dyDescent="0.25">
      <c r="B432" s="97"/>
      <c r="C432" s="112"/>
      <c r="D432" s="113"/>
      <c r="E432" s="113"/>
      <c r="F432" s="113"/>
      <c r="G432" s="116">
        <v>123699.59999999998</v>
      </c>
      <c r="H432" s="160"/>
      <c r="I432" s="116"/>
      <c r="J432" s="63" t="s">
        <v>12</v>
      </c>
      <c r="K432" s="59"/>
      <c r="L432" s="75"/>
      <c r="M432" s="75"/>
      <c r="N432" s="74"/>
      <c r="O432" s="64"/>
      <c r="P432" s="64"/>
      <c r="Q432" s="64"/>
      <c r="R432" s="89"/>
    </row>
    <row r="433" spans="2:18" ht="25.5" hidden="1" customHeight="1" x14ac:dyDescent="0.25">
      <c r="B433" s="97"/>
      <c r="C433" s="110" t="s">
        <v>52</v>
      </c>
      <c r="D433" s="172" t="s">
        <v>41</v>
      </c>
      <c r="E433" s="172" t="s">
        <v>41</v>
      </c>
      <c r="F433" s="172" t="s">
        <v>160</v>
      </c>
      <c r="G433" s="114">
        <v>14946.731</v>
      </c>
      <c r="H433" s="117">
        <v>0.64100000000000001</v>
      </c>
      <c r="I433" s="114">
        <v>14946.731</v>
      </c>
      <c r="J433" s="63" t="s">
        <v>8</v>
      </c>
      <c r="K433" s="56">
        <f>K434+K436</f>
        <v>0</v>
      </c>
      <c r="L433" s="59"/>
      <c r="M433" s="64"/>
      <c r="N433" s="64"/>
      <c r="O433" s="64"/>
      <c r="P433" s="64"/>
      <c r="Q433" s="64"/>
      <c r="R433" s="155" t="s">
        <v>107</v>
      </c>
    </row>
    <row r="434" spans="2:18" ht="15" hidden="1" customHeight="1" x14ac:dyDescent="0.25">
      <c r="B434" s="97"/>
      <c r="C434" s="111"/>
      <c r="D434" s="173"/>
      <c r="E434" s="173"/>
      <c r="F434" s="173"/>
      <c r="G434" s="115"/>
      <c r="H434" s="118"/>
      <c r="I434" s="115"/>
      <c r="J434" s="63" t="s">
        <v>9</v>
      </c>
      <c r="K434" s="56"/>
      <c r="L434" s="59"/>
      <c r="M434" s="64"/>
      <c r="N434" s="64"/>
      <c r="O434" s="64"/>
      <c r="P434" s="64"/>
      <c r="Q434" s="64"/>
      <c r="R434" s="156"/>
    </row>
    <row r="435" spans="2:18" ht="15" hidden="1" customHeight="1" x14ac:dyDescent="0.25">
      <c r="B435" s="97"/>
      <c r="C435" s="111"/>
      <c r="D435" s="173"/>
      <c r="E435" s="173"/>
      <c r="F435" s="173"/>
      <c r="G435" s="115"/>
      <c r="H435" s="118"/>
      <c r="I435" s="115"/>
      <c r="J435" s="63" t="s">
        <v>10</v>
      </c>
      <c r="K435" s="56"/>
      <c r="L435" s="59"/>
      <c r="M435" s="64"/>
      <c r="N435" s="64"/>
      <c r="O435" s="64"/>
      <c r="P435" s="64"/>
      <c r="Q435" s="64"/>
      <c r="R435" s="156"/>
    </row>
    <row r="436" spans="2:18" ht="15" hidden="1" customHeight="1" x14ac:dyDescent="0.25">
      <c r="B436" s="97"/>
      <c r="C436" s="111"/>
      <c r="D436" s="173"/>
      <c r="E436" s="173"/>
      <c r="F436" s="173"/>
      <c r="G436" s="115"/>
      <c r="H436" s="118"/>
      <c r="I436" s="115"/>
      <c r="J436" s="63" t="s">
        <v>11</v>
      </c>
      <c r="K436" s="56"/>
      <c r="L436" s="59"/>
      <c r="M436" s="64"/>
      <c r="N436" s="64"/>
      <c r="O436" s="64"/>
      <c r="P436" s="64"/>
      <c r="Q436" s="64"/>
      <c r="R436" s="156"/>
    </row>
    <row r="437" spans="2:18" ht="22.5" hidden="1" customHeight="1" x14ac:dyDescent="0.25">
      <c r="B437" s="97"/>
      <c r="C437" s="112"/>
      <c r="D437" s="174"/>
      <c r="E437" s="174"/>
      <c r="F437" s="174"/>
      <c r="G437" s="116"/>
      <c r="H437" s="119"/>
      <c r="I437" s="116"/>
      <c r="J437" s="63" t="s">
        <v>12</v>
      </c>
      <c r="K437" s="56"/>
      <c r="L437" s="59"/>
      <c r="M437" s="64"/>
      <c r="N437" s="64"/>
      <c r="O437" s="64"/>
      <c r="P437" s="64"/>
      <c r="Q437" s="64"/>
      <c r="R437" s="157"/>
    </row>
    <row r="438" spans="2:18" s="3" customFormat="1" ht="25.5" hidden="1" customHeight="1" x14ac:dyDescent="0.25">
      <c r="B438" s="97"/>
      <c r="C438" s="161" t="s">
        <v>106</v>
      </c>
      <c r="D438" s="87" t="s">
        <v>26</v>
      </c>
      <c r="E438" s="87">
        <v>2020</v>
      </c>
      <c r="F438" s="87" t="s">
        <v>160</v>
      </c>
      <c r="G438" s="126">
        <v>25204.7</v>
      </c>
      <c r="H438" s="136">
        <v>4.2</v>
      </c>
      <c r="I438" s="126">
        <v>25204</v>
      </c>
      <c r="J438" s="63" t="s">
        <v>8</v>
      </c>
      <c r="K438" s="56">
        <f>K439+K440+K441+K442</f>
        <v>0</v>
      </c>
      <c r="L438" s="56">
        <f t="shared" ref="L438" si="49">L439+L440+L441+L442</f>
        <v>0</v>
      </c>
      <c r="M438" s="59"/>
      <c r="N438" s="59"/>
      <c r="O438" s="59"/>
      <c r="P438" s="59"/>
      <c r="Q438" s="59"/>
      <c r="R438" s="155" t="s">
        <v>54</v>
      </c>
    </row>
    <row r="439" spans="2:18" s="3" customFormat="1" ht="15" hidden="1" customHeight="1" x14ac:dyDescent="0.25">
      <c r="B439" s="97"/>
      <c r="C439" s="161"/>
      <c r="D439" s="88"/>
      <c r="E439" s="88"/>
      <c r="F439" s="88"/>
      <c r="G439" s="126"/>
      <c r="H439" s="136"/>
      <c r="I439" s="126"/>
      <c r="J439" s="63" t="s">
        <v>9</v>
      </c>
      <c r="K439" s="56"/>
      <c r="L439" s="56"/>
      <c r="M439" s="64"/>
      <c r="N439" s="64"/>
      <c r="O439" s="64"/>
      <c r="P439" s="64"/>
      <c r="Q439" s="64"/>
      <c r="R439" s="156"/>
    </row>
    <row r="440" spans="2:18" s="3" customFormat="1" ht="15" hidden="1" customHeight="1" x14ac:dyDescent="0.25">
      <c r="B440" s="97"/>
      <c r="C440" s="161"/>
      <c r="D440" s="88"/>
      <c r="E440" s="88"/>
      <c r="F440" s="88"/>
      <c r="G440" s="126"/>
      <c r="H440" s="136"/>
      <c r="I440" s="126"/>
      <c r="J440" s="63" t="s">
        <v>10</v>
      </c>
      <c r="K440" s="56"/>
      <c r="L440" s="56"/>
      <c r="M440" s="64"/>
      <c r="N440" s="64"/>
      <c r="O440" s="64"/>
      <c r="P440" s="64"/>
      <c r="Q440" s="64"/>
      <c r="R440" s="156"/>
    </row>
    <row r="441" spans="2:18" s="3" customFormat="1" ht="15" hidden="1" customHeight="1" x14ac:dyDescent="0.25">
      <c r="B441" s="97"/>
      <c r="C441" s="161"/>
      <c r="D441" s="88"/>
      <c r="E441" s="88"/>
      <c r="F441" s="88"/>
      <c r="G441" s="126"/>
      <c r="H441" s="136"/>
      <c r="I441" s="126"/>
      <c r="J441" s="63" t="s">
        <v>11</v>
      </c>
      <c r="K441" s="56"/>
      <c r="L441" s="56"/>
      <c r="M441" s="64"/>
      <c r="N441" s="64"/>
      <c r="O441" s="64"/>
      <c r="P441" s="64"/>
      <c r="Q441" s="64"/>
      <c r="R441" s="156"/>
    </row>
    <row r="442" spans="2:18" s="3" customFormat="1" ht="18.75" hidden="1" customHeight="1" x14ac:dyDescent="0.25">
      <c r="B442" s="97"/>
      <c r="C442" s="161"/>
      <c r="D442" s="89"/>
      <c r="E442" s="89"/>
      <c r="F442" s="89"/>
      <c r="G442" s="126"/>
      <c r="H442" s="136"/>
      <c r="I442" s="126"/>
      <c r="J442" s="63" t="s">
        <v>12</v>
      </c>
      <c r="K442" s="56"/>
      <c r="L442" s="56"/>
      <c r="M442" s="64"/>
      <c r="N442" s="64"/>
      <c r="O442" s="64"/>
      <c r="P442" s="64"/>
      <c r="Q442" s="64"/>
      <c r="R442" s="157"/>
    </row>
    <row r="443" spans="2:18" ht="30" hidden="1" x14ac:dyDescent="0.25">
      <c r="B443" s="97"/>
      <c r="C443" s="84" t="s">
        <v>92</v>
      </c>
      <c r="D443" s="87" t="s">
        <v>26</v>
      </c>
      <c r="E443" s="87">
        <v>2020</v>
      </c>
      <c r="F443" s="87" t="s">
        <v>160</v>
      </c>
      <c r="G443" s="114">
        <v>27971.9</v>
      </c>
      <c r="H443" s="117">
        <v>1.4E-2</v>
      </c>
      <c r="I443" s="114">
        <f>27971-21981.3</f>
        <v>5989.7000000000007</v>
      </c>
      <c r="J443" s="63" t="s">
        <v>8</v>
      </c>
      <c r="K443" s="56">
        <f>K444+K445+K446+K447</f>
        <v>0</v>
      </c>
      <c r="L443" s="56">
        <f t="shared" ref="L443" si="50">L444+L445+L446+L447</f>
        <v>0</v>
      </c>
      <c r="M443" s="64"/>
      <c r="N443" s="64"/>
      <c r="O443" s="64"/>
      <c r="P443" s="64"/>
      <c r="Q443" s="64"/>
      <c r="R443" s="155" t="s">
        <v>54</v>
      </c>
    </row>
    <row r="444" spans="2:18" ht="24.75" hidden="1" customHeight="1" x14ac:dyDescent="0.25">
      <c r="B444" s="97"/>
      <c r="C444" s="85"/>
      <c r="D444" s="88"/>
      <c r="E444" s="88"/>
      <c r="F444" s="88"/>
      <c r="G444" s="115"/>
      <c r="H444" s="118"/>
      <c r="I444" s="115"/>
      <c r="J444" s="63" t="s">
        <v>9</v>
      </c>
      <c r="K444" s="56"/>
      <c r="L444" s="56"/>
      <c r="M444" s="64"/>
      <c r="N444" s="64"/>
      <c r="O444" s="64"/>
      <c r="P444" s="64"/>
      <c r="Q444" s="64"/>
      <c r="R444" s="156"/>
    </row>
    <row r="445" spans="2:18" ht="36" hidden="1" customHeight="1" x14ac:dyDescent="0.25">
      <c r="B445" s="97"/>
      <c r="C445" s="85"/>
      <c r="D445" s="88"/>
      <c r="E445" s="88"/>
      <c r="F445" s="88"/>
      <c r="G445" s="115"/>
      <c r="H445" s="118"/>
      <c r="I445" s="115"/>
      <c r="J445" s="63" t="s">
        <v>10</v>
      </c>
      <c r="K445" s="56"/>
      <c r="L445" s="56"/>
      <c r="M445" s="64"/>
      <c r="N445" s="64"/>
      <c r="O445" s="64"/>
      <c r="P445" s="64"/>
      <c r="Q445" s="64"/>
      <c r="R445" s="156"/>
    </row>
    <row r="446" spans="2:18" hidden="1" x14ac:dyDescent="0.25">
      <c r="B446" s="97"/>
      <c r="C446" s="85"/>
      <c r="D446" s="88"/>
      <c r="E446" s="88"/>
      <c r="F446" s="88"/>
      <c r="G446" s="115"/>
      <c r="H446" s="118"/>
      <c r="I446" s="115"/>
      <c r="J446" s="63" t="s">
        <v>11</v>
      </c>
      <c r="K446" s="56"/>
      <c r="L446" s="56"/>
      <c r="M446" s="64"/>
      <c r="N446" s="64"/>
      <c r="O446" s="64"/>
      <c r="P446" s="64"/>
      <c r="Q446" s="64"/>
      <c r="R446" s="156"/>
    </row>
    <row r="447" spans="2:18" ht="30" hidden="1" x14ac:dyDescent="0.25">
      <c r="B447" s="97"/>
      <c r="C447" s="86"/>
      <c r="D447" s="89"/>
      <c r="E447" s="89"/>
      <c r="F447" s="89"/>
      <c r="G447" s="116"/>
      <c r="H447" s="119"/>
      <c r="I447" s="116"/>
      <c r="J447" s="63" t="s">
        <v>12</v>
      </c>
      <c r="K447" s="56"/>
      <c r="L447" s="56"/>
      <c r="M447" s="64"/>
      <c r="N447" s="64"/>
      <c r="O447" s="64"/>
      <c r="P447" s="64"/>
      <c r="Q447" s="64"/>
      <c r="R447" s="157"/>
    </row>
    <row r="448" spans="2:18" ht="25.5" customHeight="1" x14ac:dyDescent="0.25">
      <c r="B448" s="97"/>
      <c r="C448" s="84" t="s">
        <v>100</v>
      </c>
      <c r="D448" s="87" t="s">
        <v>72</v>
      </c>
      <c r="E448" s="87">
        <v>2021</v>
      </c>
      <c r="F448" s="87" t="s">
        <v>160</v>
      </c>
      <c r="G448" s="114">
        <v>305891.40999999997</v>
      </c>
      <c r="H448" s="117">
        <v>0.7</v>
      </c>
      <c r="I448" s="114">
        <v>284298.59999999998</v>
      </c>
      <c r="J448" s="63" t="s">
        <v>8</v>
      </c>
      <c r="K448" s="79">
        <f>K449+K450+K451</f>
        <v>0</v>
      </c>
      <c r="L448" s="79">
        <f t="shared" ref="L448:N448" si="51">SUM(L449:L451)</f>
        <v>88435.3</v>
      </c>
      <c r="M448" s="79">
        <f t="shared" si="51"/>
        <v>90000</v>
      </c>
      <c r="N448" s="79">
        <f t="shared" si="51"/>
        <v>0</v>
      </c>
      <c r="O448" s="59"/>
      <c r="P448" s="59"/>
      <c r="Q448" s="59"/>
      <c r="R448" s="127" t="s">
        <v>38</v>
      </c>
    </row>
    <row r="449" spans="2:18" x14ac:dyDescent="0.25">
      <c r="B449" s="97"/>
      <c r="C449" s="85"/>
      <c r="D449" s="88"/>
      <c r="E449" s="88"/>
      <c r="F449" s="88"/>
      <c r="G449" s="115"/>
      <c r="H449" s="118"/>
      <c r="I449" s="115"/>
      <c r="J449" s="63" t="s">
        <v>9</v>
      </c>
      <c r="K449" s="79"/>
      <c r="L449" s="79"/>
      <c r="M449" s="78"/>
      <c r="N449" s="78"/>
      <c r="O449" s="64"/>
      <c r="P449" s="64"/>
      <c r="Q449" s="64"/>
      <c r="R449" s="127"/>
    </row>
    <row r="450" spans="2:18" ht="39.75" customHeight="1" x14ac:dyDescent="0.25">
      <c r="B450" s="97"/>
      <c r="C450" s="85"/>
      <c r="D450" s="88"/>
      <c r="E450" s="88"/>
      <c r="F450" s="88"/>
      <c r="G450" s="115"/>
      <c r="H450" s="118"/>
      <c r="I450" s="115"/>
      <c r="J450" s="63" t="s">
        <v>10</v>
      </c>
      <c r="K450" s="79"/>
      <c r="L450" s="79"/>
      <c r="M450" s="78"/>
      <c r="N450" s="78"/>
      <c r="O450" s="64"/>
      <c r="P450" s="64"/>
      <c r="Q450" s="64"/>
      <c r="R450" s="127"/>
    </row>
    <row r="451" spans="2:18" ht="40.5" customHeight="1" x14ac:dyDescent="0.25">
      <c r="B451" s="97"/>
      <c r="C451" s="85"/>
      <c r="D451" s="88"/>
      <c r="E451" s="88"/>
      <c r="F451" s="88"/>
      <c r="G451" s="115"/>
      <c r="H451" s="118"/>
      <c r="I451" s="115"/>
      <c r="J451" s="63" t="s">
        <v>11</v>
      </c>
      <c r="K451" s="79"/>
      <c r="L451" s="79">
        <v>88435.3</v>
      </c>
      <c r="M451" s="79">
        <v>90000</v>
      </c>
      <c r="N451" s="78"/>
      <c r="O451" s="64"/>
      <c r="P451" s="64"/>
      <c r="Q451" s="64"/>
      <c r="R451" s="127"/>
    </row>
    <row r="452" spans="2:18" ht="49.5" customHeight="1" x14ac:dyDescent="0.25">
      <c r="B452" s="97"/>
      <c r="C452" s="86"/>
      <c r="D452" s="89"/>
      <c r="E452" s="89"/>
      <c r="F452" s="89"/>
      <c r="G452" s="116"/>
      <c r="H452" s="119"/>
      <c r="I452" s="116"/>
      <c r="J452" s="63" t="s">
        <v>12</v>
      </c>
      <c r="K452" s="79"/>
      <c r="L452" s="79"/>
      <c r="M452" s="78"/>
      <c r="N452" s="78"/>
      <c r="O452" s="64"/>
      <c r="P452" s="64"/>
      <c r="Q452" s="64"/>
      <c r="R452" s="127"/>
    </row>
    <row r="453" spans="2:18" ht="25.5" hidden="1" customHeight="1" x14ac:dyDescent="0.25">
      <c r="B453" s="97"/>
      <c r="C453" s="84" t="s">
        <v>93</v>
      </c>
      <c r="D453" s="87">
        <v>2019</v>
      </c>
      <c r="E453" s="87">
        <v>2019</v>
      </c>
      <c r="F453" s="87" t="s">
        <v>160</v>
      </c>
      <c r="G453" s="126">
        <f>I453</f>
        <v>0</v>
      </c>
      <c r="H453" s="136">
        <v>1.095</v>
      </c>
      <c r="I453" s="126">
        <f>K453</f>
        <v>0</v>
      </c>
      <c r="J453" s="63" t="s">
        <v>8</v>
      </c>
      <c r="K453" s="59">
        <f>K454+K455+K456</f>
        <v>0</v>
      </c>
      <c r="L453" s="59">
        <f t="shared" ref="L453:M453" si="52">L454+L455+L456</f>
        <v>0</v>
      </c>
      <c r="M453" s="59">
        <f t="shared" si="52"/>
        <v>0</v>
      </c>
      <c r="N453" s="59"/>
      <c r="O453" s="59"/>
      <c r="P453" s="59"/>
      <c r="Q453" s="59"/>
      <c r="R453" s="127" t="s">
        <v>105</v>
      </c>
    </row>
    <row r="454" spans="2:18" hidden="1" x14ac:dyDescent="0.25">
      <c r="B454" s="97"/>
      <c r="C454" s="85"/>
      <c r="D454" s="88"/>
      <c r="E454" s="88"/>
      <c r="F454" s="88"/>
      <c r="G454" s="126"/>
      <c r="H454" s="136"/>
      <c r="I454" s="126"/>
      <c r="J454" s="63" t="s">
        <v>9</v>
      </c>
      <c r="K454" s="59"/>
      <c r="L454" s="59"/>
      <c r="M454" s="64"/>
      <c r="N454" s="64"/>
      <c r="O454" s="64"/>
      <c r="P454" s="64"/>
      <c r="Q454" s="64"/>
      <c r="R454" s="127"/>
    </row>
    <row r="455" spans="2:18" hidden="1" x14ac:dyDescent="0.25">
      <c r="B455" s="97"/>
      <c r="C455" s="85"/>
      <c r="D455" s="88"/>
      <c r="E455" s="88"/>
      <c r="F455" s="88"/>
      <c r="G455" s="126"/>
      <c r="H455" s="136"/>
      <c r="I455" s="126"/>
      <c r="J455" s="63" t="s">
        <v>10</v>
      </c>
      <c r="K455" s="59"/>
      <c r="L455" s="59"/>
      <c r="M455" s="64"/>
      <c r="N455" s="64"/>
      <c r="O455" s="64"/>
      <c r="P455" s="64"/>
      <c r="Q455" s="64"/>
      <c r="R455" s="127"/>
    </row>
    <row r="456" spans="2:18" ht="63.75" hidden="1" customHeight="1" x14ac:dyDescent="0.25">
      <c r="B456" s="97"/>
      <c r="C456" s="85"/>
      <c r="D456" s="88"/>
      <c r="E456" s="88"/>
      <c r="F456" s="88"/>
      <c r="G456" s="126"/>
      <c r="H456" s="136"/>
      <c r="I456" s="126"/>
      <c r="J456" s="63" t="s">
        <v>11</v>
      </c>
      <c r="K456" s="59"/>
      <c r="L456" s="59"/>
      <c r="M456" s="64"/>
      <c r="N456" s="64"/>
      <c r="O456" s="64"/>
      <c r="P456" s="64"/>
      <c r="Q456" s="64"/>
      <c r="R456" s="127"/>
    </row>
    <row r="457" spans="2:18" ht="62.25" hidden="1" customHeight="1" x14ac:dyDescent="0.25">
      <c r="B457" s="97"/>
      <c r="C457" s="86"/>
      <c r="D457" s="89"/>
      <c r="E457" s="89"/>
      <c r="F457" s="89"/>
      <c r="G457" s="126"/>
      <c r="H457" s="136"/>
      <c r="I457" s="126"/>
      <c r="J457" s="63" t="s">
        <v>12</v>
      </c>
      <c r="K457" s="59"/>
      <c r="L457" s="59"/>
      <c r="M457" s="64"/>
      <c r="N457" s="64"/>
      <c r="O457" s="64"/>
      <c r="P457" s="64"/>
      <c r="Q457" s="64"/>
      <c r="R457" s="127"/>
    </row>
    <row r="458" spans="2:18" ht="30.75" customHeight="1" x14ac:dyDescent="0.25">
      <c r="B458" s="97"/>
      <c r="C458" s="129" t="s">
        <v>94</v>
      </c>
      <c r="D458" s="113" t="s">
        <v>26</v>
      </c>
      <c r="E458" s="113" t="s">
        <v>35</v>
      </c>
      <c r="F458" s="113" t="s">
        <v>160</v>
      </c>
      <c r="G458" s="126">
        <f>I458</f>
        <v>24125.4</v>
      </c>
      <c r="H458" s="136">
        <v>0.53</v>
      </c>
      <c r="I458" s="126">
        <f>K458+L458+M458</f>
        <v>24125.4</v>
      </c>
      <c r="J458" s="63" t="s">
        <v>8</v>
      </c>
      <c r="K458" s="59"/>
      <c r="L458" s="77">
        <f t="shared" ref="L458:N458" si="53">SUM(L459:L461)</f>
        <v>24125.4</v>
      </c>
      <c r="M458" s="77">
        <f t="shared" si="53"/>
        <v>0</v>
      </c>
      <c r="N458" s="77">
        <f t="shared" si="53"/>
        <v>0</v>
      </c>
      <c r="O458" s="59"/>
      <c r="P458" s="59"/>
      <c r="Q458" s="59"/>
      <c r="R458" s="127" t="s">
        <v>38</v>
      </c>
    </row>
    <row r="459" spans="2:18" x14ac:dyDescent="0.25">
      <c r="B459" s="97"/>
      <c r="C459" s="129"/>
      <c r="D459" s="113"/>
      <c r="E459" s="113"/>
      <c r="F459" s="113"/>
      <c r="G459" s="126"/>
      <c r="H459" s="136"/>
      <c r="I459" s="126"/>
      <c r="J459" s="63" t="s">
        <v>9</v>
      </c>
      <c r="K459" s="59"/>
      <c r="L459" s="66">
        <v>0</v>
      </c>
      <c r="M459" s="66">
        <v>0</v>
      </c>
      <c r="N459" s="66"/>
      <c r="O459" s="66"/>
      <c r="P459" s="66"/>
      <c r="Q459" s="66"/>
      <c r="R459" s="127"/>
    </row>
    <row r="460" spans="2:18" x14ac:dyDescent="0.25">
      <c r="B460" s="97"/>
      <c r="C460" s="129"/>
      <c r="D460" s="113"/>
      <c r="E460" s="113"/>
      <c r="F460" s="113"/>
      <c r="G460" s="126"/>
      <c r="H460" s="136"/>
      <c r="I460" s="126"/>
      <c r="J460" s="63" t="s">
        <v>10</v>
      </c>
      <c r="K460" s="59"/>
      <c r="L460" s="66"/>
      <c r="M460" s="66"/>
      <c r="N460" s="66"/>
      <c r="O460" s="66"/>
      <c r="P460" s="66"/>
      <c r="Q460" s="66"/>
      <c r="R460" s="127"/>
    </row>
    <row r="461" spans="2:18" x14ac:dyDescent="0.25">
      <c r="B461" s="97"/>
      <c r="C461" s="129"/>
      <c r="D461" s="113"/>
      <c r="E461" s="113"/>
      <c r="F461" s="113"/>
      <c r="G461" s="126"/>
      <c r="H461" s="136"/>
      <c r="I461" s="126"/>
      <c r="J461" s="63" t="s">
        <v>11</v>
      </c>
      <c r="K461" s="59"/>
      <c r="L461" s="77">
        <v>24125.4</v>
      </c>
      <c r="M461" s="66">
        <v>0</v>
      </c>
      <c r="N461" s="66"/>
      <c r="O461" s="66"/>
      <c r="P461" s="66"/>
      <c r="Q461" s="66"/>
      <c r="R461" s="127"/>
    </row>
    <row r="462" spans="2:18" ht="30" x14ac:dyDescent="0.25">
      <c r="B462" s="97"/>
      <c r="C462" s="129"/>
      <c r="D462" s="113"/>
      <c r="E462" s="113"/>
      <c r="F462" s="113"/>
      <c r="G462" s="126"/>
      <c r="H462" s="136"/>
      <c r="I462" s="126"/>
      <c r="J462" s="63" t="s">
        <v>12</v>
      </c>
      <c r="K462" s="59"/>
      <c r="L462" s="77"/>
      <c r="M462" s="76"/>
      <c r="N462" s="76"/>
      <c r="O462" s="64"/>
      <c r="P462" s="64"/>
      <c r="Q462" s="64"/>
      <c r="R462" s="127"/>
    </row>
    <row r="463" spans="2:18" ht="30" x14ac:dyDescent="0.25">
      <c r="B463" s="97"/>
      <c r="C463" s="129" t="s">
        <v>95</v>
      </c>
      <c r="D463" s="113" t="s">
        <v>39</v>
      </c>
      <c r="E463" s="113" t="s">
        <v>193</v>
      </c>
      <c r="F463" s="113" t="s">
        <v>199</v>
      </c>
      <c r="G463" s="126" t="s">
        <v>194</v>
      </c>
      <c r="H463" s="136" t="s">
        <v>201</v>
      </c>
      <c r="I463" s="126">
        <v>215391.3</v>
      </c>
      <c r="J463" s="63" t="s">
        <v>8</v>
      </c>
      <c r="K463" s="79">
        <f>K464+K465+K466</f>
        <v>0</v>
      </c>
      <c r="L463" s="79">
        <f>SUM(L464:L466)</f>
        <v>180433.8</v>
      </c>
      <c r="M463" s="79">
        <f t="shared" ref="M463:N463" si="54">SUM(M464:M466)</f>
        <v>140000</v>
      </c>
      <c r="N463" s="79">
        <f t="shared" si="54"/>
        <v>466491.4</v>
      </c>
      <c r="O463" s="59"/>
      <c r="P463" s="59"/>
      <c r="Q463" s="59"/>
      <c r="R463" s="127" t="s">
        <v>38</v>
      </c>
    </row>
    <row r="464" spans="2:18" ht="29.25" customHeight="1" x14ac:dyDescent="0.25">
      <c r="B464" s="97"/>
      <c r="C464" s="129"/>
      <c r="D464" s="113"/>
      <c r="E464" s="113"/>
      <c r="F464" s="113"/>
      <c r="G464" s="126"/>
      <c r="H464" s="136"/>
      <c r="I464" s="126"/>
      <c r="J464" s="63" t="s">
        <v>9</v>
      </c>
      <c r="K464" s="79"/>
      <c r="L464" s="66">
        <v>126133.3</v>
      </c>
      <c r="M464" s="66">
        <v>60000</v>
      </c>
      <c r="N464" s="66">
        <v>386491.4</v>
      </c>
      <c r="O464" s="66"/>
      <c r="P464" s="66"/>
      <c r="Q464" s="66"/>
      <c r="R464" s="127"/>
    </row>
    <row r="465" spans="2:18" x14ac:dyDescent="0.25">
      <c r="B465" s="97"/>
      <c r="C465" s="129"/>
      <c r="D465" s="113"/>
      <c r="E465" s="113"/>
      <c r="F465" s="113"/>
      <c r="G465" s="126"/>
      <c r="H465" s="136"/>
      <c r="I465" s="126"/>
      <c r="J465" s="63" t="s">
        <v>10</v>
      </c>
      <c r="K465" s="79"/>
      <c r="L465" s="66"/>
      <c r="M465" s="66"/>
      <c r="N465" s="66"/>
      <c r="O465" s="66"/>
      <c r="P465" s="66"/>
      <c r="Q465" s="66"/>
      <c r="R465" s="127"/>
    </row>
    <row r="466" spans="2:18" x14ac:dyDescent="0.25">
      <c r="B466" s="97"/>
      <c r="C466" s="129"/>
      <c r="D466" s="113"/>
      <c r="E466" s="113"/>
      <c r="F466" s="113"/>
      <c r="G466" s="126"/>
      <c r="H466" s="136"/>
      <c r="I466" s="126"/>
      <c r="J466" s="63" t="s">
        <v>11</v>
      </c>
      <c r="K466" s="79"/>
      <c r="L466" s="66">
        <v>54300.5</v>
      </c>
      <c r="M466" s="66">
        <v>80000</v>
      </c>
      <c r="N466" s="66">
        <v>80000</v>
      </c>
      <c r="O466" s="66"/>
      <c r="P466" s="66"/>
      <c r="Q466" s="66"/>
      <c r="R466" s="127"/>
    </row>
    <row r="467" spans="2:18" ht="30" x14ac:dyDescent="0.25">
      <c r="B467" s="97"/>
      <c r="C467" s="129"/>
      <c r="D467" s="113"/>
      <c r="E467" s="113"/>
      <c r="F467" s="113"/>
      <c r="G467" s="126"/>
      <c r="H467" s="136"/>
      <c r="I467" s="126"/>
      <c r="J467" s="63" t="s">
        <v>12</v>
      </c>
      <c r="K467" s="79"/>
      <c r="L467" s="79"/>
      <c r="M467" s="78"/>
      <c r="N467" s="78"/>
      <c r="O467" s="64"/>
      <c r="P467" s="64"/>
      <c r="Q467" s="64"/>
      <c r="R467" s="127"/>
    </row>
    <row r="468" spans="2:18" ht="33" customHeight="1" x14ac:dyDescent="0.25">
      <c r="B468" s="97"/>
      <c r="C468" s="129" t="s">
        <v>96</v>
      </c>
      <c r="D468" s="113" t="s">
        <v>39</v>
      </c>
      <c r="E468" s="113" t="s">
        <v>197</v>
      </c>
      <c r="F468" s="113" t="s">
        <v>199</v>
      </c>
      <c r="G468" s="126" t="s">
        <v>195</v>
      </c>
      <c r="H468" s="136" t="s">
        <v>200</v>
      </c>
      <c r="I468" s="126">
        <v>98332.5</v>
      </c>
      <c r="J468" s="63" t="s">
        <v>8</v>
      </c>
      <c r="K468" s="59">
        <f>K469+K470+K471</f>
        <v>0</v>
      </c>
      <c r="L468" s="79">
        <f t="shared" ref="L468" si="55">SUM(L469:L471)</f>
        <v>111964.14</v>
      </c>
      <c r="M468" s="79">
        <f>SUM(M469:M471)</f>
        <v>143399</v>
      </c>
      <c r="N468" s="79">
        <f>SUM(N469:N471)</f>
        <v>216955.8</v>
      </c>
      <c r="O468" s="59"/>
      <c r="P468" s="59"/>
      <c r="Q468" s="59"/>
      <c r="R468" s="127" t="s">
        <v>38</v>
      </c>
    </row>
    <row r="469" spans="2:18" x14ac:dyDescent="0.25">
      <c r="B469" s="97"/>
      <c r="C469" s="129"/>
      <c r="D469" s="113"/>
      <c r="E469" s="113"/>
      <c r="F469" s="113"/>
      <c r="G469" s="126"/>
      <c r="H469" s="136"/>
      <c r="I469" s="126"/>
      <c r="J469" s="63" t="s">
        <v>9</v>
      </c>
      <c r="K469" s="59"/>
      <c r="L469" s="66">
        <v>76420.84</v>
      </c>
      <c r="M469" s="81">
        <v>60000</v>
      </c>
      <c r="N469" s="81">
        <v>156065.79999999999</v>
      </c>
      <c r="O469" s="66"/>
      <c r="P469" s="66"/>
      <c r="Q469" s="66"/>
      <c r="R469" s="127"/>
    </row>
    <row r="470" spans="2:18" x14ac:dyDescent="0.25">
      <c r="B470" s="97"/>
      <c r="C470" s="129"/>
      <c r="D470" s="113"/>
      <c r="E470" s="113"/>
      <c r="F470" s="113"/>
      <c r="G470" s="126"/>
      <c r="H470" s="136"/>
      <c r="I470" s="126"/>
      <c r="J470" s="63" t="s">
        <v>10</v>
      </c>
      <c r="K470" s="59"/>
      <c r="L470" s="66"/>
      <c r="M470" s="82"/>
      <c r="N470" s="82"/>
      <c r="O470" s="66"/>
      <c r="P470" s="66"/>
      <c r="Q470" s="66"/>
      <c r="R470" s="127"/>
    </row>
    <row r="471" spans="2:18" x14ac:dyDescent="0.25">
      <c r="B471" s="97"/>
      <c r="C471" s="129"/>
      <c r="D471" s="113"/>
      <c r="E471" s="113"/>
      <c r="F471" s="113"/>
      <c r="G471" s="126"/>
      <c r="H471" s="136"/>
      <c r="I471" s="126"/>
      <c r="J471" s="63" t="s">
        <v>11</v>
      </c>
      <c r="K471" s="59"/>
      <c r="L471" s="66">
        <v>35543.300000000003</v>
      </c>
      <c r="M471" s="81">
        <v>83399</v>
      </c>
      <c r="N471" s="81">
        <v>60890</v>
      </c>
      <c r="O471" s="66"/>
      <c r="P471" s="66"/>
      <c r="Q471" s="66"/>
      <c r="R471" s="127"/>
    </row>
    <row r="472" spans="2:18" ht="48" customHeight="1" x14ac:dyDescent="0.25">
      <c r="B472" s="97"/>
      <c r="C472" s="129"/>
      <c r="D472" s="113"/>
      <c r="E472" s="113"/>
      <c r="F472" s="113"/>
      <c r="G472" s="126"/>
      <c r="H472" s="136"/>
      <c r="I472" s="126"/>
      <c r="J472" s="63" t="s">
        <v>12</v>
      </c>
      <c r="K472" s="59"/>
      <c r="L472" s="79"/>
      <c r="M472" s="78"/>
      <c r="N472" s="78"/>
      <c r="O472" s="64"/>
      <c r="P472" s="64"/>
      <c r="Q472" s="64"/>
      <c r="R472" s="127"/>
    </row>
    <row r="473" spans="2:18" ht="33" customHeight="1" x14ac:dyDescent="0.25">
      <c r="B473" s="97"/>
      <c r="C473" s="129" t="s">
        <v>97</v>
      </c>
      <c r="D473" s="113" t="s">
        <v>39</v>
      </c>
      <c r="E473" s="113" t="s">
        <v>193</v>
      </c>
      <c r="F473" s="113" t="s">
        <v>192</v>
      </c>
      <c r="G473" s="126" t="s">
        <v>196</v>
      </c>
      <c r="H473" s="136" t="s">
        <v>198</v>
      </c>
      <c r="I473" s="126">
        <v>144155.79999999999</v>
      </c>
      <c r="J473" s="63" t="s">
        <v>8</v>
      </c>
      <c r="K473" s="59">
        <f>K474+K475+K476</f>
        <v>0</v>
      </c>
      <c r="L473" s="79">
        <f t="shared" ref="L473:N473" si="56">SUM(L474:L476)</f>
        <v>90282.5</v>
      </c>
      <c r="M473" s="79">
        <f t="shared" si="56"/>
        <v>115441</v>
      </c>
      <c r="N473" s="79">
        <f t="shared" si="56"/>
        <v>337442.8</v>
      </c>
      <c r="O473" s="59"/>
      <c r="P473" s="59"/>
      <c r="Q473" s="59"/>
      <c r="R473" s="127" t="s">
        <v>38</v>
      </c>
    </row>
    <row r="474" spans="2:18" x14ac:dyDescent="0.25">
      <c r="B474" s="97"/>
      <c r="C474" s="129"/>
      <c r="D474" s="113"/>
      <c r="E474" s="113"/>
      <c r="F474" s="113"/>
      <c r="G474" s="126"/>
      <c r="H474" s="136"/>
      <c r="I474" s="126"/>
      <c r="J474" s="63" t="s">
        <v>9</v>
      </c>
      <c r="K474" s="59"/>
      <c r="L474" s="81">
        <v>83721.600000000006</v>
      </c>
      <c r="M474" s="81">
        <v>59000</v>
      </c>
      <c r="N474" s="81">
        <v>257442.8</v>
      </c>
      <c r="O474" s="66"/>
      <c r="P474" s="66"/>
      <c r="Q474" s="66"/>
      <c r="R474" s="127"/>
    </row>
    <row r="475" spans="2:18" x14ac:dyDescent="0.25">
      <c r="B475" s="97"/>
      <c r="C475" s="129"/>
      <c r="D475" s="113"/>
      <c r="E475" s="113"/>
      <c r="F475" s="113"/>
      <c r="G475" s="126"/>
      <c r="H475" s="136"/>
      <c r="I475" s="126"/>
      <c r="J475" s="63" t="s">
        <v>10</v>
      </c>
      <c r="K475" s="59"/>
      <c r="L475" s="66"/>
      <c r="M475" s="66"/>
      <c r="N475" s="66"/>
      <c r="O475" s="66"/>
      <c r="P475" s="66"/>
      <c r="Q475" s="66"/>
      <c r="R475" s="127"/>
    </row>
    <row r="476" spans="2:18" x14ac:dyDescent="0.25">
      <c r="B476" s="97"/>
      <c r="C476" s="129"/>
      <c r="D476" s="113"/>
      <c r="E476" s="113"/>
      <c r="F476" s="113"/>
      <c r="G476" s="126"/>
      <c r="H476" s="136"/>
      <c r="I476" s="126"/>
      <c r="J476" s="63" t="s">
        <v>11</v>
      </c>
      <c r="K476" s="59"/>
      <c r="L476" s="81">
        <v>6560.9</v>
      </c>
      <c r="M476" s="81">
        <v>56441</v>
      </c>
      <c r="N476" s="81">
        <v>80000</v>
      </c>
      <c r="O476" s="66"/>
      <c r="P476" s="66"/>
      <c r="Q476" s="66"/>
      <c r="R476" s="127"/>
    </row>
    <row r="477" spans="2:18" ht="57" customHeight="1" x14ac:dyDescent="0.25">
      <c r="B477" s="98"/>
      <c r="C477" s="129"/>
      <c r="D477" s="113"/>
      <c r="E477" s="113"/>
      <c r="F477" s="113"/>
      <c r="G477" s="126"/>
      <c r="H477" s="136"/>
      <c r="I477" s="126"/>
      <c r="J477" s="63" t="s">
        <v>12</v>
      </c>
      <c r="K477" s="59"/>
      <c r="L477" s="79"/>
      <c r="M477" s="78"/>
      <c r="N477" s="78"/>
      <c r="O477" s="64"/>
      <c r="P477" s="64"/>
      <c r="Q477" s="64"/>
      <c r="R477" s="127"/>
    </row>
    <row r="478" spans="2:18" x14ac:dyDescent="0.25">
      <c r="C478" s="67"/>
      <c r="D478" s="68"/>
      <c r="E478" s="69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</row>
    <row r="479" spans="2:18" ht="31.5" customHeight="1" x14ac:dyDescent="0.25">
      <c r="B479" s="109" t="s">
        <v>70</v>
      </c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</row>
    <row r="480" spans="2:18" ht="15" customHeight="1" x14ac:dyDescent="0.25"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</row>
    <row r="481" spans="2:15" ht="45" customHeight="1" x14ac:dyDescent="0.25">
      <c r="B481" s="108" t="s">
        <v>136</v>
      </c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</row>
    <row r="482" spans="2:15" ht="58.5" hidden="1" customHeight="1" x14ac:dyDescent="0.25"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</row>
    <row r="483" spans="2:15" hidden="1" x14ac:dyDescent="0.25">
      <c r="H483" s="8"/>
    </row>
    <row r="484" spans="2:15" hidden="1" x14ac:dyDescent="0.25">
      <c r="H484" s="4"/>
    </row>
    <row r="485" spans="2:15" hidden="1" x14ac:dyDescent="0.25">
      <c r="G485" s="3" t="s">
        <v>202</v>
      </c>
      <c r="H485" s="83">
        <f>H458</f>
        <v>0.53</v>
      </c>
      <c r="I485" s="3" t="s">
        <v>205</v>
      </c>
      <c r="J485" s="4">
        <f>H378+H383+H388+0.66+0.66+0.5</f>
        <v>4.0039999999999996</v>
      </c>
    </row>
    <row r="486" spans="2:15" hidden="1" x14ac:dyDescent="0.25">
      <c r="G486" s="3" t="s">
        <v>203</v>
      </c>
      <c r="H486" s="83">
        <f>H448</f>
        <v>0.7</v>
      </c>
      <c r="I486" s="3" t="s">
        <v>206</v>
      </c>
      <c r="J486" s="8">
        <f>H368+H408</f>
        <v>4.1980000000000004</v>
      </c>
    </row>
    <row r="487" spans="2:15" hidden="1" x14ac:dyDescent="0.25">
      <c r="G487" s="3" t="s">
        <v>204</v>
      </c>
      <c r="H487" s="83">
        <f>H413</f>
        <v>0.255</v>
      </c>
      <c r="I487" s="3" t="s">
        <v>207</v>
      </c>
      <c r="J487" s="83">
        <f>H418+2.65+1.98+2.09</f>
        <v>9.18</v>
      </c>
    </row>
    <row r="488" spans="2:15" hidden="1" x14ac:dyDescent="0.25"/>
    <row r="489" spans="2:15" hidden="1" x14ac:dyDescent="0.25"/>
    <row r="490" spans="2:15" hidden="1" x14ac:dyDescent="0.25"/>
    <row r="491" spans="2:15" hidden="1" x14ac:dyDescent="0.25"/>
  </sheetData>
  <autoFilter ref="A4:R477">
    <filterColumn colId="10" showButton="0"/>
    <filterColumn colId="11" showButton="0"/>
  </autoFilter>
  <mergeCells count="783">
    <mergeCell ref="C403:C407"/>
    <mergeCell ref="C458:C462"/>
    <mergeCell ref="R453:R457"/>
    <mergeCell ref="R458:R462"/>
    <mergeCell ref="R28:R32"/>
    <mergeCell ref="C468:C472"/>
    <mergeCell ref="D468:D472"/>
    <mergeCell ref="E468:E472"/>
    <mergeCell ref="F468:F472"/>
    <mergeCell ref="G468:G472"/>
    <mergeCell ref="H468:H472"/>
    <mergeCell ref="I468:I472"/>
    <mergeCell ref="H163:H167"/>
    <mergeCell ref="G163:G167"/>
    <mergeCell ref="G138:G142"/>
    <mergeCell ref="H138:H142"/>
    <mergeCell ref="I138:I142"/>
    <mergeCell ref="D58:D62"/>
    <mergeCell ref="E53:E57"/>
    <mergeCell ref="D53:D57"/>
    <mergeCell ref="C53:C57"/>
    <mergeCell ref="C158:C162"/>
    <mergeCell ref="D158:D162"/>
    <mergeCell ref="E158:E162"/>
    <mergeCell ref="C353:C357"/>
    <mergeCell ref="C463:C467"/>
    <mergeCell ref="D463:D467"/>
    <mergeCell ref="E463:E467"/>
    <mergeCell ref="F463:F467"/>
    <mergeCell ref="G463:G467"/>
    <mergeCell ref="H463:H467"/>
    <mergeCell ref="I463:I467"/>
    <mergeCell ref="C473:C477"/>
    <mergeCell ref="D473:D477"/>
    <mergeCell ref="E473:E477"/>
    <mergeCell ref="F473:F477"/>
    <mergeCell ref="G473:G477"/>
    <mergeCell ref="H473:H477"/>
    <mergeCell ref="I473:I477"/>
    <mergeCell ref="D378:D382"/>
    <mergeCell ref="E378:E382"/>
    <mergeCell ref="F378:F382"/>
    <mergeCell ref="G378:G382"/>
    <mergeCell ref="D373:D377"/>
    <mergeCell ref="E373:E377"/>
    <mergeCell ref="G398:G402"/>
    <mergeCell ref="G453:G457"/>
    <mergeCell ref="C388:C392"/>
    <mergeCell ref="R473:R477"/>
    <mergeCell ref="R468:R472"/>
    <mergeCell ref="D458:D462"/>
    <mergeCell ref="E458:E462"/>
    <mergeCell ref="F458:F462"/>
    <mergeCell ref="G458:G462"/>
    <mergeCell ref="H458:H462"/>
    <mergeCell ref="I458:I462"/>
    <mergeCell ref="R463:R467"/>
    <mergeCell ref="R358:R362"/>
    <mergeCell ref="I358:I362"/>
    <mergeCell ref="H423:H427"/>
    <mergeCell ref="H428:H432"/>
    <mergeCell ref="I368:I372"/>
    <mergeCell ref="I373:I377"/>
    <mergeCell ref="I378:I382"/>
    <mergeCell ref="E368:E372"/>
    <mergeCell ref="F368:F372"/>
    <mergeCell ref="G368:G372"/>
    <mergeCell ref="R428:R432"/>
    <mergeCell ref="E403:E407"/>
    <mergeCell ref="F403:F407"/>
    <mergeCell ref="R423:R427"/>
    <mergeCell ref="I393:I397"/>
    <mergeCell ref="E398:E402"/>
    <mergeCell ref="F398:F402"/>
    <mergeCell ref="E408:E412"/>
    <mergeCell ref="F408:F412"/>
    <mergeCell ref="G408:G412"/>
    <mergeCell ref="R363:R367"/>
    <mergeCell ref="R368:R372"/>
    <mergeCell ref="I398:I402"/>
    <mergeCell ref="R388:R392"/>
    <mergeCell ref="H448:H452"/>
    <mergeCell ref="D403:D407"/>
    <mergeCell ref="D353:D357"/>
    <mergeCell ref="D368:D372"/>
    <mergeCell ref="F438:F442"/>
    <mergeCell ref="G438:G442"/>
    <mergeCell ref="E353:E357"/>
    <mergeCell ref="F353:F357"/>
    <mergeCell ref="G353:G357"/>
    <mergeCell ref="G403:G407"/>
    <mergeCell ref="F363:F367"/>
    <mergeCell ref="G363:G367"/>
    <mergeCell ref="H433:H437"/>
    <mergeCell ref="E383:E387"/>
    <mergeCell ref="F383:F387"/>
    <mergeCell ref="G383:G387"/>
    <mergeCell ref="H383:H387"/>
    <mergeCell ref="F373:F377"/>
    <mergeCell ref="G373:G377"/>
    <mergeCell ref="H373:H377"/>
    <mergeCell ref="H378:H382"/>
    <mergeCell ref="E363:E367"/>
    <mergeCell ref="H363:H367"/>
    <mergeCell ref="C448:C452"/>
    <mergeCell ref="D448:D452"/>
    <mergeCell ref="E448:E452"/>
    <mergeCell ref="F448:F452"/>
    <mergeCell ref="G448:G452"/>
    <mergeCell ref="G433:G437"/>
    <mergeCell ref="C443:C447"/>
    <mergeCell ref="G443:G447"/>
    <mergeCell ref="C438:C442"/>
    <mergeCell ref="D433:D437"/>
    <mergeCell ref="E433:E437"/>
    <mergeCell ref="F433:F437"/>
    <mergeCell ref="C368:C372"/>
    <mergeCell ref="C393:C397"/>
    <mergeCell ref="D393:D397"/>
    <mergeCell ref="C398:C402"/>
    <mergeCell ref="C373:C377"/>
    <mergeCell ref="R448:R452"/>
    <mergeCell ref="H398:H402"/>
    <mergeCell ref="R403:R407"/>
    <mergeCell ref="E438:E442"/>
    <mergeCell ref="D398:D402"/>
    <mergeCell ref="R408:R412"/>
    <mergeCell ref="I438:I442"/>
    <mergeCell ref="R413:R417"/>
    <mergeCell ref="C423:C427"/>
    <mergeCell ref="C428:C432"/>
    <mergeCell ref="D423:D427"/>
    <mergeCell ref="D428:D432"/>
    <mergeCell ref="E423:E427"/>
    <mergeCell ref="E428:E432"/>
    <mergeCell ref="F423:F427"/>
    <mergeCell ref="F428:F432"/>
    <mergeCell ref="G423:G427"/>
    <mergeCell ref="G428:G432"/>
    <mergeCell ref="C433:C437"/>
    <mergeCell ref="I433:I437"/>
    <mergeCell ref="R418:R422"/>
    <mergeCell ref="D443:D447"/>
    <mergeCell ref="E443:E447"/>
    <mergeCell ref="F443:F447"/>
    <mergeCell ref="H443:H447"/>
    <mergeCell ref="R443:R447"/>
    <mergeCell ref="H438:H442"/>
    <mergeCell ref="D413:D417"/>
    <mergeCell ref="E413:E417"/>
    <mergeCell ref="F413:F417"/>
    <mergeCell ref="G413:G417"/>
    <mergeCell ref="H413:H417"/>
    <mergeCell ref="I418:I422"/>
    <mergeCell ref="I443:I447"/>
    <mergeCell ref="R433:R437"/>
    <mergeCell ref="R438:R442"/>
    <mergeCell ref="I413:I417"/>
    <mergeCell ref="I363:I367"/>
    <mergeCell ref="R398:R402"/>
    <mergeCell ref="R373:R377"/>
    <mergeCell ref="R378:R382"/>
    <mergeCell ref="H393:H397"/>
    <mergeCell ref="R393:R397"/>
    <mergeCell ref="L1:R1"/>
    <mergeCell ref="B2:R2"/>
    <mergeCell ref="I4:I5"/>
    <mergeCell ref="R4:R5"/>
    <mergeCell ref="K4:M4"/>
    <mergeCell ref="D388:D392"/>
    <mergeCell ref="E388:E392"/>
    <mergeCell ref="F388:F392"/>
    <mergeCell ref="G388:G392"/>
    <mergeCell ref="H388:H392"/>
    <mergeCell ref="H368:H372"/>
    <mergeCell ref="C123:C127"/>
    <mergeCell ref="D123:D127"/>
    <mergeCell ref="E123:E127"/>
    <mergeCell ref="F123:F127"/>
    <mergeCell ref="G123:G127"/>
    <mergeCell ref="C338:C342"/>
    <mergeCell ref="D338:D342"/>
    <mergeCell ref="F338:F342"/>
    <mergeCell ref="G338:G342"/>
    <mergeCell ref="H123:H127"/>
    <mergeCell ref="C383:C387"/>
    <mergeCell ref="D383:D387"/>
    <mergeCell ref="R383:R387"/>
    <mergeCell ref="B338:B342"/>
    <mergeCell ref="E338:E342"/>
    <mergeCell ref="G103:G107"/>
    <mergeCell ref="F103:F107"/>
    <mergeCell ref="E103:E107"/>
    <mergeCell ref="B358:B367"/>
    <mergeCell ref="C363:C367"/>
    <mergeCell ref="C358:C362"/>
    <mergeCell ref="D358:D362"/>
    <mergeCell ref="E358:E362"/>
    <mergeCell ref="F358:F362"/>
    <mergeCell ref="G358:G362"/>
    <mergeCell ref="H358:H362"/>
    <mergeCell ref="D363:D367"/>
    <mergeCell ref="H153:H157"/>
    <mergeCell ref="F173:F177"/>
    <mergeCell ref="G173:G177"/>
    <mergeCell ref="C138:C142"/>
    <mergeCell ref="D48:D52"/>
    <mergeCell ref="E48:E52"/>
    <mergeCell ref="C73:C77"/>
    <mergeCell ref="D73:D77"/>
    <mergeCell ref="E73:E77"/>
    <mergeCell ref="C63:C67"/>
    <mergeCell ref="D63:D67"/>
    <mergeCell ref="E63:E67"/>
    <mergeCell ref="C58:C62"/>
    <mergeCell ref="D118:D122"/>
    <mergeCell ref="C118:C122"/>
    <mergeCell ref="D138:D142"/>
    <mergeCell ref="E138:E142"/>
    <mergeCell ref="F138:F142"/>
    <mergeCell ref="C178:C182"/>
    <mergeCell ref="C203:C207"/>
    <mergeCell ref="C188:C192"/>
    <mergeCell ref="F188:F192"/>
    <mergeCell ref="C173:C177"/>
    <mergeCell ref="D173:D177"/>
    <mergeCell ref="E173:E177"/>
    <mergeCell ref="C148:C152"/>
    <mergeCell ref="C153:C157"/>
    <mergeCell ref="D153:D157"/>
    <mergeCell ref="E153:E157"/>
    <mergeCell ref="E143:E147"/>
    <mergeCell ref="F143:F147"/>
    <mergeCell ref="E183:E187"/>
    <mergeCell ref="F183:F187"/>
    <mergeCell ref="D163:D167"/>
    <mergeCell ref="G143:G147"/>
    <mergeCell ref="H143:H147"/>
    <mergeCell ref="C208:C212"/>
    <mergeCell ref="D208:D212"/>
    <mergeCell ref="E208:E212"/>
    <mergeCell ref="F208:F212"/>
    <mergeCell ref="G208:G212"/>
    <mergeCell ref="C143:C147"/>
    <mergeCell ref="D143:D147"/>
    <mergeCell ref="C198:C202"/>
    <mergeCell ref="D198:D202"/>
    <mergeCell ref="E198:E202"/>
    <mergeCell ref="F198:F202"/>
    <mergeCell ref="G198:G202"/>
    <mergeCell ref="D178:D182"/>
    <mergeCell ref="E178:E182"/>
    <mergeCell ref="F178:F182"/>
    <mergeCell ref="G178:G182"/>
    <mergeCell ref="C193:C197"/>
    <mergeCell ref="D193:D197"/>
    <mergeCell ref="D188:D192"/>
    <mergeCell ref="E188:E192"/>
    <mergeCell ref="C183:C187"/>
    <mergeCell ref="D183:D187"/>
    <mergeCell ref="C103:C107"/>
    <mergeCell ref="D103:D107"/>
    <mergeCell ref="C38:C42"/>
    <mergeCell ref="C78:C82"/>
    <mergeCell ref="J4:J5"/>
    <mergeCell ref="R158:R162"/>
    <mergeCell ref="E133:E137"/>
    <mergeCell ref="F133:F137"/>
    <mergeCell ref="G133:G137"/>
    <mergeCell ref="H133:H137"/>
    <mergeCell ref="I133:I137"/>
    <mergeCell ref="R133:R137"/>
    <mergeCell ref="C133:C137"/>
    <mergeCell ref="D133:D137"/>
    <mergeCell ref="D128:D132"/>
    <mergeCell ref="R123:R127"/>
    <mergeCell ref="C128:C132"/>
    <mergeCell ref="I128:I132"/>
    <mergeCell ref="R128:R132"/>
    <mergeCell ref="E38:E42"/>
    <mergeCell ref="C33:C37"/>
    <mergeCell ref="D33:D37"/>
    <mergeCell ref="E33:E37"/>
    <mergeCell ref="H103:H107"/>
    <mergeCell ref="R113:R117"/>
    <mergeCell ref="F73:F77"/>
    <mergeCell ref="G73:G77"/>
    <mergeCell ref="H73:H77"/>
    <mergeCell ref="A33:A37"/>
    <mergeCell ref="A63:A67"/>
    <mergeCell ref="A58:A62"/>
    <mergeCell ref="G88:G92"/>
    <mergeCell ref="H88:H92"/>
    <mergeCell ref="F88:F92"/>
    <mergeCell ref="F58:F62"/>
    <mergeCell ref="F108:F112"/>
    <mergeCell ref="A43:A47"/>
    <mergeCell ref="D38:D42"/>
    <mergeCell ref="F63:F67"/>
    <mergeCell ref="E98:E102"/>
    <mergeCell ref="A48:A52"/>
    <mergeCell ref="A53:A57"/>
    <mergeCell ref="C88:C92"/>
    <mergeCell ref="D88:D92"/>
    <mergeCell ref="E88:E92"/>
    <mergeCell ref="E93:E97"/>
    <mergeCell ref="D108:D112"/>
    <mergeCell ref="C108:C112"/>
    <mergeCell ref="R58:R62"/>
    <mergeCell ref="I53:I57"/>
    <mergeCell ref="F53:F57"/>
    <mergeCell ref="E108:E112"/>
    <mergeCell ref="D113:D117"/>
    <mergeCell ref="H158:H162"/>
    <mergeCell ref="I158:I162"/>
    <mergeCell ref="I163:I167"/>
    <mergeCell ref="R48:R52"/>
    <mergeCell ref="F78:F82"/>
    <mergeCell ref="G78:G82"/>
    <mergeCell ref="H78:H82"/>
    <mergeCell ref="G118:G122"/>
    <mergeCell ref="F118:F122"/>
    <mergeCell ref="R98:R102"/>
    <mergeCell ref="I98:I102"/>
    <mergeCell ref="H98:H102"/>
    <mergeCell ref="G98:G102"/>
    <mergeCell ref="F98:F102"/>
    <mergeCell ref="R63:R67"/>
    <mergeCell ref="I63:I67"/>
    <mergeCell ref="H63:H67"/>
    <mergeCell ref="G63:G67"/>
    <mergeCell ref="F93:F97"/>
    <mergeCell ref="I198:I202"/>
    <mergeCell ref="H128:H132"/>
    <mergeCell ref="I123:I127"/>
    <mergeCell ref="I113:I117"/>
    <mergeCell ref="I153:I157"/>
    <mergeCell ref="G168:G172"/>
    <mergeCell ref="F158:F162"/>
    <mergeCell ref="R338:R342"/>
    <mergeCell ref="C113:C117"/>
    <mergeCell ref="E128:E132"/>
    <mergeCell ref="F128:F132"/>
    <mergeCell ref="G128:G132"/>
    <mergeCell ref="E113:E117"/>
    <mergeCell ref="F113:F117"/>
    <mergeCell ref="G113:G117"/>
    <mergeCell ref="G158:G162"/>
    <mergeCell ref="E118:E122"/>
    <mergeCell ref="D148:D152"/>
    <mergeCell ref="E148:E152"/>
    <mergeCell ref="F148:F152"/>
    <mergeCell ref="F153:F157"/>
    <mergeCell ref="G153:G157"/>
    <mergeCell ref="E163:E167"/>
    <mergeCell ref="F163:F167"/>
    <mergeCell ref="R353:R357"/>
    <mergeCell ref="H338:H342"/>
    <mergeCell ref="H183:H187"/>
    <mergeCell ref="I183:I187"/>
    <mergeCell ref="R168:R172"/>
    <mergeCell ref="R173:R177"/>
    <mergeCell ref="H168:H172"/>
    <mergeCell ref="F193:F197"/>
    <mergeCell ref="G193:G197"/>
    <mergeCell ref="H193:H197"/>
    <mergeCell ref="I193:I197"/>
    <mergeCell ref="I178:I182"/>
    <mergeCell ref="H198:H202"/>
    <mergeCell ref="H208:H212"/>
    <mergeCell ref="R348:R352"/>
    <mergeCell ref="R343:R347"/>
    <mergeCell ref="H353:H357"/>
    <mergeCell ref="I168:I172"/>
    <mergeCell ref="H173:H177"/>
    <mergeCell ref="I173:I177"/>
    <mergeCell ref="H178:H182"/>
    <mergeCell ref="R283:R287"/>
    <mergeCell ref="I338:I342"/>
    <mergeCell ref="F168:F172"/>
    <mergeCell ref="B4:B5"/>
    <mergeCell ref="C4:C5"/>
    <mergeCell ref="D4:D5"/>
    <mergeCell ref="E4:E5"/>
    <mergeCell ref="F4:F5"/>
    <mergeCell ref="G4:G5"/>
    <mergeCell ref="H4:H5"/>
    <mergeCell ref="H8:H12"/>
    <mergeCell ref="C83:C87"/>
    <mergeCell ref="D83:D87"/>
    <mergeCell ref="E83:E87"/>
    <mergeCell ref="F83:F87"/>
    <mergeCell ref="G83:G87"/>
    <mergeCell ref="G8:G12"/>
    <mergeCell ref="H28:H32"/>
    <mergeCell ref="F68:F72"/>
    <mergeCell ref="G68:G72"/>
    <mergeCell ref="H68:H72"/>
    <mergeCell ref="H83:H87"/>
    <mergeCell ref="C18:C22"/>
    <mergeCell ref="D18:D22"/>
    <mergeCell ref="E18:E22"/>
    <mergeCell ref="F18:F22"/>
    <mergeCell ref="G18:G22"/>
    <mergeCell ref="R8:R12"/>
    <mergeCell ref="I8:I12"/>
    <mergeCell ref="F8:F12"/>
    <mergeCell ref="E8:E12"/>
    <mergeCell ref="D8:D12"/>
    <mergeCell ref="C8:C12"/>
    <mergeCell ref="D43:D47"/>
    <mergeCell ref="C43:C47"/>
    <mergeCell ref="I93:I97"/>
    <mergeCell ref="H93:H97"/>
    <mergeCell ref="G93:G97"/>
    <mergeCell ref="C28:C32"/>
    <mergeCell ref="D28:D32"/>
    <mergeCell ref="E28:E32"/>
    <mergeCell ref="F28:F32"/>
    <mergeCell ref="G28:G32"/>
    <mergeCell ref="I78:I82"/>
    <mergeCell ref="R78:R82"/>
    <mergeCell ref="I83:I87"/>
    <mergeCell ref="R88:R92"/>
    <mergeCell ref="H18:H22"/>
    <mergeCell ref="G33:G37"/>
    <mergeCell ref="C68:C72"/>
    <mergeCell ref="G53:G57"/>
    <mergeCell ref="A13:A17"/>
    <mergeCell ref="C13:C17"/>
    <mergeCell ref="D13:D17"/>
    <mergeCell ref="E13:E17"/>
    <mergeCell ref="A8:A12"/>
    <mergeCell ref="A23:A27"/>
    <mergeCell ref="C168:C172"/>
    <mergeCell ref="D168:D172"/>
    <mergeCell ref="E168:E172"/>
    <mergeCell ref="E43:E47"/>
    <mergeCell ref="A18:A22"/>
    <mergeCell ref="A38:A42"/>
    <mergeCell ref="E58:E62"/>
    <mergeCell ref="B8:B122"/>
    <mergeCell ref="C93:C97"/>
    <mergeCell ref="D93:D97"/>
    <mergeCell ref="C98:C102"/>
    <mergeCell ref="D98:D102"/>
    <mergeCell ref="C48:C52"/>
    <mergeCell ref="D68:D72"/>
    <mergeCell ref="E68:E72"/>
    <mergeCell ref="D78:D82"/>
    <mergeCell ref="E78:E82"/>
    <mergeCell ref="C163:C167"/>
    <mergeCell ref="E23:E27"/>
    <mergeCell ref="D23:D27"/>
    <mergeCell ref="C23:C27"/>
    <mergeCell ref="I18:I22"/>
    <mergeCell ref="I23:I27"/>
    <mergeCell ref="R23:R27"/>
    <mergeCell ref="H33:H37"/>
    <mergeCell ref="I33:I37"/>
    <mergeCell ref="G23:G27"/>
    <mergeCell ref="R18:R22"/>
    <mergeCell ref="F23:F27"/>
    <mergeCell ref="H23:H27"/>
    <mergeCell ref="I28:I32"/>
    <mergeCell ref="F33:F37"/>
    <mergeCell ref="R33:R37"/>
    <mergeCell ref="R13:R17"/>
    <mergeCell ref="G148:G152"/>
    <mergeCell ref="H148:H152"/>
    <mergeCell ref="I148:I152"/>
    <mergeCell ref="I68:I72"/>
    <mergeCell ref="I88:I92"/>
    <mergeCell ref="I73:I77"/>
    <mergeCell ref="R93:R97"/>
    <mergeCell ref="R73:R77"/>
    <mergeCell ref="R68:R72"/>
    <mergeCell ref="R118:R122"/>
    <mergeCell ref="I118:I122"/>
    <mergeCell ref="H118:H122"/>
    <mergeCell ref="I143:I147"/>
    <mergeCell ref="R83:R87"/>
    <mergeCell ref="R103:R112"/>
    <mergeCell ref="R43:R47"/>
    <mergeCell ref="R53:R57"/>
    <mergeCell ref="H53:H57"/>
    <mergeCell ref="G48:G52"/>
    <mergeCell ref="I38:I42"/>
    <mergeCell ref="G38:G42"/>
    <mergeCell ref="H38:H42"/>
    <mergeCell ref="R38:R42"/>
    <mergeCell ref="F13:F17"/>
    <mergeCell ref="G13:G17"/>
    <mergeCell ref="H13:H17"/>
    <mergeCell ref="I13:I17"/>
    <mergeCell ref="H113:H117"/>
    <mergeCell ref="G43:G47"/>
    <mergeCell ref="F43:F47"/>
    <mergeCell ref="H43:H47"/>
    <mergeCell ref="I43:I47"/>
    <mergeCell ref="G58:G62"/>
    <mergeCell ref="H58:H62"/>
    <mergeCell ref="I58:I62"/>
    <mergeCell ref="I103:I107"/>
    <mergeCell ref="I108:I112"/>
    <mergeCell ref="H108:H112"/>
    <mergeCell ref="G108:G112"/>
    <mergeCell ref="F38:F42"/>
    <mergeCell ref="F48:F52"/>
    <mergeCell ref="I48:I52"/>
    <mergeCell ref="H48:H52"/>
    <mergeCell ref="G183:G187"/>
    <mergeCell ref="D203:D207"/>
    <mergeCell ref="E203:E207"/>
    <mergeCell ref="I208:I212"/>
    <mergeCell ref="F203:F207"/>
    <mergeCell ref="G203:G207"/>
    <mergeCell ref="H203:H207"/>
    <mergeCell ref="I203:I207"/>
    <mergeCell ref="R138:R142"/>
    <mergeCell ref="R163:R167"/>
    <mergeCell ref="R178:R182"/>
    <mergeCell ref="R183:R187"/>
    <mergeCell ref="R188:R192"/>
    <mergeCell ref="R193:R197"/>
    <mergeCell ref="R198:R202"/>
    <mergeCell ref="R203:R207"/>
    <mergeCell ref="R208:R212"/>
    <mergeCell ref="R153:R157"/>
    <mergeCell ref="R143:R147"/>
    <mergeCell ref="R148:R152"/>
    <mergeCell ref="G188:G192"/>
    <mergeCell ref="H188:H192"/>
    <mergeCell ref="I188:I192"/>
    <mergeCell ref="E193:E197"/>
    <mergeCell ref="D233:D237"/>
    <mergeCell ref="E233:E237"/>
    <mergeCell ref="F233:F237"/>
    <mergeCell ref="G233:G237"/>
    <mergeCell ref="H233:H237"/>
    <mergeCell ref="I233:I237"/>
    <mergeCell ref="R233:R237"/>
    <mergeCell ref="C228:C232"/>
    <mergeCell ref="D228:D232"/>
    <mergeCell ref="E228:E232"/>
    <mergeCell ref="F228:F232"/>
    <mergeCell ref="G228:G232"/>
    <mergeCell ref="H228:H232"/>
    <mergeCell ref="I228:I232"/>
    <mergeCell ref="R228:R232"/>
    <mergeCell ref="C233:C237"/>
    <mergeCell ref="C223:C227"/>
    <mergeCell ref="D223:D227"/>
    <mergeCell ref="E223:E227"/>
    <mergeCell ref="F223:F227"/>
    <mergeCell ref="G223:G227"/>
    <mergeCell ref="C213:C217"/>
    <mergeCell ref="H223:H227"/>
    <mergeCell ref="I223:I227"/>
    <mergeCell ref="R223:R227"/>
    <mergeCell ref="I213:I217"/>
    <mergeCell ref="C218:C222"/>
    <mergeCell ref="D218:D222"/>
    <mergeCell ref="E218:E222"/>
    <mergeCell ref="F218:F222"/>
    <mergeCell ref="G218:G222"/>
    <mergeCell ref="H218:H222"/>
    <mergeCell ref="I218:I222"/>
    <mergeCell ref="R213:R217"/>
    <mergeCell ref="R218:R222"/>
    <mergeCell ref="E213:E217"/>
    <mergeCell ref="F213:F217"/>
    <mergeCell ref="G213:G217"/>
    <mergeCell ref="H213:H217"/>
    <mergeCell ref="D213:D217"/>
    <mergeCell ref="C238:C242"/>
    <mergeCell ref="D238:D242"/>
    <mergeCell ref="E238:E242"/>
    <mergeCell ref="F238:F242"/>
    <mergeCell ref="G238:G242"/>
    <mergeCell ref="H238:H242"/>
    <mergeCell ref="I238:I242"/>
    <mergeCell ref="R238:R242"/>
    <mergeCell ref="C243:C247"/>
    <mergeCell ref="D243:D247"/>
    <mergeCell ref="E243:E247"/>
    <mergeCell ref="F243:F247"/>
    <mergeCell ref="G243:G247"/>
    <mergeCell ref="H243:H247"/>
    <mergeCell ref="I243:I247"/>
    <mergeCell ref="R243:R247"/>
    <mergeCell ref="C248:C252"/>
    <mergeCell ref="D248:D252"/>
    <mergeCell ref="E248:E252"/>
    <mergeCell ref="F248:F252"/>
    <mergeCell ref="G248:G252"/>
    <mergeCell ref="H248:H252"/>
    <mergeCell ref="I248:I252"/>
    <mergeCell ref="R248:R252"/>
    <mergeCell ref="C253:C257"/>
    <mergeCell ref="D253:D257"/>
    <mergeCell ref="E253:E257"/>
    <mergeCell ref="F253:F257"/>
    <mergeCell ref="G253:G257"/>
    <mergeCell ref="H253:H257"/>
    <mergeCell ref="I253:I257"/>
    <mergeCell ref="R253:R257"/>
    <mergeCell ref="C258:C262"/>
    <mergeCell ref="D258:D262"/>
    <mergeCell ref="E258:E262"/>
    <mergeCell ref="F258:F262"/>
    <mergeCell ref="G258:G262"/>
    <mergeCell ref="H258:H262"/>
    <mergeCell ref="I258:I262"/>
    <mergeCell ref="R258:R262"/>
    <mergeCell ref="C263:C267"/>
    <mergeCell ref="D263:D267"/>
    <mergeCell ref="E263:E267"/>
    <mergeCell ref="F263:F267"/>
    <mergeCell ref="G263:G267"/>
    <mergeCell ref="H263:H267"/>
    <mergeCell ref="I263:I267"/>
    <mergeCell ref="R263:R267"/>
    <mergeCell ref="C278:C282"/>
    <mergeCell ref="D278:D282"/>
    <mergeCell ref="E278:E282"/>
    <mergeCell ref="F278:F282"/>
    <mergeCell ref="G278:G282"/>
    <mergeCell ref="H278:H282"/>
    <mergeCell ref="I278:I282"/>
    <mergeCell ref="R278:R282"/>
    <mergeCell ref="C273:C277"/>
    <mergeCell ref="D273:D277"/>
    <mergeCell ref="E273:E277"/>
    <mergeCell ref="F273:F277"/>
    <mergeCell ref="G273:G277"/>
    <mergeCell ref="H273:H277"/>
    <mergeCell ref="I273:I277"/>
    <mergeCell ref="R273:R277"/>
    <mergeCell ref="C328:C332"/>
    <mergeCell ref="D328:D332"/>
    <mergeCell ref="E328:E332"/>
    <mergeCell ref="F328:F332"/>
    <mergeCell ref="G328:G332"/>
    <mergeCell ref="H328:H332"/>
    <mergeCell ref="I328:I332"/>
    <mergeCell ref="R328:R332"/>
    <mergeCell ref="C298:C302"/>
    <mergeCell ref="D298:D302"/>
    <mergeCell ref="E298:E302"/>
    <mergeCell ref="F298:F302"/>
    <mergeCell ref="G298:G302"/>
    <mergeCell ref="H298:H302"/>
    <mergeCell ref="I298:I302"/>
    <mergeCell ref="R298:R302"/>
    <mergeCell ref="C303:C307"/>
    <mergeCell ref="D303:D307"/>
    <mergeCell ref="E303:E307"/>
    <mergeCell ref="F303:F307"/>
    <mergeCell ref="G303:G307"/>
    <mergeCell ref="H303:H307"/>
    <mergeCell ref="I303:I307"/>
    <mergeCell ref="R303:R307"/>
    <mergeCell ref="I403:I407"/>
    <mergeCell ref="E393:E397"/>
    <mergeCell ref="F393:F397"/>
    <mergeCell ref="G393:G397"/>
    <mergeCell ref="I448:I452"/>
    <mergeCell ref="C413:C417"/>
    <mergeCell ref="B368:B477"/>
    <mergeCell ref="H403:H407"/>
    <mergeCell ref="C408:C412"/>
    <mergeCell ref="D408:D412"/>
    <mergeCell ref="D438:D442"/>
    <mergeCell ref="I383:I387"/>
    <mergeCell ref="I388:I392"/>
    <mergeCell ref="I423:I427"/>
    <mergeCell ref="I428:I432"/>
    <mergeCell ref="C378:C382"/>
    <mergeCell ref="H408:H412"/>
    <mergeCell ref="I408:I412"/>
    <mergeCell ref="C453:C457"/>
    <mergeCell ref="D453:D457"/>
    <mergeCell ref="E453:E457"/>
    <mergeCell ref="F453:F457"/>
    <mergeCell ref="H453:H457"/>
    <mergeCell ref="I453:I457"/>
    <mergeCell ref="B123:B337"/>
    <mergeCell ref="C323:C327"/>
    <mergeCell ref="D323:D327"/>
    <mergeCell ref="E323:E327"/>
    <mergeCell ref="F323:F327"/>
    <mergeCell ref="G323:G327"/>
    <mergeCell ref="H323:H327"/>
    <mergeCell ref="I323:I327"/>
    <mergeCell ref="R323:R327"/>
    <mergeCell ref="C283:C287"/>
    <mergeCell ref="D283:D287"/>
    <mergeCell ref="E283:E287"/>
    <mergeCell ref="F283:F287"/>
    <mergeCell ref="G283:G287"/>
    <mergeCell ref="H283:H287"/>
    <mergeCell ref="I283:I287"/>
    <mergeCell ref="C333:C337"/>
    <mergeCell ref="D333:D337"/>
    <mergeCell ref="E333:E337"/>
    <mergeCell ref="F333:F337"/>
    <mergeCell ref="G333:G337"/>
    <mergeCell ref="H333:H337"/>
    <mergeCell ref="I333:I337"/>
    <mergeCell ref="R333:R337"/>
    <mergeCell ref="B343:B357"/>
    <mergeCell ref="C348:C352"/>
    <mergeCell ref="D348:D352"/>
    <mergeCell ref="E348:E352"/>
    <mergeCell ref="F348:F352"/>
    <mergeCell ref="G348:G352"/>
    <mergeCell ref="H348:H352"/>
    <mergeCell ref="I348:I352"/>
    <mergeCell ref="B481:O482"/>
    <mergeCell ref="C343:C347"/>
    <mergeCell ref="D343:D347"/>
    <mergeCell ref="E343:E347"/>
    <mergeCell ref="F343:F347"/>
    <mergeCell ref="G343:G347"/>
    <mergeCell ref="H343:H347"/>
    <mergeCell ref="I343:I347"/>
    <mergeCell ref="I353:I357"/>
    <mergeCell ref="B479:O480"/>
    <mergeCell ref="C418:C422"/>
    <mergeCell ref="D418:D422"/>
    <mergeCell ref="E418:E422"/>
    <mergeCell ref="F418:F422"/>
    <mergeCell ref="G418:G422"/>
    <mergeCell ref="H418:H422"/>
    <mergeCell ref="C268:C272"/>
    <mergeCell ref="D268:D272"/>
    <mergeCell ref="E268:E272"/>
    <mergeCell ref="F268:F272"/>
    <mergeCell ref="G268:G272"/>
    <mergeCell ref="H268:H272"/>
    <mergeCell ref="I268:I272"/>
    <mergeCell ref="R268:R272"/>
    <mergeCell ref="C293:C297"/>
    <mergeCell ref="D293:D297"/>
    <mergeCell ref="E293:E297"/>
    <mergeCell ref="F293:F297"/>
    <mergeCell ref="G293:G297"/>
    <mergeCell ref="H293:H297"/>
    <mergeCell ref="I293:I297"/>
    <mergeCell ref="R293:R297"/>
    <mergeCell ref="C288:C292"/>
    <mergeCell ref="D288:D292"/>
    <mergeCell ref="E288:E292"/>
    <mergeCell ref="F288:F292"/>
    <mergeCell ref="G288:G292"/>
    <mergeCell ref="H288:H292"/>
    <mergeCell ref="I288:I292"/>
    <mergeCell ref="R288:R292"/>
    <mergeCell ref="C318:C322"/>
    <mergeCell ref="D318:D322"/>
    <mergeCell ref="E318:E322"/>
    <mergeCell ref="F318:F322"/>
    <mergeCell ref="G318:G322"/>
    <mergeCell ref="H318:H322"/>
    <mergeCell ref="I318:I322"/>
    <mergeCell ref="R318:R322"/>
    <mergeCell ref="C308:C312"/>
    <mergeCell ref="D308:D312"/>
    <mergeCell ref="E308:E312"/>
    <mergeCell ref="F308:F312"/>
    <mergeCell ref="G308:G312"/>
    <mergeCell ref="H308:H312"/>
    <mergeCell ref="I308:I312"/>
    <mergeCell ref="R308:R312"/>
    <mergeCell ref="C313:C317"/>
    <mergeCell ref="D313:D317"/>
    <mergeCell ref="E313:E317"/>
    <mergeCell ref="F313:F317"/>
    <mergeCell ref="G313:G317"/>
    <mergeCell ref="H313:H317"/>
    <mergeCell ref="I313:I317"/>
    <mergeCell ref="R313:R317"/>
  </mergeCells>
  <pageMargins left="1.1023622047244095" right="0.31496062992125984" top="0.74803149606299213" bottom="0.35433070866141736" header="0.31496062992125984" footer="0.31496062992125984"/>
  <pageSetup paperSize="8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 Сергей Геннадьевич</dc:creator>
  <cp:lastModifiedBy>Рофе Марина Ивановна</cp:lastModifiedBy>
  <cp:lastPrinted>2020-01-28T10:07:44Z</cp:lastPrinted>
  <dcterms:created xsi:type="dcterms:W3CDTF">2018-05-07T03:41:46Z</dcterms:created>
  <dcterms:modified xsi:type="dcterms:W3CDTF">2020-03-03T11:03:33Z</dcterms:modified>
</cp:coreProperties>
</file>