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225" windowWidth="17235" windowHeight="6090" activeTab="1"/>
  </bookViews>
  <sheets>
    <sheet name="2015" sheetId="3" r:id="rId1"/>
    <sheet name="Лист1" sheetId="4" r:id="rId2"/>
  </sheets>
  <definedNames>
    <definedName name="_xlnm._FilterDatabase" localSheetId="1" hidden="1">Лист1!$A$6:$C$327</definedName>
    <definedName name="_xlnm.Print_Titles" localSheetId="1">Лист1!$7:$7</definedName>
    <definedName name="_xlnm.Print_Area" localSheetId="1">Лист1!$A$1:$C$330</definedName>
  </definedNames>
  <calcPr calcId="125725"/>
</workbook>
</file>

<file path=xl/calcChain.xml><?xml version="1.0" encoding="utf-8"?>
<calcChain xmlns="http://schemas.openxmlformats.org/spreadsheetml/2006/main">
  <c r="J6" i="3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7"/>
  <c r="J28"/>
  <c r="J29"/>
  <c r="J30"/>
  <c r="J31"/>
  <c r="J32"/>
  <c r="J33"/>
  <c r="J34"/>
  <c r="J35"/>
  <c r="J36"/>
  <c r="J37"/>
  <c r="J38"/>
  <c r="J39"/>
  <c r="J40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2"/>
  <c r="J93"/>
  <c r="J94"/>
  <c r="J95"/>
  <c r="J96"/>
  <c r="J97"/>
  <c r="J98"/>
  <c r="J99"/>
  <c r="J100"/>
  <c r="J102"/>
  <c r="J103"/>
  <c r="J104"/>
  <c r="J105"/>
  <c r="J107"/>
  <c r="J109"/>
  <c r="J110"/>
  <c r="J111"/>
  <c r="J112"/>
  <c r="J113"/>
  <c r="J114"/>
  <c r="J115"/>
  <c r="J116"/>
  <c r="J117"/>
  <c r="J118"/>
  <c r="J119"/>
  <c r="J120"/>
  <c r="J121"/>
  <c r="J122"/>
  <c r="J125"/>
  <c r="J126"/>
  <c r="J128"/>
  <c r="J129"/>
  <c r="J130"/>
  <c r="J131"/>
  <c r="J132"/>
  <c r="J133"/>
  <c r="J134"/>
  <c r="J135"/>
  <c r="J136"/>
  <c r="J137"/>
  <c r="J138"/>
  <c r="J139"/>
  <c r="J140"/>
  <c r="J141"/>
  <c r="J143"/>
  <c r="J144"/>
  <c r="J145"/>
  <c r="J146"/>
  <c r="J147"/>
  <c r="J148"/>
  <c r="J152"/>
  <c r="J153"/>
  <c r="J154"/>
  <c r="J155"/>
  <c r="J156"/>
  <c r="J157"/>
  <c r="J158"/>
  <c r="J159"/>
  <c r="J160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8"/>
  <c r="J199"/>
  <c r="J200"/>
  <c r="J201"/>
  <c r="J202"/>
  <c r="J203"/>
  <c r="J204"/>
  <c r="J206"/>
  <c r="J207"/>
  <c r="J208"/>
  <c r="J209"/>
  <c r="J210"/>
  <c r="J211"/>
  <c r="J212"/>
  <c r="J213"/>
  <c r="J214"/>
  <c r="J215"/>
  <c r="J216"/>
  <c r="J217"/>
  <c r="J218"/>
  <c r="J219"/>
  <c r="J220"/>
  <c r="J222"/>
  <c r="J223"/>
  <c r="J224"/>
  <c r="J225"/>
  <c r="J226"/>
  <c r="J227"/>
  <c r="J228"/>
  <c r="J229"/>
  <c r="J230"/>
  <c r="J231"/>
  <c r="J232"/>
  <c r="J233"/>
  <c r="J234"/>
  <c r="J235"/>
  <c r="J237"/>
  <c r="J239"/>
  <c r="J240"/>
  <c r="J241"/>
  <c r="J242"/>
  <c r="J243"/>
  <c r="J244"/>
  <c r="J245"/>
  <c r="J246"/>
  <c r="J247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7"/>
  <c r="F28"/>
  <c r="F29"/>
  <c r="F30"/>
  <c r="F31"/>
  <c r="F32"/>
  <c r="F33"/>
  <c r="F34"/>
  <c r="F35"/>
  <c r="F36"/>
  <c r="F37"/>
  <c r="F38"/>
  <c r="F39"/>
  <c r="F40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2"/>
  <c r="F93"/>
  <c r="F94"/>
  <c r="F95"/>
  <c r="F96"/>
  <c r="F97"/>
  <c r="F98"/>
  <c r="F99"/>
  <c r="F100"/>
  <c r="F102"/>
  <c r="F103"/>
  <c r="F104"/>
  <c r="F105"/>
  <c r="F107"/>
  <c r="F109"/>
  <c r="F110"/>
  <c r="F111"/>
  <c r="F112"/>
  <c r="F113"/>
  <c r="F114"/>
  <c r="F115"/>
  <c r="F116"/>
  <c r="F117"/>
  <c r="F118"/>
  <c r="F119"/>
  <c r="F120"/>
  <c r="F121"/>
  <c r="F122"/>
  <c r="F125"/>
  <c r="F126"/>
  <c r="F128"/>
  <c r="F129"/>
  <c r="F130"/>
  <c r="F131"/>
  <c r="F132"/>
  <c r="F133"/>
  <c r="F134"/>
  <c r="F135"/>
  <c r="F136"/>
  <c r="F137"/>
  <c r="F138"/>
  <c r="F139"/>
  <c r="F140"/>
  <c r="F141"/>
  <c r="F143"/>
  <c r="F144"/>
  <c r="F145"/>
  <c r="F146"/>
  <c r="F147"/>
  <c r="F148"/>
  <c r="F152"/>
  <c r="F153"/>
  <c r="F154"/>
  <c r="F155"/>
  <c r="F156"/>
  <c r="F157"/>
  <c r="F158"/>
  <c r="F159"/>
  <c r="F160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8"/>
  <c r="F199"/>
  <c r="F200"/>
  <c r="F201"/>
  <c r="F202"/>
  <c r="F203"/>
  <c r="F204"/>
  <c r="F206"/>
  <c r="F207"/>
  <c r="F208"/>
  <c r="F209"/>
  <c r="F210"/>
  <c r="F211"/>
  <c r="F212"/>
  <c r="F213"/>
  <c r="F214"/>
  <c r="F215"/>
  <c r="F216"/>
  <c r="F217"/>
  <c r="F218"/>
  <c r="F219"/>
  <c r="F220"/>
  <c r="F222"/>
  <c r="F223"/>
  <c r="F224"/>
  <c r="F225"/>
  <c r="F226"/>
  <c r="F227"/>
  <c r="F228"/>
  <c r="F229"/>
  <c r="F230"/>
  <c r="F231"/>
  <c r="F232"/>
  <c r="F233"/>
  <c r="F234"/>
  <c r="F235"/>
  <c r="F237"/>
  <c r="F239"/>
  <c r="F240"/>
  <c r="F241"/>
  <c r="F242"/>
  <c r="F243"/>
  <c r="F244"/>
  <c r="F245"/>
  <c r="F246"/>
  <c r="F247"/>
  <c r="F251"/>
  <c r="F252"/>
  <c r="F253"/>
  <c r="F254"/>
  <c r="F255"/>
  <c r="F256"/>
  <c r="F257"/>
  <c r="F258"/>
  <c r="F259"/>
  <c r="F261"/>
  <c r="F262"/>
  <c r="F263"/>
  <c r="F264"/>
  <c r="F265"/>
  <c r="F266"/>
  <c r="F267"/>
  <c r="F268"/>
  <c r="F269"/>
  <c r="F270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5"/>
  <c r="I5"/>
  <c r="J5" s="1"/>
  <c r="L289" l="1"/>
  <c r="K289"/>
  <c r="I289"/>
  <c r="J289" s="1"/>
  <c r="L288"/>
  <c r="K288"/>
  <c r="I288"/>
  <c r="J288" s="1"/>
  <c r="E91" l="1"/>
  <c r="F91" s="1"/>
  <c r="E260"/>
  <c r="F260" s="1"/>
  <c r="I26"/>
  <c r="J26" s="1"/>
  <c r="E26"/>
  <c r="F26" s="1"/>
  <c r="I151" l="1"/>
  <c r="J151" s="1"/>
  <c r="I150"/>
  <c r="J150" s="1"/>
  <c r="E151"/>
  <c r="F151" s="1"/>
  <c r="E150"/>
  <c r="F150" s="1"/>
  <c r="I108"/>
  <c r="J108" s="1"/>
  <c r="E108"/>
  <c r="F108" s="1"/>
  <c r="I221"/>
  <c r="J221" s="1"/>
  <c r="E221"/>
  <c r="F221" s="1"/>
  <c r="I250"/>
  <c r="J250" s="1"/>
  <c r="I249"/>
  <c r="J249" s="1"/>
  <c r="I248"/>
  <c r="J248" s="1"/>
  <c r="E250"/>
  <c r="F250" s="1"/>
  <c r="E249"/>
  <c r="F249" s="1"/>
  <c r="E248"/>
  <c r="F248" s="1"/>
  <c r="I127"/>
  <c r="J127" s="1"/>
  <c r="I124"/>
  <c r="J124" s="1"/>
  <c r="I123"/>
  <c r="J123" s="1"/>
  <c r="E127"/>
  <c r="F127" s="1"/>
  <c r="E124"/>
  <c r="F124" s="1"/>
  <c r="E123"/>
  <c r="F123" s="1"/>
  <c r="I236" l="1"/>
  <c r="J236" s="1"/>
  <c r="E236"/>
  <c r="F236" s="1"/>
  <c r="I205"/>
  <c r="J205" s="1"/>
  <c r="E205"/>
  <c r="F205" s="1"/>
  <c r="I106"/>
  <c r="J106" s="1"/>
  <c r="I101"/>
  <c r="J101" s="1"/>
  <c r="E106"/>
  <c r="F106" s="1"/>
  <c r="E101"/>
  <c r="F101" s="1"/>
  <c r="I161"/>
  <c r="J161" s="1"/>
  <c r="E161"/>
  <c r="F161" s="1"/>
  <c r="I41"/>
  <c r="J41" s="1"/>
  <c r="E41"/>
  <c r="F41" s="1"/>
  <c r="E271"/>
  <c r="F271" s="1"/>
  <c r="I149" l="1"/>
  <c r="J149" s="1"/>
  <c r="E149"/>
  <c r="F149" s="1"/>
  <c r="I91"/>
  <c r="J91" s="1"/>
  <c r="I142" l="1"/>
  <c r="J142" s="1"/>
  <c r="E142"/>
  <c r="F142" s="1"/>
  <c r="I197"/>
  <c r="J197" s="1"/>
  <c r="E197"/>
  <c r="F197" s="1"/>
  <c r="I238" l="1"/>
  <c r="J238" s="1"/>
  <c r="E238"/>
  <c r="F238" s="1"/>
</calcChain>
</file>

<file path=xl/sharedStrings.xml><?xml version="1.0" encoding="utf-8"?>
<sst xmlns="http://schemas.openxmlformats.org/spreadsheetml/2006/main" count="1603" uniqueCount="564">
  <si>
    <t>№ п/п</t>
  </si>
  <si>
    <t>Наименование медицинской организации</t>
  </si>
  <si>
    <t>Адрес месторасположения</t>
  </si>
  <si>
    <t>Класс опасности отхода</t>
  </si>
  <si>
    <t>Назначение передачи (обезвреживание, уничтожение, утилизация, захоронение, другое)</t>
  </si>
  <si>
    <t>Наименование организации (ИП), принявшей отходы</t>
  </si>
  <si>
    <t>630105, г.Новосибирск, ул. Рельсовая,4</t>
  </si>
  <si>
    <t>Класс «Б»</t>
  </si>
  <si>
    <t>утилизация</t>
  </si>
  <si>
    <t>ООО Спецзавод «Квант»</t>
  </si>
  <si>
    <t>государственное казенное учреждение здравоохранения Новосибирской области "Черепановский специализированный дом ребенка для детей с органическим поражением центральной нервной системы с нарушением психики"</t>
  </si>
  <si>
    <t>ГКУ ОТ НСО "Медицинский центр мобилизационных резервов "Резерв"</t>
  </si>
  <si>
    <t>ГКУЗ НСО "Территориальный центр медицины катастроф Новосибирской области"</t>
  </si>
  <si>
    <t>ГКУЗ НСО "Медицинский информационно-аналитический центр"</t>
  </si>
  <si>
    <t>ГКУЗ НСО "Специализированный дом ребенка  № 2  для детей с органическим поражением центральной нервной системы с нарушением психики"</t>
  </si>
  <si>
    <t>ГКУЗ НСО "Специализированный дом ребенка № 1 для детей с органическим поражением центральной нервной системы с нарушением психики"</t>
  </si>
  <si>
    <t>ГКУЗ НСО  "Специализированный дом ребенка  № 3 для детей  с органическим поражением центральной нервной системы с нарушением психики"</t>
  </si>
  <si>
    <t>ГКУЗ НСО "Куйбышевский специализированный дом ребенка для детей с органическим поражением центральной нервной системы с нарушением психики"</t>
  </si>
  <si>
    <t>ГКУЗ НСО "Региональный центр медицинской профилактики "</t>
  </si>
  <si>
    <t>ГКУ НСО "Служба технического контроля и развития материально-технической базы"</t>
  </si>
  <si>
    <t>ГКУ НСО "Новосибоблфарм"</t>
  </si>
  <si>
    <t>ГАОУ СПО НСО  "Новосибирский  медицинский колледж"</t>
  </si>
  <si>
    <t>ГАОУ СПО НСО "Барабинский медицинский колледж"</t>
  </si>
  <si>
    <t>ГАОУ СПО НСО  "Бердский медицинский колледж"</t>
  </si>
  <si>
    <t>ГАОУ СПО НСО "Искитимский медицинский техникум"</t>
  </si>
  <si>
    <t>ГАОУ СПО НСО "Куйбышевский  медицинский техникум"</t>
  </si>
  <si>
    <t>ГАОУ СПО НСО "Купинский  медицинский техникум"</t>
  </si>
  <si>
    <t>ГАОУ ДПО НСО "Новосибирский Центр повышения квалификации работников здравоохранения"</t>
  </si>
  <si>
    <t>ГАУЗ НСО «Городская клиническая поликлиника № 1»</t>
  </si>
  <si>
    <t>ГАУЗ НСО «Стоматологическая поликлиника №2»</t>
  </si>
  <si>
    <t>ГАУЗ НСО «Стоматологическая поликлиника №5»</t>
  </si>
  <si>
    <t>ГАУЗ НСО "Стоматологическая поликлиника № 8"</t>
  </si>
  <si>
    <t>ГБУЗ НСО "Государственная Новосибирская областная клиническая больница"</t>
  </si>
  <si>
    <t>ГБУЗ НСО "Государственная Новосибирская областная психиатрическая больница № 5"</t>
  </si>
  <si>
    <t>ГБУЗ НСО "Новосибирская областная психиатрическая больница № 6 специализированного типа"</t>
  </si>
  <si>
    <t>ГБУЗ НСО "Государственная областная Новосибирская клиническая туберкулезная больница"</t>
  </si>
  <si>
    <t>ГБУЗ НСО "Центр  по профилактике и борьбе со СПИД и инфекционными заболеваниями"</t>
  </si>
  <si>
    <t>ГБУЗ НСО "Новосибирский областной наркологический диспансер"</t>
  </si>
  <si>
    <t>ГБУЗ НСО "Государственный Новосибирский областной врачебно-физкультурный диспансер"</t>
  </si>
  <si>
    <t>ГБУЗ НСО "Новосибирский областной противотуберкулезный диспансер"</t>
  </si>
  <si>
    <t>ГБУЗ НСО "Новосибирский областной кожно-венерологический диспансер"</t>
  </si>
  <si>
    <t xml:space="preserve"> ГБУЗ НСО "Новосибирский областной клинический кардиологический диспансер" </t>
  </si>
  <si>
    <t>ГБУЗ НСО "Новосибирское областное клиническое бюро судебно-медицинской экспертизы"</t>
  </si>
  <si>
    <t>ГБУЗ НСО "Новосибирская областная стоматологическая поликлиника"</t>
  </si>
  <si>
    <t>ГБУЗ НСО "Новосибирский областной госпиталь № 2 ветеранов войн"</t>
  </si>
  <si>
    <t>ГБУЗ НСО "Государственный Новосибирский областной клинический госпиталь ветеранов войн"</t>
  </si>
  <si>
    <t>ГБУЗ НСО "Государственный Новосибирский областной клинический диагностический центр"</t>
  </si>
  <si>
    <t>ГБУЗ НСО "Государственная Новосибирская клиническая психиатрическая больница  № 3"</t>
  </si>
  <si>
    <t>ГБУЗ НСО "Новосибирский областной детский клинический  психоневрологический диспансер"</t>
  </si>
  <si>
    <t>ГБУЗ НСО «Областной центр дезинфекции»</t>
  </si>
  <si>
    <t>ГБУЗ НСО  "Баганская центральная районная больница"</t>
  </si>
  <si>
    <t>ГБУЗ НСО "Барабинская центральная районная больница"</t>
  </si>
  <si>
    <t>ГБУЗ НСО "Бердская центральная городская больница"</t>
  </si>
  <si>
    <t>ГБУЗ НСО "Болотнинская центральная районная больница"</t>
  </si>
  <si>
    <t>ГБУЗ НСО  "Венгеровская центральная районная больница"</t>
  </si>
  <si>
    <t>ГБУЗ НСО "Доволенская центральная районная больница"</t>
  </si>
  <si>
    <t>ГБУЗ НСО  "Здвинская центральная районная больница"</t>
  </si>
  <si>
    <t>ГБУЗ НСО "Искитимская центральная городская больница"</t>
  </si>
  <si>
    <t>ГБУЗ НСО "Карасукская центральная районная больница"</t>
  </si>
  <si>
    <t>ГБУЗ НСО "Каргатская центральная районная больница"</t>
  </si>
  <si>
    <t>ГБУЗ НСО "Колыванская центральная районная больница"</t>
  </si>
  <si>
    <t>ГБУЗ НСО "Коченевская центральная районная больница"</t>
  </si>
  <si>
    <t>ГБУЗ НСО "Кочковская центральная районная больница"</t>
  </si>
  <si>
    <t>ГБУЗ НСО "Краснозерская центральная районная больница"</t>
  </si>
  <si>
    <t>ГБУЗ НСО "Куйбышевская центральная районная больница"</t>
  </si>
  <si>
    <t>ГБУЗ НСО "Купинская центральная районная больница"</t>
  </si>
  <si>
    <t>ГБУЗ НСО "Кыштовская центральная районная больница"</t>
  </si>
  <si>
    <t>ГБУЗ НСО "Маслянинская центральная районная больница"</t>
  </si>
  <si>
    <t>ГБУЗ НСО "Мошковская центральная районная больница"</t>
  </si>
  <si>
    <t>ГБУЗ НСО "Новосибирская центральная районная больница"</t>
  </si>
  <si>
    <t>ГБУЗ НСО "Новосибирская  районная больница № 1"</t>
  </si>
  <si>
    <t>ГБУЗ НСО  "Обская центральная городская больница"</t>
  </si>
  <si>
    <t>ГБУЗ НСО "Ордынская центральная районная больница"</t>
  </si>
  <si>
    <t>ГБУЗ НСО "Северная центральная районная больница"</t>
  </si>
  <si>
    <t>ГБУЗ НСО "Сузунская центральная районная больница"</t>
  </si>
  <si>
    <t>ГБУЗ НСО "Татарская центральная районная больница  имени 70-летия Новосибирской области"</t>
  </si>
  <si>
    <t>ГБУЗ НСО "Тогучинская центральная районная больница"</t>
  </si>
  <si>
    <t>ГБУЗ НСО "Убинская центральная районная больница"</t>
  </si>
  <si>
    <t>ГБУЗ НСО   "Усть-Таркская центральная районная больница"</t>
  </si>
  <si>
    <t>ГБУЗ НСО "Чановская центральная районная больница"</t>
  </si>
  <si>
    <t>ГБУЗ НСО "Черепановская центральная районная больница"</t>
  </si>
  <si>
    <t>ГБУЗ НСО "Чистоозерная центральная районная больница"</t>
  </si>
  <si>
    <t>ГБУЗ НСО "Чулымская центральная районная больница"</t>
  </si>
  <si>
    <t>ГБУЗ НСО «Детская городская клиническая больница № 6»</t>
  </si>
  <si>
    <t>ГБУЗ НСО "Детская городская клиническая больница № 1"</t>
  </si>
  <si>
    <t>ГБУЗ НСО «Городская клиническая больница № 25»</t>
  </si>
  <si>
    <t>ГБУЗ НСО «Городская инфекционная клиническая больница № 1»</t>
  </si>
  <si>
    <t xml:space="preserve"> ГБУЗ НСО "Городская клиническая больница скорой медицинской помощи № 2"</t>
  </si>
  <si>
    <t>ГБУЗ НСО «Городская клиническая больница № 11»</t>
  </si>
  <si>
    <t>ГБУЗ НСО «Городская больница № 3»</t>
  </si>
  <si>
    <t>ГБУЗ НСО «Городская клиническая больница № 1»</t>
  </si>
  <si>
    <t>ГБУЗ НСО «Детская городская клиническая больница № 3»</t>
  </si>
  <si>
    <t>ГБУЗ НСО «Гинекологическая больница №2»</t>
  </si>
  <si>
    <t>ГБУЗ НСО «Городская клиническая больница № 12»</t>
  </si>
  <si>
    <t>ГБУЗ НСО  «Городская клиническая больница № 19»</t>
  </si>
  <si>
    <t>ГБУЗ НСО «Городская клиническая больница № 2»</t>
  </si>
  <si>
    <t>ГБУЗ НСО «Городская клиническая больница № 34»</t>
  </si>
  <si>
    <t>ГБУЗ НСО «Городская клиническая больница № 7»</t>
  </si>
  <si>
    <t>ГБУЗ НСО «Детская городская клиническая больница № 4 имени В.С. Гераськова»</t>
  </si>
  <si>
    <t>ГБУЗ НСО«Городская детская клиническая больница скорой медицинской помощи»</t>
  </si>
  <si>
    <t>ГБУЗ НСО «Городская больница № 4»</t>
  </si>
  <si>
    <t>ГБУЗ НСО «Городская поликлиника № 15»</t>
  </si>
  <si>
    <t>ГБУЗ НСО «Городская поликлиника № 17»</t>
  </si>
  <si>
    <t>ГБУЗ НСО «Городская поликлиника № 2»</t>
  </si>
  <si>
    <t>ГБУЗ НСО «Городская поликлиника № 20»</t>
  </si>
  <si>
    <t>ГБУЗ НСО «Городская поликлиника № 22»</t>
  </si>
  <si>
    <t>ГБУЗ НСО «Городская поликлиника № 28»</t>
  </si>
  <si>
    <t>ГБУЗ НСО  «Городская поликлиника № 29»</t>
  </si>
  <si>
    <t>ГБУЗ НСО «Городская поликлиника № 7»</t>
  </si>
  <si>
    <t>ГБУЗ НСО "Детская городская поликлиника № 3"</t>
  </si>
  <si>
    <t>ГБУЗ НСО «Детская городская поликлиника № 1»</t>
  </si>
  <si>
    <t>ГБУЗ НСО «Стоматологическая поликлиника №3»</t>
  </si>
  <si>
    <t>ГБУЗ НСО «Консультативно-диагностическая поликлиника № 2»</t>
  </si>
  <si>
    <t>ГБУЗ НСО «Городская поликлиника № 9»</t>
  </si>
  <si>
    <t>ГБУЗ НСО «Городская поликлиника № 18»</t>
  </si>
  <si>
    <t>ГБУЗ НСО «Городская поликлиника № 24»</t>
  </si>
  <si>
    <t>ГБУЗ НСО «Городская поликлиника № 16»</t>
  </si>
  <si>
    <t>ГБУЗ НСО «Городская поликлиника № 13»</t>
  </si>
  <si>
    <t>ГБУЗ НСО «Городская поликлиника № 14»</t>
  </si>
  <si>
    <t>ГБУЗ НСО «Стоматологическая поликлиника №7»</t>
  </si>
  <si>
    <t>ГБУЗ НСО «Городская поликлиника № 21»</t>
  </si>
  <si>
    <t>ГБУЗ НСО «Городская поликлиника № 26»</t>
  </si>
  <si>
    <t>ГБУЗ НСО «Новосибирский городской перинатальный центр»</t>
  </si>
  <si>
    <t>ГБУЗ НСО «Родильный дом № 2»</t>
  </si>
  <si>
    <t>ГБУЗ НСО «Родильный дом № 6»</t>
  </si>
  <si>
    <t>ГБУЗ НСО «Госпиталь ветеранов войн №3»</t>
  </si>
  <si>
    <t>ГБУЗ НСО «Женская консультация № 1»</t>
  </si>
  <si>
    <t>ГБУЗ НСО "Городской врачебно-физкультурный диспансер"</t>
  </si>
  <si>
    <t>ГБУЗ НСО «Родильный дом №7»</t>
  </si>
  <si>
    <t>ГБУЗ НСО «Консультативно-диагностический центр «Ювентус»</t>
  </si>
  <si>
    <t>ГБУЗ НСО "Центр планирования семьи и репродукции"</t>
  </si>
  <si>
    <t>ГБУЗ НСО "Станция скорой медицинской помощи"</t>
  </si>
  <si>
    <t>г. Новосибирск,  ул. Д. Бедного, 71</t>
  </si>
  <si>
    <t>ООО "МагГрупп Новосибирск"</t>
  </si>
  <si>
    <t>ООО "Утилитсервис"</t>
  </si>
  <si>
    <t>630107, г. Новосибирск, ул. Связистов, 157</t>
  </si>
  <si>
    <t>Класс «А»</t>
  </si>
  <si>
    <t>ООО "Центр утилизации"</t>
  </si>
  <si>
    <t>обезвреживание</t>
  </si>
  <si>
    <t>Класс «Г»</t>
  </si>
  <si>
    <t>630033, г. Новосибирск, ул. Саввы Кожевникова, 31</t>
  </si>
  <si>
    <t>г. Новосибирск, ул. Трикотажная, 49/1</t>
  </si>
  <si>
    <t>ООО "Эколайн"</t>
  </si>
  <si>
    <t>ООО "Служба коммунального сервиса"</t>
  </si>
  <si>
    <t>ГБУЗ НСО "Новосибирский клинический центр крови"</t>
  </si>
  <si>
    <t>г. Новосибирск, ул. Серафимовича, 2/1</t>
  </si>
  <si>
    <t>г. Новосибирск, ул. Вертковская, 5</t>
  </si>
  <si>
    <t>ООО "КвантЭКО"</t>
  </si>
  <si>
    <t>уничтожение</t>
  </si>
  <si>
    <t>г. Новосибирск, ул. Авиастроителей, 9</t>
  </si>
  <si>
    <t>ГБУЗ НСО «Клиническая консультативно-диагностическая поликлиника №27»</t>
  </si>
  <si>
    <t>ФБУН ГНЦ ВБ "Вектор"</t>
  </si>
  <si>
    <t>г. Новосибирск, ул. 1-й пер. Пархоменко, 32</t>
  </si>
  <si>
    <t>ООО Спецзавод "Квант"</t>
  </si>
  <si>
    <t>630082, г. Новосибирск, ул. Д. Ковальчук, 77</t>
  </si>
  <si>
    <t>г. Новосибирск, ул. А. Невского, 9/1</t>
  </si>
  <si>
    <t>Класс "В"</t>
  </si>
  <si>
    <t>г. Новосибирск, ул. Немировича-Данченко, 130</t>
  </si>
  <si>
    <t>Класс «Б, В»</t>
  </si>
  <si>
    <t>захоронение</t>
  </si>
  <si>
    <t>ООО "Эколайф"</t>
  </si>
  <si>
    <t>ООО "Квант"</t>
  </si>
  <si>
    <t>НСО, Мошковский район, р.п. Мошково, ул. М. Горького, 23</t>
  </si>
  <si>
    <t>НСО, Мошковский район, р.п. Мошково, ул. М. Горького, 24; п. Сокур, квартал 8, д.46</t>
  </si>
  <si>
    <t>ООО "Спец-Маш"</t>
  </si>
  <si>
    <t>НСО, Новосибирский район, р.п. Кольцово</t>
  </si>
  <si>
    <t>г. Новосибирск, пр. К.Маркса, 6/1</t>
  </si>
  <si>
    <t>УЖКХ Ленинского района</t>
  </si>
  <si>
    <t>ООО "ПластСтройРесурс"</t>
  </si>
  <si>
    <t>НСО, Ордынский район, р.п. Ордынское, пр. Революции, 32</t>
  </si>
  <si>
    <t>ООО Управляющая компания "Полигон"</t>
  </si>
  <si>
    <t>г. Новосибирск, ул. Плахотного, 2</t>
  </si>
  <si>
    <t>ГБУЗ НСО "Новосибирский областной клинический онкологический диспансер"</t>
  </si>
  <si>
    <t>г. Новосибирск, ул. Танкистов, 23</t>
  </si>
  <si>
    <t>ООО "Сибртуть"</t>
  </si>
  <si>
    <t>ООО "Экология"</t>
  </si>
  <si>
    <t>г. Новосибирск, ул. Объединения, 35</t>
  </si>
  <si>
    <t>г. Новосибирск, ул. О. Жилиной, 90А</t>
  </si>
  <si>
    <t>ООО "Экологическая компания"</t>
  </si>
  <si>
    <t>г. Новосибирск, ул. Рассветная, 1</t>
  </si>
  <si>
    <t>Класс «Б,В»</t>
  </si>
  <si>
    <t>НСО, Маслянинский район, р.п. Маслянино, ул. Больничная, 2</t>
  </si>
  <si>
    <t>МУП "Жилищник"</t>
  </si>
  <si>
    <t>ООО "Медпромсервис"</t>
  </si>
  <si>
    <t>г. Новосибирск, ул. Промышленная, 2а</t>
  </si>
  <si>
    <t>г. Новосибирск, ул. Трикотажная, 52</t>
  </si>
  <si>
    <t>г. Новосибирск, ул. Авиастроителей, 2/4</t>
  </si>
  <si>
    <t>г. Новосибирск, ул. Станиславского, 52</t>
  </si>
  <si>
    <t>Класс «В»</t>
  </si>
  <si>
    <t>г. Новосибирск, ул. 1905 года, 19</t>
  </si>
  <si>
    <t>ГБУЗ НСО «Детская городская клиническая стоматологическая поликлиника»</t>
  </si>
  <si>
    <t>г. Новосибирск, ул. Р.Корсакова, 2</t>
  </si>
  <si>
    <t>ООО "Жилой квартал"</t>
  </si>
  <si>
    <t>г. Новосибирск, ул. Ульяновская, 1</t>
  </si>
  <si>
    <t>г. Новосибирск, ул. Серебрениковская, 42</t>
  </si>
  <si>
    <t>г. Новосибирск, ул. Залесского, 6 корпус 7</t>
  </si>
  <si>
    <t>ЗАО "Стоматологическая поликлиника № 4"</t>
  </si>
  <si>
    <t>г. Новосибирск, ул. Большевистская, 175/6</t>
  </si>
  <si>
    <t>г. Новосибирск, ул. Широкая, 113</t>
  </si>
  <si>
    <t>г. Новосибирск, ул. Немировича-Данченко, 134</t>
  </si>
  <si>
    <t>_</t>
  </si>
  <si>
    <t>г. Новосибирск, ул. С.Шамшиных, 40</t>
  </si>
  <si>
    <t>НСО, Убинский район, с. Убинское, ул. Ленина, 18</t>
  </si>
  <si>
    <t>НСО, Тогучинский район, с. Карпысак, ул. Больничная, 25</t>
  </si>
  <si>
    <t>МУП "Спецавтохозяйство"</t>
  </si>
  <si>
    <t>ООО "Чистый город"</t>
  </si>
  <si>
    <t>ООО "Энергоресурс"</t>
  </si>
  <si>
    <t>г. Новосибирск, ул. Вертковская, 3</t>
  </si>
  <si>
    <t>г. Новосибирск, ул. Невельского, 83/1</t>
  </si>
  <si>
    <t>г. Новосибирск, ул. 2-й пер. Пархоменко, 2</t>
  </si>
  <si>
    <t>-</t>
  </si>
  <si>
    <t>Уничтожение</t>
  </si>
  <si>
    <t>ООО «СибРтуть»</t>
  </si>
  <si>
    <t>г. Новосибирск, ул. С. Шамшиных, 42</t>
  </si>
  <si>
    <t>МУП г. Новосибирска "САХ"</t>
  </si>
  <si>
    <t>г. Новосибирск, ул. Трикотажная, 49/2</t>
  </si>
  <si>
    <t>г. Новосибирск, ул. А. Невского, 17</t>
  </si>
  <si>
    <t>г. Новосибирск, ул. Эйхе, 8А</t>
  </si>
  <si>
    <t>г. Новосибирск, ул. Тухачевского, 22</t>
  </si>
  <si>
    <t>г. Новосибирск, ул. Русская, 37</t>
  </si>
  <si>
    <t>г. Новосибирск, ул. М. Джалиля 12/1</t>
  </si>
  <si>
    <t>г. Новосибирск, ул. Варшавская, 12</t>
  </si>
  <si>
    <t>г. Новосибирск, ул. Перевозчикова, 2</t>
  </si>
  <si>
    <t>г. Новосибирск, ул. С.Гвардейцев, 80</t>
  </si>
  <si>
    <t>г. Новосибирск, ул. Воинская, 11</t>
  </si>
  <si>
    <t>ООО «ЭкоЛайф»</t>
  </si>
  <si>
    <t xml:space="preserve"> ООО «Экол.компания»</t>
  </si>
  <si>
    <t>ООО «Экогород»</t>
  </si>
  <si>
    <t>ООО «Респект»</t>
  </si>
  <si>
    <t>ООО «Экол.компания»</t>
  </si>
  <si>
    <t>ИП «Зубков»</t>
  </si>
  <si>
    <t>г. Новосибирск, ул. Ордынская, 10  А</t>
  </si>
  <si>
    <t>г. Новосибирск, Тролейная, 29</t>
  </si>
  <si>
    <t>НСО , Кыштовский район, с. Кыштовка, ул. Роща, 10</t>
  </si>
  <si>
    <t>МУП ЖКХ МОКС с. Кыштовка</t>
  </si>
  <si>
    <t xml:space="preserve">г. Новосибирск, ул. Залесского, 6 </t>
  </si>
  <si>
    <t>г. Новосибирск, ул. Героев Революции, 4</t>
  </si>
  <si>
    <t>НСО, Новосибирский район, п. Краснообск, здание №Л-1</t>
  </si>
  <si>
    <t>МКУ р.п. Краснообск, служба СБОМ</t>
  </si>
  <si>
    <t>НСО, Усть-Таркский район, с. Усть-Тарка, ул. Зеленая, 28</t>
  </si>
  <si>
    <t>ООО "Спецстроймонтаж"</t>
  </si>
  <si>
    <t>НСО, Чистоозерный район, р.п. Чистоозерное, ул. Зонова, 6</t>
  </si>
  <si>
    <t>ООО ЖЭК</t>
  </si>
  <si>
    <t>ИП Нерубаев В.А.</t>
  </si>
  <si>
    <t>ООО МедПромСервис"</t>
  </si>
  <si>
    <t>МО р.п. Чистоозерное</t>
  </si>
  <si>
    <t>г. Новосибирск, ул. С. Шамшиных, 95а</t>
  </si>
  <si>
    <t>г. Новосибирск, Морской проспект, 25</t>
  </si>
  <si>
    <t>г. Новосибирск, ул. Учительская, 15</t>
  </si>
  <si>
    <t>ГАУЗ НСО "Клиническая стоматологическая поликлиника № 1"</t>
  </si>
  <si>
    <t>г. Новосибирск, ул. Котовского, 5/3</t>
  </si>
  <si>
    <t>НСО, Болотнинский район, г. Болотное, ул. Лесная, 1а</t>
  </si>
  <si>
    <t>ООО"Чистый город"</t>
  </si>
  <si>
    <t>НСО,Северный район, с. Северное, ул. Ленина, 30</t>
  </si>
  <si>
    <t>СХТ</t>
  </si>
  <si>
    <t>630007,г.Новосибирск, ул.Советская, 2</t>
  </si>
  <si>
    <t>ООО "МагГруп Новосибирск"</t>
  </si>
  <si>
    <t xml:space="preserve">утилизация </t>
  </si>
  <si>
    <t>ООО "СИБРТУТЬ"</t>
  </si>
  <si>
    <t>ООО "Сороежка-Новосибирск"</t>
  </si>
  <si>
    <t>ООО"Экологическая компания"</t>
  </si>
  <si>
    <t xml:space="preserve">1.256 </t>
  </si>
  <si>
    <t>630136, г. Новосибирск, ул. Киевская, 1</t>
  </si>
  <si>
    <t>ЗАО "Городская стоматологическая поликлиника № 6"</t>
  </si>
  <si>
    <t>г. Новосибирск, ул. Нарымская, 5</t>
  </si>
  <si>
    <t>ООО "Спецавтохозяйство"</t>
  </si>
  <si>
    <t>ООО"Центр утилизации"</t>
  </si>
  <si>
    <t>г.Новосибирск ,ул.Котовского,14</t>
  </si>
  <si>
    <t>г.Новосибирск, ул. Мира, 63</t>
  </si>
  <si>
    <t>г. Новосибирск, ул. Кропоткина, 269/2</t>
  </si>
  <si>
    <t>г. Новосибирск, ул. Тульская, 83</t>
  </si>
  <si>
    <t>НСО, Краснозерский район, р.п. Краснозерская, ул. Ленина, 81</t>
  </si>
  <si>
    <t>НСО, Чулымский район, г. Чулым, ул. Кирова, 2а</t>
  </si>
  <si>
    <t>ООО "Чистый двор"</t>
  </si>
  <si>
    <t>ГБУЗ НСО "Линевская районная больница"</t>
  </si>
  <si>
    <t>НСО, Искитимский район, р.п. Линево, ул. Весеняя, 6</t>
  </si>
  <si>
    <t>ЗАО "Институт химии неравновесных систем"</t>
  </si>
  <si>
    <t>г. Новосибирск, ул. Новоуральская, 27/1</t>
  </si>
  <si>
    <t>ООО "Экогород"</t>
  </si>
  <si>
    <t>г. Новосибирск, ул. Охотская, 81</t>
  </si>
  <si>
    <t>г. Новосибирск, Красный проспект, 3</t>
  </si>
  <si>
    <t>г. Новосибирск, ул. Тургенева, 155</t>
  </si>
  <si>
    <t>г. Новосибирск, ул. Красный проспект, 220</t>
  </si>
  <si>
    <t>ООО "Новосибирская жилищная компания"</t>
  </si>
  <si>
    <t>ООО "УК "Заельцовская"</t>
  </si>
  <si>
    <t>г. Новосибирск, ул. Зорге, 47/1</t>
  </si>
  <si>
    <t>г. Новосибирск, ул. Герцена, 11</t>
  </si>
  <si>
    <t>г. Новосибирск, ул. Ватутина, 39</t>
  </si>
  <si>
    <t>ООО "Спецзавод Квант"</t>
  </si>
  <si>
    <t>г. Новосибирск, ул. Титова,18</t>
  </si>
  <si>
    <t>г. Новосибирск, ул. Владимировская, 2</t>
  </si>
  <si>
    <t>ул. Красноводская, 36</t>
  </si>
  <si>
    <t>ул. Бердышева, 2</t>
  </si>
  <si>
    <t>ул. Светлая, 86</t>
  </si>
  <si>
    <t>ул. Владимировская,2</t>
  </si>
  <si>
    <t>ООО "Эко-Партнер"</t>
  </si>
  <si>
    <t>НСО, Черепановский район, г. Черепаново, ул. Б.Хмельницкого, 8а</t>
  </si>
  <si>
    <t xml:space="preserve">ООО "Чистый город" </t>
  </si>
  <si>
    <t>ИП Степанов Д.И</t>
  </si>
  <si>
    <t>НСО, Здвинский район, с.Здвинск, ул. Здвинского 36</t>
  </si>
  <si>
    <t>г. Новосибирск, ул. Эегельса, 23/1</t>
  </si>
  <si>
    <t>НСО, Тогучинский район, г. Тогучин, ул. Комсомольская, 36</t>
  </si>
  <si>
    <t>НСО, Татарский район, г. Татарск, ул. Смирновская, 109</t>
  </si>
  <si>
    <t>ООО "Полигон"</t>
  </si>
  <si>
    <t>НСО,Купинский район, г. Купино, ул. Лесная, 1</t>
  </si>
  <si>
    <t>НСО, Искитимский район, г. Искитим, ул. Пушкина, 52</t>
  </si>
  <si>
    <t>ООО "Прогресс"</t>
  </si>
  <si>
    <t>г. Новосибирск, ул. Демакова, 2</t>
  </si>
  <si>
    <t>ООО "Респект"</t>
  </si>
  <si>
    <t>г. Новосибирск, ул. Мухачева, 5/4</t>
  </si>
  <si>
    <t>МУП САХ</t>
  </si>
  <si>
    <t>г. Новосибирск, ул. Вавилова, 12</t>
  </si>
  <si>
    <t>г. Новосибирск, ул Чехова,76</t>
  </si>
  <si>
    <t>ул. Лескова, 250А</t>
  </si>
  <si>
    <t>ул. Чехова, 76</t>
  </si>
  <si>
    <t>ООО "Ужкх Октябрьского района"</t>
  </si>
  <si>
    <t>г. Новосибирск, ул. Перевозчикова, 8</t>
  </si>
  <si>
    <t>г. Новосибирск, ул. Залесского, 6, корпус8</t>
  </si>
  <si>
    <t>г. Новосибирск, ул. Гоголя, 24</t>
  </si>
  <si>
    <t>г. Новосибирск, ул. Театральная, 46</t>
  </si>
  <si>
    <t>МУП "САХ"</t>
  </si>
  <si>
    <t>г. Новосибирск, ул. Гоголя, 3а</t>
  </si>
  <si>
    <t>Новосибирск, ул.А.Лежена, 5/1</t>
  </si>
  <si>
    <t>Доватора, 13/1</t>
  </si>
  <si>
    <t>Толбухина, 41/1</t>
  </si>
  <si>
    <t>г. Новосибирск, ул. Котовского, 41</t>
  </si>
  <si>
    <t>ул. Ватутина, 1А</t>
  </si>
  <si>
    <t>г. Новосибрск, ул. Кошурникова, 16/1</t>
  </si>
  <si>
    <t>г. Новосибирск, ул. Щетинкина, 54</t>
  </si>
  <si>
    <t>г. Новосибирск, ул. Залесского, 6</t>
  </si>
  <si>
    <t>ОАО "Полигон"</t>
  </si>
  <si>
    <t>г. Новосибирск, ул. Октябрьская, 7</t>
  </si>
  <si>
    <t>ООО "Примасервис"</t>
  </si>
  <si>
    <t>НСО, Куйбышевский район, г. Куйбышев, квартал, 4 дом 7</t>
  </si>
  <si>
    <t>г. Новосибирск, ул. Шукшина, 3</t>
  </si>
  <si>
    <t>ООО "Мак Групп"</t>
  </si>
  <si>
    <t>НСО, Барабинский район, ул. Ульяновская, 26</t>
  </si>
  <si>
    <t>Городская служба благоустройства</t>
  </si>
  <si>
    <t>НСО, Черепановский район, г. Черепаново, ул. Советская, 70</t>
  </si>
  <si>
    <t>НСО, г. Бердск, ул. Островского, 53</t>
  </si>
  <si>
    <t>НСО, Каргатский район, г. Каргат, ул. Трудовая, 30</t>
  </si>
  <si>
    <t xml:space="preserve">МУП ЖКХ </t>
  </si>
  <si>
    <t>НСО, Куйбышевский район, г. Куйбышев, ул. Володарского, 61</t>
  </si>
  <si>
    <t>г. Новосибирск, ул. Московская, 89</t>
  </si>
  <si>
    <t>ул. Б. Богаткова, 50</t>
  </si>
  <si>
    <t>ул. Лазурная, 20/1</t>
  </si>
  <si>
    <t xml:space="preserve"> ул. Московская, 89</t>
  </si>
  <si>
    <t>ИП Зубков</t>
  </si>
  <si>
    <t>г. Новосибирск, ул. А Невского, 1а</t>
  </si>
  <si>
    <t>Класс «Д»</t>
  </si>
  <si>
    <t>НСО, Карасукский район, г. Карасук, ул. Гагарина, 1а</t>
  </si>
  <si>
    <t>НСО, Сузунский район, р.п. Сузун, ул. Партизанская, 214</t>
  </si>
  <si>
    <t>ООО "МагистральСтрой"</t>
  </si>
  <si>
    <t>ООО "Сочувствие"</t>
  </si>
  <si>
    <t>НСО, Кочковский район, с. Кочки, ул. Революционная, 35</t>
  </si>
  <si>
    <t>г. Новосибирск, ул. Ленина, 55</t>
  </si>
  <si>
    <t>ООО УК "ЖЭУ-4"</t>
  </si>
  <si>
    <t>г. Новосибирск, ул. Каинская, 21а</t>
  </si>
  <si>
    <t>ул. Дюканова, 16</t>
  </si>
  <si>
    <t>ул. Жуковского, 98/4</t>
  </si>
  <si>
    <t>г. Нвосибирск, ул. Весенняя, 16</t>
  </si>
  <si>
    <t>ООО "Спецзавод "Квант"</t>
  </si>
  <si>
    <t>г. Новосибирск, ул. Б.Богаткова, 222</t>
  </si>
  <si>
    <t>НСО, Венгеровский район, с. Венгерово, ул. Ленина, 102</t>
  </si>
  <si>
    <t>МУП "УКЖКХ"</t>
  </si>
  <si>
    <t>НСО, Доволенский район, с. Довольное, ул. Ленина, 123</t>
  </si>
  <si>
    <t>обеззараживание-</t>
  </si>
  <si>
    <t>г. Новосибирск, ул. Сибиряков- Гвардейцев, 57</t>
  </si>
  <si>
    <t>НСО, г.Обь, ул. Железнодорожная, 7</t>
  </si>
  <si>
    <t>ООО "Капиталгаз"</t>
  </si>
  <si>
    <t>г. Новосибирск, ул. Н-Данченко, 126</t>
  </si>
  <si>
    <t>г. Новосибирск, ул. Вавилова, 14</t>
  </si>
  <si>
    <t>НСО, Коченевский район, р.п. Коченево, ул. Кузнецкая, 176</t>
  </si>
  <si>
    <t>НСО, Колыванский район, р.п. Колывань, ул. Советская, 26</t>
  </si>
  <si>
    <t>г. Новосибирск, ул. Чаплыгина, 3</t>
  </si>
  <si>
    <t>НСО, Баганский район, с. Баган, ул. Инкубаторная, 3</t>
  </si>
  <si>
    <t>г. Новосибирск, ул. Ползунова, 21</t>
  </si>
  <si>
    <t>Пр. Дзержинского, 44</t>
  </si>
  <si>
    <t>Пр. Дзержинского, 71</t>
  </si>
  <si>
    <t>ул. Кошурникова, 18</t>
  </si>
  <si>
    <t>НСО, Чановский район, р.п. Чаны, ул. Пионерская, 23</t>
  </si>
  <si>
    <t>ООО "Источник"</t>
  </si>
  <si>
    <t>ООО "МедТехПереработка"</t>
  </si>
  <si>
    <t>г. Новосибирск, ул. Лежена, 32</t>
  </si>
  <si>
    <t>НСО, г. Бердск, ул. Свердлова, 14</t>
  </si>
  <si>
    <t>ООО "ЭкоСервис"</t>
  </si>
  <si>
    <t>г. Новосибирск, ул. Семьи Шамшиных, 46б</t>
  </si>
  <si>
    <t>НСО, Искитимский район, г. Искитим, ул. Литейная, 1</t>
  </si>
  <si>
    <t>НСО, Купинский район, г. Купино, Новый город, 34</t>
  </si>
  <si>
    <t>Образовалось отходов за 2015, тонн</t>
  </si>
  <si>
    <t xml:space="preserve">Уничтожено, утилизировано отходов на собственном оборудовании, тонн
</t>
  </si>
  <si>
    <t xml:space="preserve">Передано другим организациям, тонн
</t>
  </si>
  <si>
    <r>
      <t xml:space="preserve">Образовалось отходов на 01.09.2015, тонн
</t>
    </r>
    <r>
      <rPr>
        <b/>
        <i/>
        <sz val="12"/>
        <color theme="1"/>
        <rFont val="Times New Roman"/>
        <family val="1"/>
        <charset val="204"/>
      </rPr>
      <t>исход.</t>
    </r>
  </si>
  <si>
    <r>
      <t xml:space="preserve">Уничтожено, утилизировано отходов на собственном оборудовании, тонн
</t>
    </r>
    <r>
      <rPr>
        <b/>
        <i/>
        <sz val="12"/>
        <color theme="1"/>
        <rFont val="Times New Roman"/>
        <family val="1"/>
        <charset val="204"/>
      </rPr>
      <t>исходн.</t>
    </r>
  </si>
  <si>
    <r>
      <t xml:space="preserve">Передано другим организациям, тонн
</t>
    </r>
    <r>
      <rPr>
        <b/>
        <i/>
        <sz val="12"/>
        <color theme="1"/>
        <rFont val="Times New Roman"/>
        <family val="1"/>
        <charset val="204"/>
      </rPr>
      <t>исходн</t>
    </r>
  </si>
  <si>
    <t>№</t>
  </si>
  <si>
    <t>_______________________</t>
  </si>
  <si>
    <t>632730, НСО, Купинский р-н, г. Купино, Новый город, 34</t>
  </si>
  <si>
    <t>ГКУЗ Новосибирской области "Черепановский специализированный дом ребенка для детей с органическим поражением центральной нервной системы с нарушением психики"</t>
  </si>
  <si>
    <t>632385, НСО, Куйбышевский р-н, г. Куйбышев, квартал, 4, 7</t>
  </si>
  <si>
    <t>630559, НСО, Новосибирский р-н, р.п. Кольцово</t>
  </si>
  <si>
    <t>630501, НСО, Новосибирский р-н, п. Краснообск, здание №Л-1</t>
  </si>
  <si>
    <t>630051, г.Новосибирск, Пр. Дзержинского, 44</t>
  </si>
  <si>
    <t>630051, г.Новосибирск, Пр. Дзержинского, 71</t>
  </si>
  <si>
    <t>630124, г.Новосибирск, Доватора, 13/1</t>
  </si>
  <si>
    <t>630124, г.Новосибирск, Толбухина, 41/1</t>
  </si>
  <si>
    <t>633525, НСО, Черепановский р-н, 
г.Черепаново, ул.  Б.Хмельницкого, 8а</t>
  </si>
  <si>
    <t>630112, г. Новосибрск, ул.  Кошурникова, 16/1</t>
  </si>
  <si>
    <t>632336, НСО, Барабинский р-н, г. Барабинск, ул.  Ульяновская, 26</t>
  </si>
  <si>
    <t>633010, НСО, г. Бердск, ул.  Свердлова, 14</t>
  </si>
  <si>
    <t>633203, НСО, Искитимский р-н, г. Искитим, ул.  Литейная, 1</t>
  </si>
  <si>
    <t>632383, НСО, Куйбышевский р-н, г. Куйбышев, ул.  Володарского, 61</t>
  </si>
  <si>
    <t>630057, г. Новосибиркс, ул.  Бердышева, 2</t>
  </si>
  <si>
    <t>630015, г.Новосибирск ул.  Светлая, 86</t>
  </si>
  <si>
    <t>633430, НСО, Тогучинский р-н, с. Карпысак, ул.  Больничная, 25</t>
  </si>
  <si>
    <t>630082, г.Новосибирск, ул.  Жуковского, 98/4</t>
  </si>
  <si>
    <t>630032, г.Новосибирск ,ул. Котовского,14</t>
  </si>
  <si>
    <t>632770, НСО, Баганский р-н, с. Баган, ул.  Инкубаторная, 3</t>
  </si>
  <si>
    <t>632330, НСО, Барабинский р-н, г.Барабинск, ул.  Ульяновская, 26</t>
  </si>
  <si>
    <t>633010, НСО, г. Бердск, ул.  Островского, 53</t>
  </si>
  <si>
    <t>633344, НСО, Болотнинский р-н, г. Болотное, ул.  Лесная, 1а</t>
  </si>
  <si>
    <t>632240, НСО, Венгеровский р-н, с. Венгерово, ул.  Ленина, 102</t>
  </si>
  <si>
    <t>632451, НСО, Доволенский р-н, с. Довольное, ул.  Ленина, 123</t>
  </si>
  <si>
    <t>632950, НСО, Здвинский р-н, с.Здвинск, ул.  Здвинского 36</t>
  </si>
  <si>
    <t>633209, НСО, Искитимский р-н, г. Искитим, ул.  Пушкина, 52</t>
  </si>
  <si>
    <t>633216. НСО, Искитимский р-н, р.п. Линево, ул.  Весенняя, 6</t>
  </si>
  <si>
    <t>630112, г.Новосибирск, ул.  Кошурникова, 18</t>
  </si>
  <si>
    <t>630078, г.Новосибирск, ул.  Ватутина, 1А</t>
  </si>
  <si>
    <t>630063, г.Новосибирск, ул.  Лескова, 250А</t>
  </si>
  <si>
    <t>630102, г.Новосибирск, ул.  Бориса Богаткова, 50</t>
  </si>
  <si>
    <t>630133, г.Новосибирск,  ул.  Лазурная, 20/1</t>
  </si>
  <si>
    <t>630008,  г.Новосибирск, ул.  Московская, 89</t>
  </si>
  <si>
    <t>630024, г.Новосибирск, ул.  Мира, 63</t>
  </si>
  <si>
    <t>630105, г.Новосибирск, ул.  Рельсовая,4</t>
  </si>
  <si>
    <t>632862, НСО, Карасукский р-н, г. Карасук, ул.  Гагарина, 1а</t>
  </si>
  <si>
    <t>632402, НСО, Каргатский р-н, г. Каргат, ул.  Трудовая, 30</t>
  </si>
  <si>
    <t>633161, НСО, Колыванский р-н, р.п. Колывань, ул.  Советская, 26</t>
  </si>
  <si>
    <t>632640, НСО, Коченевский р-н, р.п. Коченево, ул.  Кузнецкая, 176</t>
  </si>
  <si>
    <t>633561, НСО, Маслянинский р-н, р.п. Маслянино, ул.  Больничная, 2</t>
  </si>
  <si>
    <t>633131, НСО, Мошковский р-н, р.п. Мошково, ул.  М. Горького, 23</t>
  </si>
  <si>
    <t>633131, НСО, Мошковский р-н, р.п. Мошково, ул.  М. Горького, 24; п. Сокур, квартал 8, 46</t>
  </si>
  <si>
    <t>632080, НСО,Северный р-н, с. Северное, ул.  Ленина, 30</t>
  </si>
  <si>
    <t>633623, НСО, Сузунский р-н, р.п. Сузун, ул.  Партизанская, 214</t>
  </si>
  <si>
    <t>633456, НСО, Тогучинский р-н, г. Тогучин, ул.  Комсомольская, 36</t>
  </si>
  <si>
    <t>632520, НСО, Убинский р-н, с. Убинское, ул.  Ленина, 18</t>
  </si>
  <si>
    <t>632160, НСО, Усть-Таркский р-н, с. Усть-Тарка, ул.  Зеленая, 28</t>
  </si>
  <si>
    <t>632200, НСО, Чановский р-н, р.п. Чаны, ул.  Пионерская, 23</t>
  </si>
  <si>
    <t>633525, НСО, Черепановский р-н, г. Черепаново, ул.  Советская, 70</t>
  </si>
  <si>
    <t>632720, НСО, Чистоозерный р-н, р.п. Чистоозерное, ул.  Зонова, 6</t>
  </si>
  <si>
    <t>632551, НСО, Чулымский р-н, г. Чулым, ул.  Кирова, 2а</t>
  </si>
  <si>
    <t>630051, г.Новосибирск, ул.  Красноводская, 36</t>
  </si>
  <si>
    <t>630007, г.Новосибирск, ул. Советская, 2</t>
  </si>
  <si>
    <t>632491, НСО, Кочковский р-н, с. Кочки, ул.  Революционная, 35</t>
  </si>
  <si>
    <t>632901, НСО, Краснозерский р-н, р.п. Краснозерское, ул.  Ленина, 81</t>
  </si>
  <si>
    <t>632382, НСО, г. Куйбышев, ул.  Володарского, 61</t>
  </si>
  <si>
    <t>632730, НСО, Купинский р-н, г. Купино, ул.  Лесная, 1</t>
  </si>
  <si>
    <t>633102, НСО, г. Обь, ул.  Железнодорожная, 7</t>
  </si>
  <si>
    <t>633261, НСО, Ордынский р-н, р.п. Ордынское, пр. Революции, 32</t>
  </si>
  <si>
    <t>632122, НСО, Татарский р-н, г. Татарск, ул.  Смирновская, 109</t>
  </si>
  <si>
    <t>630047, г.Новосибирск , ул.  Залесского, 6</t>
  </si>
  <si>
    <t>630075, г.Новосибирск , ул.  Александра Невского, 9/1</t>
  </si>
  <si>
    <t>630099, г.Новосибирск , ул.  Семьи Шамшиных, 46б</t>
  </si>
  <si>
    <t>630033, г.Новосибирск , ул.  Саввы Кожевникова, 31</t>
  </si>
  <si>
    <t>630111, г.Новосибирск , ул.  Кропоткина, 269/2</t>
  </si>
  <si>
    <t>630121, г.Новосибирск , ул.  Невельского, 83/1</t>
  </si>
  <si>
    <t>630099, г.Новосибирск , ул.  Щетинкина, 54</t>
  </si>
  <si>
    <t>630082, г.Новосибирск , ул.  Д. Ковальчук, 77</t>
  </si>
  <si>
    <t>630099, г.Новосибирск , ул.  Октябрьская, 7</t>
  </si>
  <si>
    <t>630087, г.Новосибирск , ул.  Н-Данченко, 126</t>
  </si>
  <si>
    <t>630099, г.Новосибирск , ул.  Серебрениковская, 42</t>
  </si>
  <si>
    <t>630078, г.Новосибирск , ул.  Котовского, 5/3</t>
  </si>
  <si>
    <t>630049, г.Новосибирск , ул.  Весенняя, 16</t>
  </si>
  <si>
    <t>630084, г.Новосибирск , ул.  Авиастроителей, 9</t>
  </si>
  <si>
    <t>630057, г.Новосибирск , ул.  Энгельса, 23/1</t>
  </si>
  <si>
    <t>630087, г.Новосибирск , ул.  Немировича-Данченко, 130</t>
  </si>
  <si>
    <t>630003, г.Новосибирск , ул.  Владимировская, 2</t>
  </si>
  <si>
    <t>630051, г.Новосибирск . ул.  Красноводская, 36</t>
  </si>
  <si>
    <t>630087, г.Новосибирск , ул.  Тульская, 83</t>
  </si>
  <si>
    <t>630082, г.Новосибирск , ул.  Вавилова, 14</t>
  </si>
  <si>
    <t>630007, г.Новосибирск , ул.  Каинская, 21а</t>
  </si>
  <si>
    <t>630057, г.Новосибирск , ул.  Бердышева, 2</t>
  </si>
  <si>
    <t>630096, г.Новосибирск , ул.  Дюканова, 16</t>
  </si>
  <si>
    <t>630091, г.Новосибирск , ул.  Гоголя, 3а</t>
  </si>
  <si>
    <t>630027, г.Новосибирск , ул.  Объединения, 35</t>
  </si>
  <si>
    <t>630108, г.Новосибирск , ул.  Плахотного, 2</t>
  </si>
  <si>
    <t>630054, г.Новосибирск , ул.  Серафимовича, 2/1</t>
  </si>
  <si>
    <t>630087, г.Новосибирск , ул.  Немировича-Данченко, 134</t>
  </si>
  <si>
    <t>630110, г.Новосибирск , ул.  Театральная, 46</t>
  </si>
  <si>
    <t>630005, г.Новосибирск , ул. Семьи Шамшиных, 95а</t>
  </si>
  <si>
    <t>630005, г.Новосибирск ,  ул.  Демьяна Бедного, 71</t>
  </si>
  <si>
    <t>630047, г.Новосибирск , ул.  Залесского, 6 корпус 7</t>
  </si>
  <si>
    <t>630091, г.Новосибирск , ул.  Гоголя, 24</t>
  </si>
  <si>
    <t>630099, г.Новосибирск , ул.  Чаплыгина, 3</t>
  </si>
  <si>
    <t>630048, г.Новосибирск , ул.  Вертковская, 3</t>
  </si>
  <si>
    <t>630040, г.Новосибирск , ул.  Охотская, 81</t>
  </si>
  <si>
    <t>630108, г.Новосибирск , ул.  2-й пер. Пархоменко, 2</t>
  </si>
  <si>
    <t>630015, г.Новосибирск , ул.  Промышленная, 2а</t>
  </si>
  <si>
    <t>630051, г.Новосибирск , ул.  Трикотажная, 52</t>
  </si>
  <si>
    <t>630084, г.Новосибирск , ул.  Авиастроителей, 2/4</t>
  </si>
  <si>
    <t>630099, г.Новосибирск , ул.  Семьи Шамшиных, 40</t>
  </si>
  <si>
    <t>630008, г.Новосибирск , ул.  Тургенева, 155</t>
  </si>
  <si>
    <t>630051, г.Новосибирск , ул.  Ползунова, 21</t>
  </si>
  <si>
    <t>630056, г.Новосибирск , ул.  Мухачева, 5</t>
  </si>
  <si>
    <t>630900, г.Новосибирск , ул.  Новоуральская, 27/1</t>
  </si>
  <si>
    <t>630005, г.Новосибирск , ул.  О. Жилиной, 90А</t>
  </si>
  <si>
    <t>630120, г.Новосибирск , ул.  Танкистов, 23</t>
  </si>
  <si>
    <t>630084, г.Новосибирск , ул.  Трикотажная, 49/1</t>
  </si>
  <si>
    <t>630068, г.Новосибирск , ул.  Шукшина, 3</t>
  </si>
  <si>
    <t>630075, г.Новосибирск , ул.  Александра Невского, 1а</t>
  </si>
  <si>
    <t>630054, г.Новосибирск , ул.  Титова,18</t>
  </si>
  <si>
    <t>630089, г.Новосибирск , ул.  Лежена, 32</t>
  </si>
  <si>
    <t>630108, г.Новосибирск , ул.  Котовского, 41</t>
  </si>
  <si>
    <t>630004, г.Новосибирск , ул.  Ленина, 55</t>
  </si>
  <si>
    <t>630136, г.Новосибирск , ул.  Киевская, 1</t>
  </si>
  <si>
    <t>630049, г.Новосибирск , ул.  Перевозчикова, 8</t>
  </si>
  <si>
    <t>630008, г.Новосибирск , ул Чехова,76</t>
  </si>
  <si>
    <t>630048, г.Новосибирск , ул.  Вертковская, 5</t>
  </si>
  <si>
    <t>630037, г.Новосибирск , ул.  Героев Революции, 4</t>
  </si>
  <si>
    <t>630008, г.Новосибирск , ул.  Московская, 89</t>
  </si>
  <si>
    <t>630090, г.Новосибирск , Морской проспект, 25</t>
  </si>
  <si>
    <t>630083, г.Новосибирск , ул.  Ульяновская, 1</t>
  </si>
  <si>
    <t>630082, г.Новосибирск , ул.  Вавилова, 12</t>
  </si>
  <si>
    <t>630066, г.Новосибирск , ул.  Герцена, 11</t>
  </si>
  <si>
    <t>630128, г.Новосибирск , ул.  Демакова, 2</t>
  </si>
  <si>
    <t>630089, г.Новосибирск , ул.  Бориса Богаткова, 222</t>
  </si>
  <si>
    <t>630073, г.Новосибирск , пр. К.Маркса, 6/1</t>
  </si>
  <si>
    <t>630089, г.Новосибирск , ул. А.Лежена, 5/1</t>
  </si>
  <si>
    <t>630136, г.Новосибирск , ул.  Широкая, 113</t>
  </si>
  <si>
    <t>630132, г.Новосибирск , ул.  1905 года, 19</t>
  </si>
  <si>
    <t>630106, г.Новосибирск , ул.  Зорге, 47/1</t>
  </si>
  <si>
    <t>630052, г.Новосибирск , ул.  Станиславского, 52</t>
  </si>
  <si>
    <t>630078, г.Новосибирск , ул.  1-й пер. Пархоменко, 32</t>
  </si>
  <si>
    <t>630107, г.Новосибирск , ул.  Связистов, 157</t>
  </si>
  <si>
    <t>630129, г.Новосибирск , ул.  Рассветная, 1</t>
  </si>
  <si>
    <t>630110, г.Новосибирск , ул.  Учительская, 15</t>
  </si>
  <si>
    <t>630054, г.Новосибирск , ул.  Р.Корсакова, 2</t>
  </si>
  <si>
    <t>630087, г.Новосибирск , ул.  Ватутина, 39</t>
  </si>
  <si>
    <t>630088, г.Новосибирск , ул.  Сибиряков- Гвардейцев, 57</t>
  </si>
  <si>
    <t>630083, г.Новосибирск , ул.  Большевистская, 175/6</t>
  </si>
  <si>
    <t>630132, г.Новосибирск , ул.  Нарымская, 5</t>
  </si>
  <si>
    <t>630099, г.Новосибирск , ул.  Семьи Шамшиных, 42</t>
  </si>
  <si>
    <t>630084, г.Новосибирск , ул.  Трикотажная, 49/2</t>
  </si>
  <si>
    <t>630075, г.Новосибирск , ул.  Александра Невского, 17</t>
  </si>
  <si>
    <t>630901, г.Новосибирск , ул.  Ордынская, 10  А</t>
  </si>
  <si>
    <t>630037, г.Новосибирск , ул.  Эйхе, 8А</t>
  </si>
  <si>
    <t>630059, г.Новосибирск , ул.  Тухачевского, 22</t>
  </si>
  <si>
    <t>630058, г.Новосибирск , ул.  Русская, 37</t>
  </si>
  <si>
    <t>630055, г.Новосибирск , ул.  М. Джалиля 12/1</t>
  </si>
  <si>
    <t>630057, г.Новосибирск , ул.  Варшавская, 12</t>
  </si>
  <si>
    <t>630049, г.Новосибирск , ул.  Перевозчикова, 2</t>
  </si>
  <si>
    <t>630136, г.Новосибирск , Тролейная, 29</t>
  </si>
  <si>
    <t>630088, г.Новосибирск , ул.  Сибиряков- Гвардейцев, 80</t>
  </si>
  <si>
    <t>630017, г.Новосибирск , ул.  Воинская, 11</t>
  </si>
  <si>
    <t>630106, г.Новосибирск , ул.  Сибиряков- Гвардейцев, 80</t>
  </si>
  <si>
    <t>632270, НСО, Кыштовский р-н, с. Кыштовка, ул.  Роща, 10</t>
  </si>
  <si>
    <t>630007, г.Новосибирск , ул. Красный проспект, 3</t>
  </si>
  <si>
    <t>630049, г.Новосибирск , ул. Красный проспект, 220</t>
  </si>
  <si>
    <t>630047, г.Новосибирск , ул.  Залесского, 6, корпус8</t>
  </si>
  <si>
    <t xml:space="preserve">ГБУЗ НСО "Новосибирский областной клинический кардиологический диспансер" </t>
  </si>
  <si>
    <t xml:space="preserve">                                             ГБУЗ НСО   "Усть-Таркская центральная районная больница"</t>
  </si>
  <si>
    <t xml:space="preserve">                                             630047, г.Новосибирск , ул.  Залесского, 6 </t>
  </si>
  <si>
    <t>Приложение № 1 (часть 5)
к территориальной схеме обращения с отходами, 
в том числе с твердыми коммунальными, Новосибирской области</t>
  </si>
  <si>
    <t xml:space="preserve">Нахождение источников образования отходов (объекты здравоохранения)
</t>
  </si>
  <si>
    <t>(данные за 2015 год)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</si>
</sst>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6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Border="1"/>
    <xf numFmtId="0" fontId="4" fillId="2" borderId="3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distributed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distributed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4" fontId="9" fillId="3" borderId="1" xfId="1" applyNumberFormat="1" applyFont="1" applyFill="1" applyBorder="1" applyAlignment="1" applyProtection="1">
      <alignment horizontal="center" vertical="center"/>
    </xf>
    <xf numFmtId="0" fontId="9" fillId="3" borderId="1" xfId="1" applyNumberFormat="1" applyFont="1" applyFill="1" applyBorder="1" applyAlignment="1" applyProtection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3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166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3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3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164" fontId="5" fillId="3" borderId="3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1" fontId="5" fillId="3" borderId="1" xfId="0" applyNumberFormat="1" applyFont="1" applyFill="1" applyBorder="1" applyAlignment="1">
      <alignment horizontal="right" vertical="center" wrapText="1"/>
    </xf>
    <xf numFmtId="0" fontId="9" fillId="3" borderId="1" xfId="1" applyNumberFormat="1" applyFont="1" applyFill="1" applyBorder="1" applyAlignment="1" applyProtection="1">
      <alignment horizontal="right" vertical="center"/>
    </xf>
    <xf numFmtId="164" fontId="9" fillId="3" borderId="1" xfId="1" applyNumberFormat="1" applyFont="1" applyFill="1" applyBorder="1" applyAlignment="1" applyProtection="1">
      <alignment horizontal="right" vertical="center"/>
    </xf>
    <xf numFmtId="166" fontId="5" fillId="3" borderId="1" xfId="0" applyNumberFormat="1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/>
    </xf>
    <xf numFmtId="164" fontId="5" fillId="3" borderId="3" xfId="0" applyNumberFormat="1" applyFont="1" applyFill="1" applyBorder="1" applyAlignment="1">
      <alignment horizontal="right" vertical="center"/>
    </xf>
    <xf numFmtId="0" fontId="9" fillId="3" borderId="1" xfId="0" applyNumberFormat="1" applyFont="1" applyFill="1" applyBorder="1" applyAlignment="1" applyProtection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164" fontId="5" fillId="3" borderId="2" xfId="0" applyNumberFormat="1" applyFont="1" applyFill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/>
    </xf>
    <xf numFmtId="0" fontId="12" fillId="0" borderId="0" xfId="0" applyFont="1" applyFill="1" applyAlignment="1"/>
    <xf numFmtId="0" fontId="12" fillId="0" borderId="0" xfId="0" applyFont="1" applyFill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top" wrapText="1"/>
    </xf>
    <xf numFmtId="0" fontId="8" fillId="0" borderId="3" xfId="1" applyNumberFormat="1" applyFont="1" applyFill="1" applyBorder="1" applyAlignment="1" applyProtection="1">
      <alignment horizontal="center" vertical="top" wrapText="1"/>
    </xf>
    <xf numFmtId="0" fontId="4" fillId="0" borderId="2" xfId="0" applyFont="1" applyBorder="1" applyAlignment="1">
      <alignment horizontal="center" vertical="distributed" wrapText="1"/>
    </xf>
    <xf numFmtId="0" fontId="4" fillId="0" borderId="5" xfId="0" applyFont="1" applyBorder="1" applyAlignment="1">
      <alignment horizontal="center" vertical="distributed" wrapText="1"/>
    </xf>
    <xf numFmtId="0" fontId="4" fillId="0" borderId="3" xfId="0" applyFont="1" applyBorder="1" applyAlignment="1">
      <alignment horizontal="center" vertical="distributed" wrapText="1"/>
    </xf>
    <xf numFmtId="0" fontId="4" fillId="0" borderId="2" xfId="0" applyFont="1" applyBorder="1" applyAlignment="1">
      <alignment horizontal="left" vertical="distributed" wrapText="1"/>
    </xf>
    <xf numFmtId="0" fontId="4" fillId="0" borderId="5" xfId="0" applyFont="1" applyBorder="1" applyAlignment="1">
      <alignment horizontal="left" vertical="distributed" wrapText="1"/>
    </xf>
    <xf numFmtId="0" fontId="4" fillId="0" borderId="3" xfId="0" applyFont="1" applyBorder="1" applyAlignment="1">
      <alignment horizontal="left" vertical="distributed" wrapText="1"/>
    </xf>
    <xf numFmtId="0" fontId="4" fillId="0" borderId="5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 applyProtection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grul.nalog.ru/" TargetMode="External"/><Relationship Id="rId3" Type="http://schemas.openxmlformats.org/officeDocument/2006/relationships/hyperlink" Target="http://egrul.nalog.ru/" TargetMode="External"/><Relationship Id="rId7" Type="http://schemas.openxmlformats.org/officeDocument/2006/relationships/hyperlink" Target="http://egrul.nalog.ru/" TargetMode="External"/><Relationship Id="rId2" Type="http://schemas.openxmlformats.org/officeDocument/2006/relationships/hyperlink" Target="http://egrul.nalog.ru/" TargetMode="External"/><Relationship Id="rId1" Type="http://schemas.openxmlformats.org/officeDocument/2006/relationships/hyperlink" Target="http://egrul.nalog.ru/" TargetMode="External"/><Relationship Id="rId6" Type="http://schemas.openxmlformats.org/officeDocument/2006/relationships/hyperlink" Target="http://egrul.nalog.ru/" TargetMode="External"/><Relationship Id="rId5" Type="http://schemas.openxmlformats.org/officeDocument/2006/relationships/hyperlink" Target="http://egrul.nalog.ru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egrul.nalog.ru/" TargetMode="External"/><Relationship Id="rId9" Type="http://schemas.openxmlformats.org/officeDocument/2006/relationships/hyperlink" Target="http://egrul.nalog.ru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egrul.nalog.ru/" TargetMode="External"/><Relationship Id="rId3" Type="http://schemas.openxmlformats.org/officeDocument/2006/relationships/hyperlink" Target="http://egrul.nalog.ru/" TargetMode="External"/><Relationship Id="rId7" Type="http://schemas.openxmlformats.org/officeDocument/2006/relationships/hyperlink" Target="http://egrul.nalog.ru/" TargetMode="External"/><Relationship Id="rId2" Type="http://schemas.openxmlformats.org/officeDocument/2006/relationships/hyperlink" Target="http://egrul.nalog.ru/" TargetMode="External"/><Relationship Id="rId1" Type="http://schemas.openxmlformats.org/officeDocument/2006/relationships/hyperlink" Target="http://egrul.nalog.ru/" TargetMode="External"/><Relationship Id="rId6" Type="http://schemas.openxmlformats.org/officeDocument/2006/relationships/hyperlink" Target="http://egrul.nalog.ru/" TargetMode="External"/><Relationship Id="rId5" Type="http://schemas.openxmlformats.org/officeDocument/2006/relationships/hyperlink" Target="http://egrul.nalog.ru/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://egrul.nalog.ru/" TargetMode="External"/><Relationship Id="rId9" Type="http://schemas.openxmlformats.org/officeDocument/2006/relationships/hyperlink" Target="http://egrul.nalog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4"/>
  <sheetViews>
    <sheetView workbookViewId="0">
      <selection activeCell="A2" sqref="A1:L1048576"/>
    </sheetView>
  </sheetViews>
  <sheetFormatPr defaultColWidth="8.85546875" defaultRowHeight="15.75"/>
  <cols>
    <col min="1" max="1" width="4.85546875" style="48" customWidth="1"/>
    <col min="2" max="2" width="22.5703125" style="49" customWidth="1"/>
    <col min="3" max="3" width="22.85546875" style="50" customWidth="1"/>
    <col min="4" max="4" width="13.140625" style="51" customWidth="1"/>
    <col min="5" max="5" width="13.5703125" style="52" hidden="1" customWidth="1"/>
    <col min="6" max="6" width="14.5703125" style="54" customWidth="1"/>
    <col min="7" max="7" width="13.28515625" style="55" hidden="1" customWidth="1"/>
    <col min="8" max="8" width="15.42578125" style="56" customWidth="1"/>
    <col min="9" max="9" width="14.28515625" style="55" hidden="1" customWidth="1"/>
    <col min="10" max="10" width="14.85546875" style="57" customWidth="1"/>
    <col min="11" max="11" width="21.85546875" style="51" customWidth="1"/>
    <col min="12" max="12" width="17.5703125" style="51" customWidth="1"/>
    <col min="13" max="16384" width="8.85546875" style="1"/>
  </cols>
  <sheetData>
    <row r="1" spans="1:13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4" spans="1:13" ht="157.5">
      <c r="A4" s="12" t="s">
        <v>0</v>
      </c>
      <c r="B4" s="12" t="s">
        <v>1</v>
      </c>
      <c r="C4" s="12" t="s">
        <v>2</v>
      </c>
      <c r="D4" s="12" t="s">
        <v>3</v>
      </c>
      <c r="E4" s="4" t="s">
        <v>392</v>
      </c>
      <c r="F4" s="12" t="s">
        <v>389</v>
      </c>
      <c r="G4" s="4" t="s">
        <v>393</v>
      </c>
      <c r="H4" s="5" t="s">
        <v>390</v>
      </c>
      <c r="I4" s="4" t="s">
        <v>394</v>
      </c>
      <c r="J4" s="5" t="s">
        <v>391</v>
      </c>
      <c r="K4" s="12" t="s">
        <v>5</v>
      </c>
      <c r="L4" s="12" t="s">
        <v>4</v>
      </c>
    </row>
    <row r="5" spans="1:13" ht="63">
      <c r="A5" s="6">
        <v>1</v>
      </c>
      <c r="B5" s="7" t="s">
        <v>11</v>
      </c>
      <c r="C5" s="2" t="s">
        <v>329</v>
      </c>
      <c r="D5" s="2" t="s">
        <v>139</v>
      </c>
      <c r="E5" s="4">
        <v>6.5000000000000002E-2</v>
      </c>
      <c r="F5" s="60">
        <f>E5*1.5</f>
        <v>9.7500000000000003E-2</v>
      </c>
      <c r="G5" s="58">
        <v>0</v>
      </c>
      <c r="H5" s="59">
        <f>G5*1.5</f>
        <v>0</v>
      </c>
      <c r="I5" s="58">
        <f>0.65/8*12</f>
        <v>0.97500000000000009</v>
      </c>
      <c r="J5" s="61">
        <f>I5*1.5</f>
        <v>1.4625000000000001</v>
      </c>
      <c r="K5" s="2" t="s">
        <v>330</v>
      </c>
      <c r="L5" s="2" t="s">
        <v>8</v>
      </c>
      <c r="M5" s="8"/>
    </row>
    <row r="6" spans="1:13" ht="94.5">
      <c r="A6" s="6">
        <v>2</v>
      </c>
      <c r="B6" s="3" t="s">
        <v>12</v>
      </c>
      <c r="C6" s="2" t="s">
        <v>155</v>
      </c>
      <c r="D6" s="2" t="s">
        <v>200</v>
      </c>
      <c r="E6" s="4">
        <v>0</v>
      </c>
      <c r="F6" s="60">
        <f t="shared" ref="F6:F69" si="0">E6*1.5</f>
        <v>0</v>
      </c>
      <c r="G6" s="58">
        <v>0</v>
      </c>
      <c r="H6" s="59">
        <f t="shared" ref="H6:H69" si="1">G6*1.5</f>
        <v>0</v>
      </c>
      <c r="I6" s="58">
        <v>0</v>
      </c>
      <c r="J6" s="61">
        <f t="shared" ref="J6:J69" si="2">I6*1.5</f>
        <v>0</v>
      </c>
      <c r="K6" s="2" t="s">
        <v>200</v>
      </c>
      <c r="L6" s="2" t="s">
        <v>200</v>
      </c>
      <c r="M6" s="8"/>
    </row>
    <row r="7" spans="1:13" ht="78.75">
      <c r="A7" s="6">
        <v>3</v>
      </c>
      <c r="B7" s="9" t="s">
        <v>13</v>
      </c>
      <c r="C7" s="10" t="s">
        <v>386</v>
      </c>
      <c r="D7" s="2" t="s">
        <v>200</v>
      </c>
      <c r="E7" s="4">
        <v>0</v>
      </c>
      <c r="F7" s="60">
        <f t="shared" si="0"/>
        <v>0</v>
      </c>
      <c r="G7" s="58">
        <v>0</v>
      </c>
      <c r="H7" s="59">
        <f t="shared" si="1"/>
        <v>0</v>
      </c>
      <c r="I7" s="58">
        <v>0</v>
      </c>
      <c r="J7" s="61">
        <f t="shared" si="2"/>
        <v>0</v>
      </c>
      <c r="K7" s="2" t="s">
        <v>200</v>
      </c>
      <c r="L7" s="2" t="s">
        <v>200</v>
      </c>
      <c r="M7" s="8"/>
    </row>
    <row r="8" spans="1:13" ht="157.5">
      <c r="A8" s="6">
        <v>4</v>
      </c>
      <c r="B8" s="3" t="s">
        <v>15</v>
      </c>
      <c r="C8" s="2" t="s">
        <v>140</v>
      </c>
      <c r="D8" s="6" t="s">
        <v>7</v>
      </c>
      <c r="E8" s="11">
        <v>7.0000000000000007E-2</v>
      </c>
      <c r="F8" s="60">
        <f t="shared" si="0"/>
        <v>0.10500000000000001</v>
      </c>
      <c r="G8" s="58">
        <v>0</v>
      </c>
      <c r="H8" s="59">
        <f t="shared" si="1"/>
        <v>0</v>
      </c>
      <c r="I8" s="62">
        <v>7.0000000000000007E-2</v>
      </c>
      <c r="J8" s="61">
        <f t="shared" si="2"/>
        <v>0.10500000000000001</v>
      </c>
      <c r="K8" s="2" t="s">
        <v>137</v>
      </c>
      <c r="L8" s="2" t="s">
        <v>138</v>
      </c>
      <c r="M8" s="8"/>
    </row>
    <row r="9" spans="1:13" ht="31.5">
      <c r="A9" s="115">
        <v>5</v>
      </c>
      <c r="B9" s="120" t="s">
        <v>14</v>
      </c>
      <c r="C9" s="103" t="s">
        <v>269</v>
      </c>
      <c r="D9" s="6" t="s">
        <v>136</v>
      </c>
      <c r="E9" s="11">
        <v>66</v>
      </c>
      <c r="F9" s="60">
        <f t="shared" si="0"/>
        <v>99</v>
      </c>
      <c r="G9" s="58">
        <v>0</v>
      </c>
      <c r="H9" s="59">
        <f t="shared" si="1"/>
        <v>0</v>
      </c>
      <c r="I9" s="62">
        <v>66</v>
      </c>
      <c r="J9" s="61">
        <f t="shared" si="2"/>
        <v>99</v>
      </c>
      <c r="K9" s="2" t="s">
        <v>259</v>
      </c>
      <c r="L9" s="2" t="s">
        <v>8</v>
      </c>
      <c r="M9" s="8"/>
    </row>
    <row r="10" spans="1:13" ht="31.5">
      <c r="A10" s="117"/>
      <c r="B10" s="120"/>
      <c r="C10" s="103"/>
      <c r="D10" s="6" t="s">
        <v>7</v>
      </c>
      <c r="E10" s="4">
        <v>1E-3</v>
      </c>
      <c r="F10" s="60">
        <f t="shared" si="0"/>
        <v>1.5E-3</v>
      </c>
      <c r="G10" s="58">
        <v>0</v>
      </c>
      <c r="H10" s="59">
        <f t="shared" si="1"/>
        <v>0</v>
      </c>
      <c r="I10" s="58">
        <v>1E-3</v>
      </c>
      <c r="J10" s="61">
        <f t="shared" si="2"/>
        <v>1.5E-3</v>
      </c>
      <c r="K10" s="2" t="s">
        <v>137</v>
      </c>
      <c r="L10" s="2" t="s">
        <v>138</v>
      </c>
      <c r="M10" s="8"/>
    </row>
    <row r="11" spans="1:13" ht="157.5">
      <c r="A11" s="6">
        <v>6</v>
      </c>
      <c r="B11" s="13" t="s">
        <v>16</v>
      </c>
      <c r="C11" s="10" t="s">
        <v>208</v>
      </c>
      <c r="D11" s="14" t="s">
        <v>7</v>
      </c>
      <c r="E11" s="4">
        <v>0.02</v>
      </c>
      <c r="F11" s="60">
        <f t="shared" si="0"/>
        <v>0.03</v>
      </c>
      <c r="G11" s="58">
        <v>0</v>
      </c>
      <c r="H11" s="59">
        <f t="shared" si="1"/>
        <v>0</v>
      </c>
      <c r="I11" s="58">
        <v>0.02</v>
      </c>
      <c r="J11" s="61">
        <f t="shared" si="2"/>
        <v>0.03</v>
      </c>
      <c r="K11" s="2" t="s">
        <v>137</v>
      </c>
      <c r="L11" s="2" t="s">
        <v>138</v>
      </c>
      <c r="M11" s="8"/>
    </row>
    <row r="12" spans="1:13" ht="220.5">
      <c r="A12" s="6">
        <v>7</v>
      </c>
      <c r="B12" s="3" t="s">
        <v>10</v>
      </c>
      <c r="C12" s="2" t="s">
        <v>296</v>
      </c>
      <c r="D12" s="2" t="s">
        <v>156</v>
      </c>
      <c r="E12" s="4">
        <v>4.0000000000000001E-3</v>
      </c>
      <c r="F12" s="60">
        <f t="shared" si="0"/>
        <v>6.0000000000000001E-3</v>
      </c>
      <c r="G12" s="58">
        <v>0</v>
      </c>
      <c r="H12" s="59">
        <f t="shared" si="1"/>
        <v>0</v>
      </c>
      <c r="I12" s="58">
        <v>4.0000000000000001E-3</v>
      </c>
      <c r="J12" s="61">
        <f t="shared" si="2"/>
        <v>6.0000000000000001E-3</v>
      </c>
      <c r="K12" s="2" t="s">
        <v>183</v>
      </c>
      <c r="L12" s="2" t="s">
        <v>148</v>
      </c>
      <c r="M12" s="8"/>
    </row>
    <row r="13" spans="1:13" ht="157.5">
      <c r="A13" s="6">
        <v>8</v>
      </c>
      <c r="B13" s="3" t="s">
        <v>17</v>
      </c>
      <c r="C13" s="2" t="s">
        <v>333</v>
      </c>
      <c r="D13" s="2" t="s">
        <v>200</v>
      </c>
      <c r="E13" s="4">
        <v>0</v>
      </c>
      <c r="F13" s="60">
        <f t="shared" si="0"/>
        <v>0</v>
      </c>
      <c r="G13" s="58">
        <v>0</v>
      </c>
      <c r="H13" s="59">
        <f t="shared" si="1"/>
        <v>0</v>
      </c>
      <c r="I13" s="58">
        <v>0</v>
      </c>
      <c r="J13" s="61">
        <f t="shared" si="2"/>
        <v>0</v>
      </c>
      <c r="K13" s="2" t="s">
        <v>200</v>
      </c>
      <c r="L13" s="2" t="s">
        <v>200</v>
      </c>
      <c r="M13" s="8"/>
    </row>
    <row r="14" spans="1:13" ht="63">
      <c r="A14" s="6">
        <v>9</v>
      </c>
      <c r="B14" s="3" t="s">
        <v>18</v>
      </c>
      <c r="C14" s="2" t="s">
        <v>327</v>
      </c>
      <c r="D14" s="2" t="s">
        <v>200</v>
      </c>
      <c r="E14" s="4">
        <v>0</v>
      </c>
      <c r="F14" s="60">
        <f t="shared" si="0"/>
        <v>0</v>
      </c>
      <c r="G14" s="58">
        <v>0</v>
      </c>
      <c r="H14" s="59">
        <f t="shared" si="1"/>
        <v>0</v>
      </c>
      <c r="I14" s="58">
        <v>0</v>
      </c>
      <c r="J14" s="61">
        <f t="shared" si="2"/>
        <v>0</v>
      </c>
      <c r="K14" s="2" t="s">
        <v>200</v>
      </c>
      <c r="L14" s="2" t="s">
        <v>200</v>
      </c>
      <c r="M14" s="8"/>
    </row>
    <row r="15" spans="1:13" ht="78.75">
      <c r="A15" s="6">
        <v>10</v>
      </c>
      <c r="B15" s="3" t="s">
        <v>19</v>
      </c>
      <c r="C15" s="2" t="s">
        <v>328</v>
      </c>
      <c r="D15" s="2" t="s">
        <v>200</v>
      </c>
      <c r="E15" s="4">
        <v>0</v>
      </c>
      <c r="F15" s="60">
        <f t="shared" si="0"/>
        <v>0</v>
      </c>
      <c r="G15" s="58">
        <v>0</v>
      </c>
      <c r="H15" s="59">
        <f t="shared" si="1"/>
        <v>0</v>
      </c>
      <c r="I15" s="58">
        <v>0</v>
      </c>
      <c r="J15" s="61">
        <f t="shared" si="2"/>
        <v>0</v>
      </c>
      <c r="K15" s="2" t="s">
        <v>200</v>
      </c>
      <c r="L15" s="2" t="s">
        <v>200</v>
      </c>
      <c r="M15" s="8"/>
    </row>
    <row r="16" spans="1:13" ht="47.25">
      <c r="A16" s="6">
        <v>11</v>
      </c>
      <c r="B16" s="3" t="s">
        <v>20</v>
      </c>
      <c r="C16" s="2" t="s">
        <v>154</v>
      </c>
      <c r="D16" s="2" t="s">
        <v>139</v>
      </c>
      <c r="E16" s="4">
        <v>8.9999999999999993E-3</v>
      </c>
      <c r="F16" s="60">
        <f t="shared" si="0"/>
        <v>1.3499999999999998E-2</v>
      </c>
      <c r="G16" s="58">
        <v>0</v>
      </c>
      <c r="H16" s="59">
        <f t="shared" si="1"/>
        <v>0</v>
      </c>
      <c r="I16" s="58">
        <v>8.9999999999999993E-3</v>
      </c>
      <c r="J16" s="61">
        <f t="shared" si="2"/>
        <v>1.3499999999999998E-2</v>
      </c>
      <c r="K16" s="2" t="s">
        <v>153</v>
      </c>
      <c r="L16" s="2" t="s">
        <v>8</v>
      </c>
      <c r="M16" s="8"/>
    </row>
    <row r="17" spans="1:12" ht="63">
      <c r="A17" s="6">
        <v>12</v>
      </c>
      <c r="B17" s="3" t="s">
        <v>21</v>
      </c>
      <c r="C17" s="2" t="s">
        <v>331</v>
      </c>
      <c r="D17" s="6" t="s">
        <v>136</v>
      </c>
      <c r="E17" s="4">
        <v>11.182</v>
      </c>
      <c r="F17" s="60">
        <f t="shared" si="0"/>
        <v>16.773</v>
      </c>
      <c r="G17" s="58">
        <v>0</v>
      </c>
      <c r="H17" s="59">
        <f t="shared" si="1"/>
        <v>0</v>
      </c>
      <c r="I17" s="58">
        <v>11.182</v>
      </c>
      <c r="J17" s="61">
        <f t="shared" si="2"/>
        <v>16.773</v>
      </c>
      <c r="K17" s="2" t="s">
        <v>332</v>
      </c>
      <c r="L17" s="2" t="s">
        <v>8</v>
      </c>
    </row>
    <row r="18" spans="1:12" ht="63">
      <c r="A18" s="6">
        <v>13</v>
      </c>
      <c r="B18" s="3" t="s">
        <v>22</v>
      </c>
      <c r="C18" s="2" t="s">
        <v>336</v>
      </c>
      <c r="D18" s="6" t="s">
        <v>136</v>
      </c>
      <c r="E18" s="11">
        <v>6.3</v>
      </c>
      <c r="F18" s="60">
        <f t="shared" si="0"/>
        <v>9.4499999999999993</v>
      </c>
      <c r="G18" s="58">
        <v>0</v>
      </c>
      <c r="H18" s="59">
        <f t="shared" si="1"/>
        <v>0</v>
      </c>
      <c r="I18" s="62">
        <v>6.3</v>
      </c>
      <c r="J18" s="61">
        <f t="shared" si="2"/>
        <v>9.4499999999999993</v>
      </c>
      <c r="K18" s="2" t="s">
        <v>337</v>
      </c>
      <c r="L18" s="2" t="s">
        <v>148</v>
      </c>
    </row>
    <row r="19" spans="1:12" ht="63">
      <c r="A19" s="15">
        <v>14</v>
      </c>
      <c r="B19" s="13" t="s">
        <v>23</v>
      </c>
      <c r="C19" s="2" t="s">
        <v>384</v>
      </c>
      <c r="D19" s="6" t="s">
        <v>136</v>
      </c>
      <c r="E19" s="4">
        <v>16.324999999999999</v>
      </c>
      <c r="F19" s="60">
        <f t="shared" si="0"/>
        <v>24.487499999999997</v>
      </c>
      <c r="G19" s="58">
        <v>0</v>
      </c>
      <c r="H19" s="59">
        <f t="shared" si="1"/>
        <v>0</v>
      </c>
      <c r="I19" s="58">
        <v>16.324999999999999</v>
      </c>
      <c r="J19" s="61">
        <f t="shared" si="2"/>
        <v>24.487499999999997</v>
      </c>
      <c r="K19" s="2" t="s">
        <v>385</v>
      </c>
      <c r="L19" s="2" t="s">
        <v>8</v>
      </c>
    </row>
    <row r="20" spans="1:12" ht="63">
      <c r="A20" s="6">
        <v>15</v>
      </c>
      <c r="B20" s="13" t="s">
        <v>24</v>
      </c>
      <c r="C20" s="3" t="s">
        <v>387</v>
      </c>
      <c r="D20" s="6" t="s">
        <v>136</v>
      </c>
      <c r="E20" s="11">
        <v>7.9</v>
      </c>
      <c r="F20" s="60">
        <f t="shared" si="0"/>
        <v>11.850000000000001</v>
      </c>
      <c r="G20" s="58">
        <v>0</v>
      </c>
      <c r="H20" s="59">
        <f t="shared" si="1"/>
        <v>0</v>
      </c>
      <c r="I20" s="62">
        <v>7.9</v>
      </c>
      <c r="J20" s="61">
        <f t="shared" si="2"/>
        <v>11.850000000000001</v>
      </c>
      <c r="K20" s="3" t="s">
        <v>137</v>
      </c>
      <c r="L20" s="2" t="s">
        <v>8</v>
      </c>
    </row>
    <row r="21" spans="1:12" ht="63">
      <c r="A21" s="6">
        <v>16</v>
      </c>
      <c r="B21" s="13" t="s">
        <v>25</v>
      </c>
      <c r="C21" s="3" t="s">
        <v>342</v>
      </c>
      <c r="D21" s="6" t="s">
        <v>136</v>
      </c>
      <c r="E21" s="11">
        <v>8.5</v>
      </c>
      <c r="F21" s="60">
        <f t="shared" si="0"/>
        <v>12.75</v>
      </c>
      <c r="G21" s="58">
        <v>0</v>
      </c>
      <c r="H21" s="59">
        <f t="shared" si="1"/>
        <v>0</v>
      </c>
      <c r="I21" s="62">
        <v>8.5</v>
      </c>
      <c r="J21" s="61">
        <f t="shared" si="2"/>
        <v>12.75</v>
      </c>
      <c r="K21" s="3" t="s">
        <v>205</v>
      </c>
      <c r="L21" s="2" t="s">
        <v>8</v>
      </c>
    </row>
    <row r="22" spans="1:12" ht="63">
      <c r="A22" s="6">
        <v>17</v>
      </c>
      <c r="B22" s="13" t="s">
        <v>26</v>
      </c>
      <c r="C22" s="3" t="s">
        <v>388</v>
      </c>
      <c r="D22" s="6" t="s">
        <v>136</v>
      </c>
      <c r="E22" s="11">
        <v>5.03</v>
      </c>
      <c r="F22" s="60">
        <f t="shared" si="0"/>
        <v>7.5449999999999999</v>
      </c>
      <c r="G22" s="58">
        <v>0</v>
      </c>
      <c r="H22" s="59">
        <f t="shared" si="1"/>
        <v>0</v>
      </c>
      <c r="I22" s="62">
        <v>5.03</v>
      </c>
      <c r="J22" s="61">
        <f t="shared" si="2"/>
        <v>7.5449999999999999</v>
      </c>
      <c r="K22" s="3" t="s">
        <v>183</v>
      </c>
      <c r="L22" s="2" t="s">
        <v>8</v>
      </c>
    </row>
    <row r="23" spans="1:12" ht="94.5">
      <c r="A23" s="6">
        <v>18</v>
      </c>
      <c r="B23" s="3" t="s">
        <v>27</v>
      </c>
      <c r="C23" s="2" t="s">
        <v>370</v>
      </c>
      <c r="D23" s="2" t="s">
        <v>200</v>
      </c>
      <c r="E23" s="4">
        <v>0</v>
      </c>
      <c r="F23" s="60">
        <f t="shared" si="0"/>
        <v>0</v>
      </c>
      <c r="G23" s="58">
        <v>0</v>
      </c>
      <c r="H23" s="59">
        <f t="shared" si="1"/>
        <v>0</v>
      </c>
      <c r="I23" s="58">
        <v>0</v>
      </c>
      <c r="J23" s="61">
        <f t="shared" si="2"/>
        <v>0</v>
      </c>
      <c r="K23" s="2" t="s">
        <v>200</v>
      </c>
      <c r="L23" s="2" t="s">
        <v>200</v>
      </c>
    </row>
    <row r="24" spans="1:12" ht="63">
      <c r="A24" s="6">
        <v>19</v>
      </c>
      <c r="B24" s="16" t="s">
        <v>28</v>
      </c>
      <c r="C24" s="2" t="s">
        <v>194</v>
      </c>
      <c r="D24" s="6" t="s">
        <v>188</v>
      </c>
      <c r="E24" s="11">
        <v>6.88</v>
      </c>
      <c r="F24" s="60">
        <f t="shared" si="0"/>
        <v>10.32</v>
      </c>
      <c r="G24" s="58">
        <v>0</v>
      </c>
      <c r="H24" s="59">
        <f t="shared" si="1"/>
        <v>0</v>
      </c>
      <c r="I24" s="62">
        <v>6.88</v>
      </c>
      <c r="J24" s="61">
        <f t="shared" si="2"/>
        <v>10.32</v>
      </c>
      <c r="K24" s="2" t="s">
        <v>137</v>
      </c>
      <c r="L24" s="2" t="s">
        <v>8</v>
      </c>
    </row>
    <row r="25" spans="1:12" ht="63">
      <c r="A25" s="6">
        <v>20</v>
      </c>
      <c r="B25" s="16" t="s">
        <v>249</v>
      </c>
      <c r="C25" s="2" t="s">
        <v>250</v>
      </c>
      <c r="D25" s="6" t="s">
        <v>7</v>
      </c>
      <c r="E25" s="11">
        <v>2.7</v>
      </c>
      <c r="F25" s="60">
        <f t="shared" si="0"/>
        <v>4.0500000000000007</v>
      </c>
      <c r="G25" s="62">
        <v>2.7</v>
      </c>
      <c r="H25" s="59">
        <f t="shared" si="1"/>
        <v>4.0500000000000007</v>
      </c>
      <c r="I25" s="58">
        <v>0</v>
      </c>
      <c r="J25" s="61">
        <f t="shared" si="2"/>
        <v>0</v>
      </c>
      <c r="K25" s="2" t="s">
        <v>210</v>
      </c>
      <c r="L25" s="2"/>
    </row>
    <row r="26" spans="1:12" ht="31.5">
      <c r="A26" s="101">
        <v>21</v>
      </c>
      <c r="B26" s="121" t="s">
        <v>29</v>
      </c>
      <c r="C26" s="97" t="s">
        <v>360</v>
      </c>
      <c r="D26" s="6" t="s">
        <v>136</v>
      </c>
      <c r="E26" s="11">
        <f>(8*0.75)*0.25</f>
        <v>1.5</v>
      </c>
      <c r="F26" s="60">
        <f t="shared" si="0"/>
        <v>2.25</v>
      </c>
      <c r="G26" s="58">
        <v>0</v>
      </c>
      <c r="H26" s="59">
        <f t="shared" si="1"/>
        <v>0</v>
      </c>
      <c r="I26" s="62">
        <f>(8*0.75)*0.25</f>
        <v>1.5</v>
      </c>
      <c r="J26" s="61">
        <f t="shared" si="2"/>
        <v>2.25</v>
      </c>
      <c r="K26" s="2" t="s">
        <v>284</v>
      </c>
      <c r="L26" s="2" t="s">
        <v>8</v>
      </c>
    </row>
    <row r="27" spans="1:12" ht="31.5">
      <c r="A27" s="102"/>
      <c r="B27" s="123"/>
      <c r="C27" s="98"/>
      <c r="D27" s="6" t="s">
        <v>7</v>
      </c>
      <c r="E27" s="11">
        <v>2.4</v>
      </c>
      <c r="F27" s="60">
        <f t="shared" si="0"/>
        <v>3.5999999999999996</v>
      </c>
      <c r="G27" s="58">
        <v>0</v>
      </c>
      <c r="H27" s="59">
        <f t="shared" si="1"/>
        <v>0</v>
      </c>
      <c r="I27" s="62">
        <v>2.4</v>
      </c>
      <c r="J27" s="61">
        <f t="shared" si="2"/>
        <v>3.5999999999999996</v>
      </c>
      <c r="K27" s="2" t="s">
        <v>361</v>
      </c>
      <c r="L27" s="2" t="s">
        <v>8</v>
      </c>
    </row>
    <row r="28" spans="1:12" ht="47.25">
      <c r="A28" s="6">
        <v>22</v>
      </c>
      <c r="B28" s="16" t="s">
        <v>30</v>
      </c>
      <c r="C28" s="2" t="s">
        <v>149</v>
      </c>
      <c r="D28" s="6" t="s">
        <v>7</v>
      </c>
      <c r="E28" s="4">
        <v>2.6850000000000001</v>
      </c>
      <c r="F28" s="60">
        <f t="shared" si="0"/>
        <v>4.0274999999999999</v>
      </c>
      <c r="G28" s="58">
        <v>0</v>
      </c>
      <c r="H28" s="59">
        <f t="shared" si="1"/>
        <v>0</v>
      </c>
      <c r="I28" s="58">
        <v>2.6850000000000001</v>
      </c>
      <c r="J28" s="61">
        <f t="shared" si="2"/>
        <v>4.0274999999999999</v>
      </c>
      <c r="K28" s="2" t="s">
        <v>137</v>
      </c>
      <c r="L28" s="2" t="s">
        <v>8</v>
      </c>
    </row>
    <row r="29" spans="1:12" ht="47.25">
      <c r="A29" s="6">
        <v>23</v>
      </c>
      <c r="B29" s="17" t="s">
        <v>31</v>
      </c>
      <c r="C29" s="18" t="s">
        <v>300</v>
      </c>
      <c r="D29" s="6" t="s">
        <v>188</v>
      </c>
      <c r="E29" s="4">
        <v>0.89200000000000002</v>
      </c>
      <c r="F29" s="60">
        <f t="shared" si="0"/>
        <v>1.3380000000000001</v>
      </c>
      <c r="G29" s="58">
        <v>0</v>
      </c>
      <c r="H29" s="59">
        <f t="shared" si="1"/>
        <v>0</v>
      </c>
      <c r="I29" s="58">
        <v>0.89200000000000002</v>
      </c>
      <c r="J29" s="61">
        <f t="shared" si="2"/>
        <v>1.3380000000000001</v>
      </c>
      <c r="K29" s="2" t="s">
        <v>137</v>
      </c>
      <c r="L29" s="2" t="s">
        <v>8</v>
      </c>
    </row>
    <row r="30" spans="1:12">
      <c r="A30" s="101">
        <v>24</v>
      </c>
      <c r="B30" s="120" t="s">
        <v>32</v>
      </c>
      <c r="C30" s="103" t="s">
        <v>157</v>
      </c>
      <c r="D30" s="6" t="s">
        <v>136</v>
      </c>
      <c r="E30" s="11">
        <v>1800</v>
      </c>
      <c r="F30" s="60">
        <f t="shared" si="0"/>
        <v>2700</v>
      </c>
      <c r="G30" s="58">
        <v>0</v>
      </c>
      <c r="H30" s="59">
        <f t="shared" si="1"/>
        <v>0</v>
      </c>
      <c r="I30" s="62">
        <v>1800</v>
      </c>
      <c r="J30" s="61">
        <f t="shared" si="2"/>
        <v>2700</v>
      </c>
      <c r="K30" s="2" t="s">
        <v>160</v>
      </c>
      <c r="L30" s="2" t="s">
        <v>159</v>
      </c>
    </row>
    <row r="31" spans="1:12" ht="31.5">
      <c r="A31" s="114"/>
      <c r="B31" s="120"/>
      <c r="C31" s="103"/>
      <c r="D31" s="6" t="s">
        <v>158</v>
      </c>
      <c r="E31" s="11">
        <v>74.400000000000006</v>
      </c>
      <c r="F31" s="60">
        <f t="shared" si="0"/>
        <v>111.60000000000001</v>
      </c>
      <c r="G31" s="58">
        <v>0</v>
      </c>
      <c r="H31" s="59">
        <f t="shared" si="1"/>
        <v>0</v>
      </c>
      <c r="I31" s="62">
        <v>74.400000000000006</v>
      </c>
      <c r="J31" s="61">
        <f t="shared" si="2"/>
        <v>111.60000000000001</v>
      </c>
      <c r="K31" s="2" t="s">
        <v>134</v>
      </c>
      <c r="L31" s="2" t="s">
        <v>138</v>
      </c>
    </row>
    <row r="32" spans="1:12">
      <c r="A32" s="102"/>
      <c r="B32" s="120"/>
      <c r="C32" s="103"/>
      <c r="D32" s="6" t="s">
        <v>139</v>
      </c>
      <c r="E32" s="11">
        <v>1.7</v>
      </c>
      <c r="F32" s="60">
        <f t="shared" si="0"/>
        <v>2.5499999999999998</v>
      </c>
      <c r="G32" s="58">
        <v>0</v>
      </c>
      <c r="H32" s="59">
        <f t="shared" si="1"/>
        <v>0</v>
      </c>
      <c r="I32" s="62">
        <v>1.7</v>
      </c>
      <c r="J32" s="61">
        <f t="shared" si="2"/>
        <v>2.5499999999999998</v>
      </c>
      <c r="K32" s="2" t="s">
        <v>161</v>
      </c>
      <c r="L32" s="2" t="s">
        <v>138</v>
      </c>
    </row>
    <row r="33" spans="1:12" ht="31.5">
      <c r="A33" s="101">
        <v>25</v>
      </c>
      <c r="B33" s="104" t="s">
        <v>47</v>
      </c>
      <c r="C33" s="2" t="s">
        <v>290</v>
      </c>
      <c r="D33" s="19" t="s">
        <v>7</v>
      </c>
      <c r="E33" s="4">
        <v>0.41199999999999998</v>
      </c>
      <c r="F33" s="60">
        <f t="shared" si="0"/>
        <v>0.61799999999999999</v>
      </c>
      <c r="G33" s="58">
        <v>0</v>
      </c>
      <c r="H33" s="59">
        <f t="shared" si="1"/>
        <v>0</v>
      </c>
      <c r="I33" s="58">
        <v>0.41199999999999998</v>
      </c>
      <c r="J33" s="61">
        <f t="shared" si="2"/>
        <v>0.61799999999999999</v>
      </c>
      <c r="K33" s="2" t="s">
        <v>153</v>
      </c>
      <c r="L33" s="2" t="s">
        <v>8</v>
      </c>
    </row>
    <row r="34" spans="1:12" ht="31.5">
      <c r="A34" s="114"/>
      <c r="B34" s="118"/>
      <c r="C34" s="2" t="s">
        <v>291</v>
      </c>
      <c r="D34" s="19" t="s">
        <v>7</v>
      </c>
      <c r="E34" s="4">
        <v>0.63200000000000001</v>
      </c>
      <c r="F34" s="60">
        <f t="shared" si="0"/>
        <v>0.94799999999999995</v>
      </c>
      <c r="G34" s="58">
        <v>0</v>
      </c>
      <c r="H34" s="59">
        <f t="shared" si="1"/>
        <v>0</v>
      </c>
      <c r="I34" s="58">
        <v>0.63200000000000001</v>
      </c>
      <c r="J34" s="61">
        <f t="shared" si="2"/>
        <v>0.94799999999999995</v>
      </c>
      <c r="K34" s="2" t="s">
        <v>153</v>
      </c>
      <c r="L34" s="2" t="s">
        <v>8</v>
      </c>
    </row>
    <row r="35" spans="1:12" ht="31.5">
      <c r="A35" s="114"/>
      <c r="B35" s="118"/>
      <c r="C35" s="2" t="s">
        <v>292</v>
      </c>
      <c r="D35" s="19" t="s">
        <v>7</v>
      </c>
      <c r="E35" s="4">
        <v>0.245</v>
      </c>
      <c r="F35" s="60">
        <f t="shared" si="0"/>
        <v>0.36749999999999999</v>
      </c>
      <c r="G35" s="58">
        <v>0</v>
      </c>
      <c r="H35" s="59">
        <f t="shared" si="1"/>
        <v>0</v>
      </c>
      <c r="I35" s="58">
        <v>0.245</v>
      </c>
      <c r="J35" s="61">
        <f t="shared" si="2"/>
        <v>0.36749999999999999</v>
      </c>
      <c r="K35" s="2" t="s">
        <v>153</v>
      </c>
      <c r="L35" s="2" t="s">
        <v>8</v>
      </c>
    </row>
    <row r="36" spans="1:12" ht="31.5">
      <c r="A36" s="114"/>
      <c r="B36" s="118"/>
      <c r="C36" s="2" t="s">
        <v>293</v>
      </c>
      <c r="D36" s="19" t="s">
        <v>7</v>
      </c>
      <c r="E36" s="4">
        <v>0.309</v>
      </c>
      <c r="F36" s="60">
        <f t="shared" si="0"/>
        <v>0.46350000000000002</v>
      </c>
      <c r="G36" s="58">
        <v>0</v>
      </c>
      <c r="H36" s="59">
        <f t="shared" si="1"/>
        <v>0</v>
      </c>
      <c r="I36" s="58">
        <v>0.309</v>
      </c>
      <c r="J36" s="61">
        <f t="shared" si="2"/>
        <v>0.46350000000000002</v>
      </c>
      <c r="K36" s="2" t="s">
        <v>153</v>
      </c>
      <c r="L36" s="2" t="s">
        <v>8</v>
      </c>
    </row>
    <row r="37" spans="1:12">
      <c r="A37" s="114"/>
      <c r="B37" s="118"/>
      <c r="C37" s="2" t="s">
        <v>294</v>
      </c>
      <c r="D37" s="6" t="s">
        <v>136</v>
      </c>
      <c r="E37" s="11">
        <v>434.36</v>
      </c>
      <c r="F37" s="60">
        <f t="shared" si="0"/>
        <v>651.54</v>
      </c>
      <c r="G37" s="58">
        <v>0</v>
      </c>
      <c r="H37" s="59">
        <f t="shared" si="1"/>
        <v>0</v>
      </c>
      <c r="I37" s="62">
        <v>434.36</v>
      </c>
      <c r="J37" s="61">
        <f t="shared" si="2"/>
        <v>651.54</v>
      </c>
      <c r="K37" s="2" t="s">
        <v>147</v>
      </c>
      <c r="L37" s="2" t="s">
        <v>8</v>
      </c>
    </row>
    <row r="38" spans="1:12">
      <c r="A38" s="114"/>
      <c r="B38" s="118"/>
      <c r="C38" s="2" t="s">
        <v>291</v>
      </c>
      <c r="D38" s="6" t="s">
        <v>136</v>
      </c>
      <c r="E38" s="11">
        <v>868.73</v>
      </c>
      <c r="F38" s="60">
        <f t="shared" si="0"/>
        <v>1303.095</v>
      </c>
      <c r="G38" s="58">
        <v>0</v>
      </c>
      <c r="H38" s="59">
        <f t="shared" si="1"/>
        <v>0</v>
      </c>
      <c r="I38" s="62">
        <v>868.73</v>
      </c>
      <c r="J38" s="61">
        <f t="shared" si="2"/>
        <v>1303.095</v>
      </c>
      <c r="K38" s="2" t="s">
        <v>147</v>
      </c>
      <c r="L38" s="2" t="s">
        <v>8</v>
      </c>
    </row>
    <row r="39" spans="1:12">
      <c r="A39" s="114"/>
      <c r="B39" s="118"/>
      <c r="C39" s="2" t="s">
        <v>292</v>
      </c>
      <c r="D39" s="6" t="s">
        <v>136</v>
      </c>
      <c r="E39" s="11">
        <v>173.75</v>
      </c>
      <c r="F39" s="60">
        <f t="shared" si="0"/>
        <v>260.625</v>
      </c>
      <c r="G39" s="58">
        <v>0</v>
      </c>
      <c r="H39" s="59">
        <f t="shared" si="1"/>
        <v>0</v>
      </c>
      <c r="I39" s="62">
        <v>173.75</v>
      </c>
      <c r="J39" s="61">
        <f t="shared" si="2"/>
        <v>260.625</v>
      </c>
      <c r="K39" s="2" t="s">
        <v>147</v>
      </c>
      <c r="L39" s="2" t="s">
        <v>8</v>
      </c>
    </row>
    <row r="40" spans="1:12">
      <c r="A40" s="114"/>
      <c r="B40" s="118"/>
      <c r="C40" s="2" t="s">
        <v>293</v>
      </c>
      <c r="D40" s="6" t="s">
        <v>136</v>
      </c>
      <c r="E40" s="11">
        <v>115.12</v>
      </c>
      <c r="F40" s="60">
        <f t="shared" si="0"/>
        <v>172.68</v>
      </c>
      <c r="G40" s="58">
        <v>0</v>
      </c>
      <c r="H40" s="59">
        <f t="shared" si="1"/>
        <v>0</v>
      </c>
      <c r="I40" s="62">
        <v>115.12</v>
      </c>
      <c r="J40" s="61">
        <f t="shared" si="2"/>
        <v>172.68</v>
      </c>
      <c r="K40" s="2" t="s">
        <v>147</v>
      </c>
      <c r="L40" s="2" t="s">
        <v>8</v>
      </c>
    </row>
    <row r="41" spans="1:12">
      <c r="A41" s="102"/>
      <c r="B41" s="105"/>
      <c r="C41" s="2" t="s">
        <v>294</v>
      </c>
      <c r="D41" s="6" t="s">
        <v>139</v>
      </c>
      <c r="E41" s="4">
        <f>1048*0.0004</f>
        <v>0.41920000000000002</v>
      </c>
      <c r="F41" s="60">
        <f t="shared" si="0"/>
        <v>0.62880000000000003</v>
      </c>
      <c r="G41" s="58">
        <v>0</v>
      </c>
      <c r="H41" s="59">
        <f t="shared" si="1"/>
        <v>0</v>
      </c>
      <c r="I41" s="58">
        <f>1048*0.0004</f>
        <v>0.41920000000000002</v>
      </c>
      <c r="J41" s="61">
        <f t="shared" si="2"/>
        <v>0.62880000000000003</v>
      </c>
      <c r="K41" s="2" t="s">
        <v>295</v>
      </c>
      <c r="L41" s="2" t="s">
        <v>8</v>
      </c>
    </row>
    <row r="42" spans="1:12">
      <c r="A42" s="115">
        <v>26</v>
      </c>
      <c r="B42" s="104" t="s">
        <v>33</v>
      </c>
      <c r="C42" s="103" t="s">
        <v>203</v>
      </c>
      <c r="D42" s="6" t="s">
        <v>136</v>
      </c>
      <c r="E42" s="11">
        <v>38.4</v>
      </c>
      <c r="F42" s="60">
        <f t="shared" si="0"/>
        <v>57.599999999999994</v>
      </c>
      <c r="G42" s="58">
        <v>0</v>
      </c>
      <c r="H42" s="59">
        <f t="shared" si="1"/>
        <v>0</v>
      </c>
      <c r="I42" s="62">
        <v>38.4</v>
      </c>
      <c r="J42" s="61">
        <f t="shared" si="2"/>
        <v>57.599999999999994</v>
      </c>
      <c r="K42" s="2" t="s">
        <v>206</v>
      </c>
      <c r="L42" s="2" t="s">
        <v>8</v>
      </c>
    </row>
    <row r="43" spans="1:12" ht="31.5">
      <c r="A43" s="116"/>
      <c r="B43" s="118"/>
      <c r="C43" s="103"/>
      <c r="D43" s="6" t="s">
        <v>158</v>
      </c>
      <c r="E43" s="11">
        <v>0.32</v>
      </c>
      <c r="F43" s="60">
        <f t="shared" si="0"/>
        <v>0.48</v>
      </c>
      <c r="G43" s="58">
        <v>0</v>
      </c>
      <c r="H43" s="59">
        <f t="shared" si="1"/>
        <v>0</v>
      </c>
      <c r="I43" s="62">
        <v>0.32</v>
      </c>
      <c r="J43" s="61">
        <f t="shared" si="2"/>
        <v>0.48</v>
      </c>
      <c r="K43" s="2" t="s">
        <v>205</v>
      </c>
      <c r="L43" s="2" t="s">
        <v>148</v>
      </c>
    </row>
    <row r="44" spans="1:12">
      <c r="A44" s="117"/>
      <c r="B44" s="105"/>
      <c r="C44" s="103"/>
      <c r="D44" s="6" t="s">
        <v>139</v>
      </c>
      <c r="E44" s="11">
        <v>0.15</v>
      </c>
      <c r="F44" s="60">
        <f t="shared" si="0"/>
        <v>0.22499999999999998</v>
      </c>
      <c r="G44" s="58">
        <v>0</v>
      </c>
      <c r="H44" s="59">
        <f t="shared" si="1"/>
        <v>0</v>
      </c>
      <c r="I44" s="62">
        <v>0</v>
      </c>
      <c r="J44" s="61">
        <f t="shared" si="2"/>
        <v>0</v>
      </c>
      <c r="K44" s="2"/>
      <c r="L44" s="2"/>
    </row>
    <row r="45" spans="1:12" ht="31.5">
      <c r="A45" s="115">
        <v>27</v>
      </c>
      <c r="B45" s="120" t="s">
        <v>34</v>
      </c>
      <c r="C45" s="103" t="s">
        <v>270</v>
      </c>
      <c r="D45" s="19" t="s">
        <v>7</v>
      </c>
      <c r="E45" s="11">
        <v>0.17699999999999999</v>
      </c>
      <c r="F45" s="60">
        <f t="shared" si="0"/>
        <v>0.26549999999999996</v>
      </c>
      <c r="G45" s="58">
        <v>0</v>
      </c>
      <c r="H45" s="59">
        <f t="shared" si="1"/>
        <v>0</v>
      </c>
      <c r="I45" s="62">
        <v>0.17699999999999999</v>
      </c>
      <c r="J45" s="61">
        <f t="shared" si="2"/>
        <v>0.26549999999999996</v>
      </c>
      <c r="K45" s="2" t="s">
        <v>137</v>
      </c>
      <c r="L45" s="2" t="s">
        <v>138</v>
      </c>
    </row>
    <row r="46" spans="1:12" ht="31.5">
      <c r="A46" s="117"/>
      <c r="B46" s="120"/>
      <c r="C46" s="103"/>
      <c r="D46" s="6" t="s">
        <v>188</v>
      </c>
      <c r="E46" s="11">
        <v>0.03</v>
      </c>
      <c r="F46" s="60">
        <f t="shared" si="0"/>
        <v>4.4999999999999998E-2</v>
      </c>
      <c r="G46" s="58">
        <v>0</v>
      </c>
      <c r="H46" s="59">
        <f t="shared" si="1"/>
        <v>0</v>
      </c>
      <c r="I46" s="62">
        <v>0.03</v>
      </c>
      <c r="J46" s="61">
        <f t="shared" si="2"/>
        <v>4.4999999999999998E-2</v>
      </c>
      <c r="K46" s="2" t="s">
        <v>137</v>
      </c>
      <c r="L46" s="2" t="s">
        <v>138</v>
      </c>
    </row>
    <row r="47" spans="1:12" ht="110.25">
      <c r="A47" s="6">
        <v>28</v>
      </c>
      <c r="B47" s="20" t="s">
        <v>35</v>
      </c>
      <c r="C47" s="18" t="s">
        <v>371</v>
      </c>
      <c r="D47" s="6" t="s">
        <v>188</v>
      </c>
      <c r="E47" s="4">
        <v>8.52</v>
      </c>
      <c r="F47" s="60">
        <f t="shared" si="0"/>
        <v>12.78</v>
      </c>
      <c r="G47" s="58">
        <v>0</v>
      </c>
      <c r="H47" s="59">
        <f t="shared" si="1"/>
        <v>0</v>
      </c>
      <c r="I47" s="58">
        <v>8.52</v>
      </c>
      <c r="J47" s="61">
        <f t="shared" si="2"/>
        <v>12.78</v>
      </c>
      <c r="K47" s="2" t="s">
        <v>153</v>
      </c>
      <c r="L47" s="2" t="s">
        <v>8</v>
      </c>
    </row>
    <row r="48" spans="1:12" ht="31.5">
      <c r="A48" s="101">
        <v>29</v>
      </c>
      <c r="B48" s="104" t="s">
        <v>36</v>
      </c>
      <c r="C48" s="103" t="s">
        <v>165</v>
      </c>
      <c r="D48" s="6" t="s">
        <v>136</v>
      </c>
      <c r="E48" s="11">
        <v>33.28</v>
      </c>
      <c r="F48" s="60">
        <f t="shared" si="0"/>
        <v>49.92</v>
      </c>
      <c r="G48" s="58">
        <v>0</v>
      </c>
      <c r="H48" s="59">
        <f t="shared" si="1"/>
        <v>0</v>
      </c>
      <c r="I48" s="62">
        <v>33.28</v>
      </c>
      <c r="J48" s="61">
        <f t="shared" si="2"/>
        <v>49.92</v>
      </c>
      <c r="K48" s="2" t="s">
        <v>151</v>
      </c>
      <c r="L48" s="2" t="s">
        <v>8</v>
      </c>
    </row>
    <row r="49" spans="1:12" ht="31.5">
      <c r="A49" s="114"/>
      <c r="B49" s="118"/>
      <c r="C49" s="103"/>
      <c r="D49" s="6" t="s">
        <v>7</v>
      </c>
      <c r="E49" s="11">
        <v>3.85</v>
      </c>
      <c r="F49" s="60">
        <f t="shared" si="0"/>
        <v>5.7750000000000004</v>
      </c>
      <c r="G49" s="58">
        <v>0</v>
      </c>
      <c r="H49" s="59">
        <f t="shared" si="1"/>
        <v>0</v>
      </c>
      <c r="I49" s="62">
        <v>3.85</v>
      </c>
      <c r="J49" s="61">
        <f t="shared" si="2"/>
        <v>5.7750000000000004</v>
      </c>
      <c r="K49" s="2" t="s">
        <v>151</v>
      </c>
      <c r="L49" s="2" t="s">
        <v>8</v>
      </c>
    </row>
    <row r="50" spans="1:12">
      <c r="A50" s="102"/>
      <c r="B50" s="105"/>
      <c r="C50" s="103"/>
      <c r="D50" s="6" t="s">
        <v>139</v>
      </c>
      <c r="E50" s="4">
        <v>0.621</v>
      </c>
      <c r="F50" s="60">
        <f t="shared" si="0"/>
        <v>0.93149999999999999</v>
      </c>
      <c r="G50" s="58">
        <v>0</v>
      </c>
      <c r="H50" s="59">
        <f t="shared" si="1"/>
        <v>0</v>
      </c>
      <c r="I50" s="58">
        <v>0.621</v>
      </c>
      <c r="J50" s="61">
        <f t="shared" si="2"/>
        <v>0.93149999999999999</v>
      </c>
      <c r="K50" s="2" t="s">
        <v>174</v>
      </c>
      <c r="L50" s="2" t="s">
        <v>8</v>
      </c>
    </row>
    <row r="51" spans="1:12" ht="31.5">
      <c r="A51" s="101">
        <v>30</v>
      </c>
      <c r="B51" s="104" t="s">
        <v>37</v>
      </c>
      <c r="C51" s="2" t="s">
        <v>357</v>
      </c>
      <c r="D51" s="19" t="s">
        <v>7</v>
      </c>
      <c r="E51" s="11">
        <v>0.11</v>
      </c>
      <c r="F51" s="60">
        <f t="shared" si="0"/>
        <v>0.16500000000000001</v>
      </c>
      <c r="G51" s="58">
        <v>0</v>
      </c>
      <c r="H51" s="59">
        <f t="shared" si="1"/>
        <v>0</v>
      </c>
      <c r="I51" s="62">
        <v>0.11</v>
      </c>
      <c r="J51" s="61">
        <f t="shared" si="2"/>
        <v>0.16500000000000001</v>
      </c>
      <c r="K51" s="2" t="s">
        <v>134</v>
      </c>
      <c r="L51" s="2" t="s">
        <v>8</v>
      </c>
    </row>
    <row r="52" spans="1:12" ht="31.5">
      <c r="A52" s="114"/>
      <c r="B52" s="118"/>
      <c r="C52" s="2" t="s">
        <v>292</v>
      </c>
      <c r="D52" s="19" t="s">
        <v>7</v>
      </c>
      <c r="E52" s="4">
        <v>0.11799999999999999</v>
      </c>
      <c r="F52" s="60">
        <f t="shared" si="0"/>
        <v>0.17699999999999999</v>
      </c>
      <c r="G52" s="58">
        <v>0</v>
      </c>
      <c r="H52" s="59">
        <f t="shared" si="1"/>
        <v>0</v>
      </c>
      <c r="I52" s="58">
        <v>0.11799999999999999</v>
      </c>
      <c r="J52" s="61">
        <f t="shared" si="2"/>
        <v>0.17699999999999999</v>
      </c>
      <c r="K52" s="2" t="s">
        <v>134</v>
      </c>
      <c r="L52" s="2" t="s">
        <v>8</v>
      </c>
    </row>
    <row r="53" spans="1:12" ht="31.5">
      <c r="A53" s="114"/>
      <c r="B53" s="118"/>
      <c r="C53" s="2" t="s">
        <v>358</v>
      </c>
      <c r="D53" s="19" t="s">
        <v>7</v>
      </c>
      <c r="E53" s="11">
        <v>0.121</v>
      </c>
      <c r="F53" s="60">
        <f t="shared" si="0"/>
        <v>0.18149999999999999</v>
      </c>
      <c r="G53" s="58">
        <v>0</v>
      </c>
      <c r="H53" s="59">
        <f t="shared" si="1"/>
        <v>0</v>
      </c>
      <c r="I53" s="62">
        <v>0.121</v>
      </c>
      <c r="J53" s="61">
        <f t="shared" si="2"/>
        <v>0.18149999999999999</v>
      </c>
      <c r="K53" s="2" t="s">
        <v>134</v>
      </c>
      <c r="L53" s="2" t="s">
        <v>8</v>
      </c>
    </row>
    <row r="54" spans="1:12" ht="31.5">
      <c r="A54" s="102"/>
      <c r="B54" s="105"/>
      <c r="C54" s="2" t="s">
        <v>359</v>
      </c>
      <c r="D54" s="19" t="s">
        <v>7</v>
      </c>
      <c r="E54" s="4">
        <v>0.11600000000000001</v>
      </c>
      <c r="F54" s="60">
        <f t="shared" si="0"/>
        <v>0.17400000000000002</v>
      </c>
      <c r="G54" s="58">
        <v>0</v>
      </c>
      <c r="H54" s="59">
        <f t="shared" si="1"/>
        <v>0</v>
      </c>
      <c r="I54" s="58">
        <v>0.11600000000000001</v>
      </c>
      <c r="J54" s="61">
        <f t="shared" si="2"/>
        <v>0.17400000000000002</v>
      </c>
      <c r="K54" s="2" t="s">
        <v>134</v>
      </c>
      <c r="L54" s="2" t="s">
        <v>8</v>
      </c>
    </row>
    <row r="55" spans="1:12" ht="94.5">
      <c r="A55" s="6">
        <v>31</v>
      </c>
      <c r="B55" s="3" t="s">
        <v>38</v>
      </c>
      <c r="C55" s="2" t="s">
        <v>321</v>
      </c>
      <c r="D55" s="6" t="s">
        <v>7</v>
      </c>
      <c r="E55" s="11">
        <v>0.02</v>
      </c>
      <c r="F55" s="60">
        <f t="shared" si="0"/>
        <v>0.03</v>
      </c>
      <c r="G55" s="58">
        <v>0</v>
      </c>
      <c r="H55" s="59">
        <f t="shared" si="1"/>
        <v>0</v>
      </c>
      <c r="I55" s="63">
        <v>0.02</v>
      </c>
      <c r="J55" s="61">
        <f t="shared" si="2"/>
        <v>0.03</v>
      </c>
      <c r="K55" s="2" t="s">
        <v>153</v>
      </c>
      <c r="L55" s="2" t="s">
        <v>8</v>
      </c>
    </row>
    <row r="56" spans="1:12" ht="63">
      <c r="A56" s="6">
        <v>32</v>
      </c>
      <c r="B56" s="16" t="s">
        <v>127</v>
      </c>
      <c r="C56" s="2" t="s">
        <v>267</v>
      </c>
      <c r="D56" s="6" t="s">
        <v>7</v>
      </c>
      <c r="E56" s="4">
        <v>1.7000000000000001E-2</v>
      </c>
      <c r="F56" s="60">
        <f t="shared" si="0"/>
        <v>2.5500000000000002E-2</v>
      </c>
      <c r="G56" s="58">
        <v>0</v>
      </c>
      <c r="H56" s="59">
        <f t="shared" si="1"/>
        <v>0</v>
      </c>
      <c r="I56" s="58">
        <v>1.7000000000000001E-2</v>
      </c>
      <c r="J56" s="61">
        <f t="shared" si="2"/>
        <v>2.5500000000000002E-2</v>
      </c>
      <c r="K56" s="2" t="s">
        <v>266</v>
      </c>
      <c r="L56" s="2" t="s">
        <v>8</v>
      </c>
    </row>
    <row r="57" spans="1:12" ht="31.5">
      <c r="A57" s="101">
        <v>33</v>
      </c>
      <c r="B57" s="104" t="s">
        <v>39</v>
      </c>
      <c r="C57" s="103" t="s">
        <v>155</v>
      </c>
      <c r="D57" s="6" t="s">
        <v>188</v>
      </c>
      <c r="E57" s="4">
        <v>0.42499999999999999</v>
      </c>
      <c r="F57" s="60">
        <f t="shared" si="0"/>
        <v>0.63749999999999996</v>
      </c>
      <c r="G57" s="58">
        <v>0</v>
      </c>
      <c r="H57" s="59">
        <f t="shared" si="1"/>
        <v>0</v>
      </c>
      <c r="I57" s="58">
        <v>0.42499999999999999</v>
      </c>
      <c r="J57" s="61">
        <f t="shared" si="2"/>
        <v>0.63749999999999996</v>
      </c>
      <c r="K57" s="2" t="s">
        <v>151</v>
      </c>
      <c r="L57" s="2" t="s">
        <v>8</v>
      </c>
    </row>
    <row r="58" spans="1:12">
      <c r="A58" s="102"/>
      <c r="B58" s="105"/>
      <c r="C58" s="103"/>
      <c r="D58" s="6" t="s">
        <v>188</v>
      </c>
      <c r="E58" s="4">
        <v>1.3260000000000001</v>
      </c>
      <c r="F58" s="60">
        <f t="shared" si="0"/>
        <v>1.9890000000000001</v>
      </c>
      <c r="G58" s="58">
        <v>1.3260000000000001</v>
      </c>
      <c r="H58" s="59">
        <f t="shared" si="1"/>
        <v>1.9890000000000001</v>
      </c>
      <c r="I58" s="58">
        <v>0</v>
      </c>
      <c r="J58" s="61">
        <f t="shared" si="2"/>
        <v>0</v>
      </c>
      <c r="K58" s="2"/>
      <c r="L58" s="2" t="s">
        <v>8</v>
      </c>
    </row>
    <row r="59" spans="1:12" ht="78.75">
      <c r="A59" s="6">
        <v>34</v>
      </c>
      <c r="B59" s="13" t="s">
        <v>40</v>
      </c>
      <c r="C59" s="21" t="s">
        <v>176</v>
      </c>
      <c r="D59" s="19" t="s">
        <v>7</v>
      </c>
      <c r="E59" s="11">
        <v>4.3380000000000001</v>
      </c>
      <c r="F59" s="60">
        <f t="shared" si="0"/>
        <v>6.5069999999999997</v>
      </c>
      <c r="G59" s="58">
        <v>0</v>
      </c>
      <c r="H59" s="59">
        <f t="shared" si="1"/>
        <v>0</v>
      </c>
      <c r="I59" s="62">
        <v>4.3380000000000001</v>
      </c>
      <c r="J59" s="61">
        <f t="shared" si="2"/>
        <v>6.5069999999999997</v>
      </c>
      <c r="K59" s="21" t="s">
        <v>153</v>
      </c>
      <c r="L59" s="21" t="s">
        <v>8</v>
      </c>
    </row>
    <row r="60" spans="1:12" ht="31.5">
      <c r="A60" s="101">
        <v>35</v>
      </c>
      <c r="B60" s="104" t="s">
        <v>172</v>
      </c>
      <c r="C60" s="103" t="s">
        <v>171</v>
      </c>
      <c r="D60" s="6" t="s">
        <v>7</v>
      </c>
      <c r="E60" s="4">
        <v>6.3120000000000003</v>
      </c>
      <c r="F60" s="60">
        <f t="shared" si="0"/>
        <v>9.468</v>
      </c>
      <c r="G60" s="58">
        <v>0</v>
      </c>
      <c r="H60" s="59">
        <f t="shared" si="1"/>
        <v>0</v>
      </c>
      <c r="I60" s="58">
        <v>6.3120000000000003</v>
      </c>
      <c r="J60" s="61">
        <f t="shared" si="2"/>
        <v>9.468</v>
      </c>
      <c r="K60" s="2" t="s">
        <v>153</v>
      </c>
      <c r="L60" s="2" t="s">
        <v>8</v>
      </c>
    </row>
    <row r="61" spans="1:12" ht="31.5">
      <c r="A61" s="102"/>
      <c r="B61" s="105"/>
      <c r="C61" s="103"/>
      <c r="D61" s="6" t="s">
        <v>139</v>
      </c>
      <c r="E61" s="11">
        <v>0.01</v>
      </c>
      <c r="F61" s="60">
        <f t="shared" si="0"/>
        <v>1.4999999999999999E-2</v>
      </c>
      <c r="G61" s="58">
        <v>0</v>
      </c>
      <c r="H61" s="59">
        <f t="shared" si="1"/>
        <v>0</v>
      </c>
      <c r="I61" s="62">
        <v>0.01</v>
      </c>
      <c r="J61" s="61">
        <f t="shared" si="2"/>
        <v>1.4999999999999999E-2</v>
      </c>
      <c r="K61" s="2" t="s">
        <v>153</v>
      </c>
      <c r="L61" s="2" t="s">
        <v>8</v>
      </c>
    </row>
    <row r="62" spans="1:12" ht="47.25">
      <c r="A62" s="115">
        <v>36</v>
      </c>
      <c r="B62" s="104" t="s">
        <v>41</v>
      </c>
      <c r="C62" s="97" t="s">
        <v>317</v>
      </c>
      <c r="D62" s="6" t="s">
        <v>136</v>
      </c>
      <c r="E62" s="11">
        <v>53</v>
      </c>
      <c r="F62" s="60">
        <f t="shared" si="0"/>
        <v>79.5</v>
      </c>
      <c r="G62" s="58">
        <v>0</v>
      </c>
      <c r="H62" s="59">
        <f t="shared" si="1"/>
        <v>0</v>
      </c>
      <c r="I62" s="62">
        <v>53</v>
      </c>
      <c r="J62" s="61">
        <f t="shared" si="2"/>
        <v>79.5</v>
      </c>
      <c r="K62" s="2" t="s">
        <v>178</v>
      </c>
      <c r="L62" s="2" t="s">
        <v>159</v>
      </c>
    </row>
    <row r="63" spans="1:12" ht="47.25">
      <c r="A63" s="116"/>
      <c r="B63" s="118"/>
      <c r="C63" s="119"/>
      <c r="D63" s="6" t="s">
        <v>7</v>
      </c>
      <c r="E63" s="11">
        <v>2.2650000000000001</v>
      </c>
      <c r="F63" s="60">
        <f t="shared" si="0"/>
        <v>3.3975</v>
      </c>
      <c r="G63" s="58">
        <v>0</v>
      </c>
      <c r="H63" s="59">
        <f t="shared" si="1"/>
        <v>0</v>
      </c>
      <c r="I63" s="62">
        <v>2.2650000000000001</v>
      </c>
      <c r="J63" s="61">
        <f t="shared" si="2"/>
        <v>3.3975</v>
      </c>
      <c r="K63" s="2" t="s">
        <v>178</v>
      </c>
      <c r="L63" s="2" t="s">
        <v>159</v>
      </c>
    </row>
    <row r="64" spans="1:12" ht="31.5">
      <c r="A64" s="117"/>
      <c r="B64" s="105"/>
      <c r="C64" s="98"/>
      <c r="D64" s="6" t="s">
        <v>7</v>
      </c>
      <c r="E64" s="11">
        <v>1.179</v>
      </c>
      <c r="F64" s="60">
        <f t="shared" si="0"/>
        <v>1.7685</v>
      </c>
      <c r="G64" s="58">
        <v>0</v>
      </c>
      <c r="H64" s="59">
        <f t="shared" si="1"/>
        <v>0</v>
      </c>
      <c r="I64" s="62">
        <v>1.179</v>
      </c>
      <c r="J64" s="61">
        <f t="shared" si="2"/>
        <v>1.7685</v>
      </c>
      <c r="K64" s="2" t="s">
        <v>137</v>
      </c>
      <c r="L64" s="2" t="s">
        <v>148</v>
      </c>
    </row>
    <row r="65" spans="1:12" ht="63">
      <c r="A65" s="6">
        <v>37</v>
      </c>
      <c r="B65" s="3" t="s">
        <v>144</v>
      </c>
      <c r="C65" s="2" t="s">
        <v>145</v>
      </c>
      <c r="D65" s="6" t="s">
        <v>7</v>
      </c>
      <c r="E65" s="4">
        <v>14.067</v>
      </c>
      <c r="F65" s="60">
        <f t="shared" si="0"/>
        <v>21.1005</v>
      </c>
      <c r="G65" s="58">
        <v>0</v>
      </c>
      <c r="H65" s="59">
        <f t="shared" si="1"/>
        <v>0</v>
      </c>
      <c r="I65" s="58">
        <v>14.067</v>
      </c>
      <c r="J65" s="61">
        <f t="shared" si="2"/>
        <v>21.1005</v>
      </c>
      <c r="K65" s="2" t="s">
        <v>134</v>
      </c>
      <c r="L65" s="2" t="s">
        <v>8</v>
      </c>
    </row>
    <row r="66" spans="1:12" ht="31.5">
      <c r="A66" s="101">
        <v>38</v>
      </c>
      <c r="B66" s="104" t="s">
        <v>42</v>
      </c>
      <c r="C66" s="103" t="s">
        <v>199</v>
      </c>
      <c r="D66" s="6" t="s">
        <v>136</v>
      </c>
      <c r="E66" s="11">
        <v>125.4</v>
      </c>
      <c r="F66" s="60">
        <f t="shared" si="0"/>
        <v>188.10000000000002</v>
      </c>
      <c r="G66" s="58">
        <v>0</v>
      </c>
      <c r="H66" s="59">
        <f t="shared" si="1"/>
        <v>0</v>
      </c>
      <c r="I66" s="62">
        <v>125.4</v>
      </c>
      <c r="J66" s="61">
        <f t="shared" si="2"/>
        <v>188.10000000000002</v>
      </c>
      <c r="K66" s="2" t="s">
        <v>153</v>
      </c>
      <c r="L66" s="2" t="s">
        <v>8</v>
      </c>
    </row>
    <row r="67" spans="1:12" ht="31.5">
      <c r="A67" s="102"/>
      <c r="B67" s="105"/>
      <c r="C67" s="103"/>
      <c r="D67" s="6" t="s">
        <v>7</v>
      </c>
      <c r="E67" s="4">
        <v>1.7569999999999999</v>
      </c>
      <c r="F67" s="60">
        <f t="shared" si="0"/>
        <v>2.6355</v>
      </c>
      <c r="G67" s="58">
        <v>0</v>
      </c>
      <c r="H67" s="59">
        <f t="shared" si="1"/>
        <v>0</v>
      </c>
      <c r="I67" s="58">
        <v>1.7569999999999999</v>
      </c>
      <c r="J67" s="61">
        <f t="shared" si="2"/>
        <v>2.6355</v>
      </c>
      <c r="K67" s="2" t="s">
        <v>153</v>
      </c>
      <c r="L67" s="2" t="s">
        <v>8</v>
      </c>
    </row>
    <row r="68" spans="1:12">
      <c r="A68" s="101">
        <v>39</v>
      </c>
      <c r="B68" s="104" t="s">
        <v>43</v>
      </c>
      <c r="C68" s="97" t="s">
        <v>319</v>
      </c>
      <c r="D68" s="6" t="s">
        <v>136</v>
      </c>
      <c r="E68" s="11">
        <v>14.4</v>
      </c>
      <c r="F68" s="60">
        <f t="shared" si="0"/>
        <v>21.6</v>
      </c>
      <c r="G68" s="58">
        <v>0</v>
      </c>
      <c r="H68" s="59">
        <f t="shared" si="1"/>
        <v>0</v>
      </c>
      <c r="I68" s="62">
        <v>14.4</v>
      </c>
      <c r="J68" s="61">
        <f t="shared" si="2"/>
        <v>21.6</v>
      </c>
      <c r="K68" s="2" t="s">
        <v>320</v>
      </c>
      <c r="L68" s="2" t="s">
        <v>159</v>
      </c>
    </row>
    <row r="69" spans="1:12">
      <c r="A69" s="102"/>
      <c r="B69" s="105"/>
      <c r="C69" s="98"/>
      <c r="D69" s="6" t="s">
        <v>7</v>
      </c>
      <c r="E69" s="11">
        <v>5.5</v>
      </c>
      <c r="F69" s="60">
        <f t="shared" si="0"/>
        <v>8.25</v>
      </c>
      <c r="G69" s="62">
        <v>5.5</v>
      </c>
      <c r="H69" s="59">
        <f t="shared" si="1"/>
        <v>8.25</v>
      </c>
      <c r="I69" s="58">
        <v>0</v>
      </c>
      <c r="J69" s="61">
        <f t="shared" si="2"/>
        <v>0</v>
      </c>
      <c r="K69" s="2" t="s">
        <v>210</v>
      </c>
      <c r="L69" s="2" t="s">
        <v>8</v>
      </c>
    </row>
    <row r="70" spans="1:12" ht="31.5">
      <c r="A70" s="101">
        <v>40</v>
      </c>
      <c r="B70" s="104" t="s">
        <v>45</v>
      </c>
      <c r="C70" s="128" t="s">
        <v>255</v>
      </c>
      <c r="D70" s="6" t="s">
        <v>136</v>
      </c>
      <c r="E70" s="22">
        <v>66.900000000000006</v>
      </c>
      <c r="F70" s="60">
        <f t="shared" ref="F70:F133" si="3">E70*1.5</f>
        <v>100.35000000000001</v>
      </c>
      <c r="G70" s="64">
        <v>0</v>
      </c>
      <c r="H70" s="59">
        <f t="shared" ref="H70:H133" si="4">G70*1.5</f>
        <v>0</v>
      </c>
      <c r="I70" s="64">
        <v>66.900000000000006</v>
      </c>
      <c r="J70" s="61">
        <f t="shared" ref="J70:J133" si="5">I70*1.5</f>
        <v>100.35000000000001</v>
      </c>
      <c r="K70" s="23" t="s">
        <v>260</v>
      </c>
      <c r="L70" s="23" t="s">
        <v>8</v>
      </c>
    </row>
    <row r="71" spans="1:12" ht="31.5">
      <c r="A71" s="114"/>
      <c r="B71" s="118"/>
      <c r="C71" s="131"/>
      <c r="D71" s="6" t="s">
        <v>7</v>
      </c>
      <c r="E71" s="22">
        <v>1.256</v>
      </c>
      <c r="F71" s="60">
        <f t="shared" si="3"/>
        <v>1.8839999999999999</v>
      </c>
      <c r="G71" s="64">
        <v>0</v>
      </c>
      <c r="H71" s="59">
        <f t="shared" si="4"/>
        <v>0</v>
      </c>
      <c r="I71" s="64" t="s">
        <v>261</v>
      </c>
      <c r="J71" s="61" t="e">
        <f t="shared" si="5"/>
        <v>#VALUE!</v>
      </c>
      <c r="K71" s="23" t="s">
        <v>151</v>
      </c>
      <c r="L71" s="23" t="s">
        <v>257</v>
      </c>
    </row>
    <row r="72" spans="1:12">
      <c r="A72" s="114"/>
      <c r="B72" s="118"/>
      <c r="C72" s="131"/>
      <c r="D72" s="6" t="s">
        <v>139</v>
      </c>
      <c r="E72" s="22">
        <v>0.10100000000000001</v>
      </c>
      <c r="F72" s="60">
        <f t="shared" si="3"/>
        <v>0.15150000000000002</v>
      </c>
      <c r="G72" s="64">
        <v>0</v>
      </c>
      <c r="H72" s="59">
        <f t="shared" si="4"/>
        <v>0</v>
      </c>
      <c r="I72" s="64">
        <v>0.10100000000000001</v>
      </c>
      <c r="J72" s="61">
        <f t="shared" si="5"/>
        <v>0.15150000000000002</v>
      </c>
      <c r="K72" s="23" t="s">
        <v>258</v>
      </c>
      <c r="L72" s="23" t="s">
        <v>8</v>
      </c>
    </row>
    <row r="73" spans="1:12" ht="31.5">
      <c r="A73" s="102"/>
      <c r="B73" s="105"/>
      <c r="C73" s="129"/>
      <c r="D73" s="6" t="s">
        <v>136</v>
      </c>
      <c r="E73" s="22">
        <v>9.56</v>
      </c>
      <c r="F73" s="60">
        <f t="shared" si="3"/>
        <v>14.34</v>
      </c>
      <c r="G73" s="64">
        <v>0</v>
      </c>
      <c r="H73" s="59">
        <f t="shared" si="4"/>
        <v>0</v>
      </c>
      <c r="I73" s="64">
        <v>9.56</v>
      </c>
      <c r="J73" s="61">
        <f t="shared" si="5"/>
        <v>14.34</v>
      </c>
      <c r="K73" s="23" t="s">
        <v>256</v>
      </c>
      <c r="L73" s="23" t="s">
        <v>8</v>
      </c>
    </row>
    <row r="74" spans="1:12" ht="31.5">
      <c r="A74" s="115">
        <v>41</v>
      </c>
      <c r="B74" s="104" t="s">
        <v>44</v>
      </c>
      <c r="C74" s="119" t="s">
        <v>246</v>
      </c>
      <c r="D74" s="24" t="s">
        <v>7</v>
      </c>
      <c r="E74" s="25">
        <v>0.35</v>
      </c>
      <c r="F74" s="60">
        <f t="shared" si="3"/>
        <v>0.52499999999999991</v>
      </c>
      <c r="G74" s="65">
        <v>0</v>
      </c>
      <c r="H74" s="59">
        <f t="shared" si="4"/>
        <v>0</v>
      </c>
      <c r="I74" s="66">
        <v>0.35</v>
      </c>
      <c r="J74" s="61">
        <f t="shared" si="5"/>
        <v>0.52499999999999991</v>
      </c>
      <c r="K74" s="26" t="s">
        <v>151</v>
      </c>
      <c r="L74" s="26" t="s">
        <v>8</v>
      </c>
    </row>
    <row r="75" spans="1:12" ht="31.5">
      <c r="A75" s="116"/>
      <c r="B75" s="118"/>
      <c r="C75" s="119"/>
      <c r="D75" s="6" t="s">
        <v>7</v>
      </c>
      <c r="E75" s="11">
        <v>0.48699999999999999</v>
      </c>
      <c r="F75" s="60">
        <f t="shared" si="3"/>
        <v>0.73049999999999993</v>
      </c>
      <c r="G75" s="58">
        <v>0</v>
      </c>
      <c r="H75" s="59">
        <f t="shared" si="4"/>
        <v>0</v>
      </c>
      <c r="I75" s="62">
        <v>0.48699999999999999</v>
      </c>
      <c r="J75" s="61">
        <f t="shared" si="5"/>
        <v>0.73049999999999993</v>
      </c>
      <c r="K75" s="2" t="s">
        <v>168</v>
      </c>
      <c r="L75" s="2" t="s">
        <v>8</v>
      </c>
    </row>
    <row r="76" spans="1:12" ht="31.5">
      <c r="A76" s="101">
        <v>42</v>
      </c>
      <c r="B76" s="104" t="s">
        <v>125</v>
      </c>
      <c r="C76" s="97" t="s">
        <v>132</v>
      </c>
      <c r="D76" s="6" t="s">
        <v>136</v>
      </c>
      <c r="E76" s="27">
        <v>114.67</v>
      </c>
      <c r="F76" s="60">
        <f t="shared" si="3"/>
        <v>172.005</v>
      </c>
      <c r="G76" s="67">
        <v>0</v>
      </c>
      <c r="H76" s="59">
        <f t="shared" si="4"/>
        <v>0</v>
      </c>
      <c r="I76" s="68">
        <v>114.67</v>
      </c>
      <c r="J76" s="61">
        <f t="shared" si="5"/>
        <v>172.005</v>
      </c>
      <c r="K76" s="2" t="s">
        <v>133</v>
      </c>
      <c r="L76" s="2" t="s">
        <v>8</v>
      </c>
    </row>
    <row r="77" spans="1:12" ht="31.5">
      <c r="A77" s="102"/>
      <c r="B77" s="105"/>
      <c r="C77" s="98"/>
      <c r="D77" s="6" t="s">
        <v>7</v>
      </c>
      <c r="E77" s="28">
        <v>4.3129999999999997</v>
      </c>
      <c r="F77" s="60">
        <f t="shared" si="3"/>
        <v>6.4695</v>
      </c>
      <c r="G77" s="67">
        <v>0</v>
      </c>
      <c r="H77" s="59">
        <f t="shared" si="4"/>
        <v>0</v>
      </c>
      <c r="I77" s="67">
        <v>4.3129999999999997</v>
      </c>
      <c r="J77" s="61">
        <f t="shared" si="5"/>
        <v>6.4695</v>
      </c>
      <c r="K77" s="2" t="s">
        <v>134</v>
      </c>
      <c r="L77" s="2" t="s">
        <v>8</v>
      </c>
    </row>
    <row r="78" spans="1:12" ht="31.5">
      <c r="A78" s="101">
        <v>43</v>
      </c>
      <c r="B78" s="104" t="s">
        <v>46</v>
      </c>
      <c r="C78" s="103" t="s">
        <v>195</v>
      </c>
      <c r="D78" s="6" t="s">
        <v>136</v>
      </c>
      <c r="E78" s="11">
        <v>132</v>
      </c>
      <c r="F78" s="60">
        <f t="shared" si="3"/>
        <v>198</v>
      </c>
      <c r="G78" s="58">
        <v>0</v>
      </c>
      <c r="H78" s="59">
        <f t="shared" si="4"/>
        <v>0</v>
      </c>
      <c r="I78" s="62">
        <v>132</v>
      </c>
      <c r="J78" s="61">
        <f t="shared" si="5"/>
        <v>198</v>
      </c>
      <c r="K78" s="2" t="s">
        <v>137</v>
      </c>
      <c r="L78" s="2" t="s">
        <v>8</v>
      </c>
    </row>
    <row r="79" spans="1:12">
      <c r="A79" s="102"/>
      <c r="B79" s="105"/>
      <c r="C79" s="103"/>
      <c r="D79" s="6" t="s">
        <v>7</v>
      </c>
      <c r="E79" s="11">
        <v>3.22</v>
      </c>
      <c r="F79" s="60">
        <f t="shared" si="3"/>
        <v>4.83</v>
      </c>
      <c r="G79" s="58">
        <v>0</v>
      </c>
      <c r="H79" s="59">
        <f t="shared" si="4"/>
        <v>0</v>
      </c>
      <c r="I79" s="62">
        <v>3.22</v>
      </c>
      <c r="J79" s="61">
        <f t="shared" si="5"/>
        <v>4.83</v>
      </c>
      <c r="K79" s="2" t="s">
        <v>160</v>
      </c>
      <c r="L79" s="2" t="s">
        <v>8</v>
      </c>
    </row>
    <row r="80" spans="1:12" ht="94.5">
      <c r="A80" s="6">
        <v>44</v>
      </c>
      <c r="B80" s="3" t="s">
        <v>48</v>
      </c>
      <c r="C80" s="2" t="s">
        <v>318</v>
      </c>
      <c r="D80" s="6" t="s">
        <v>7</v>
      </c>
      <c r="E80" s="4">
        <v>0.111</v>
      </c>
      <c r="F80" s="60">
        <f t="shared" si="3"/>
        <v>0.16650000000000001</v>
      </c>
      <c r="G80" s="58">
        <v>0</v>
      </c>
      <c r="H80" s="59">
        <f t="shared" si="4"/>
        <v>0</v>
      </c>
      <c r="I80" s="58">
        <v>0.111</v>
      </c>
      <c r="J80" s="61">
        <f t="shared" si="5"/>
        <v>0.16650000000000001</v>
      </c>
      <c r="K80" s="2" t="s">
        <v>151</v>
      </c>
      <c r="L80" s="2" t="s">
        <v>148</v>
      </c>
    </row>
    <row r="81" spans="1:12" ht="47.25">
      <c r="A81" s="6">
        <v>45</v>
      </c>
      <c r="B81" s="16" t="s">
        <v>49</v>
      </c>
      <c r="C81" s="2" t="s">
        <v>374</v>
      </c>
      <c r="D81" s="6" t="s">
        <v>136</v>
      </c>
      <c r="E81" s="11">
        <v>5.15</v>
      </c>
      <c r="F81" s="60">
        <f t="shared" si="3"/>
        <v>7.7250000000000005</v>
      </c>
      <c r="G81" s="58">
        <v>0</v>
      </c>
      <c r="H81" s="59">
        <f t="shared" si="4"/>
        <v>0</v>
      </c>
      <c r="I81" s="62">
        <v>5.15</v>
      </c>
      <c r="J81" s="61">
        <f t="shared" si="5"/>
        <v>7.7250000000000005</v>
      </c>
      <c r="K81" s="2" t="s">
        <v>151</v>
      </c>
      <c r="L81" s="2" t="s">
        <v>159</v>
      </c>
    </row>
    <row r="82" spans="1:12" ht="31.5">
      <c r="A82" s="115">
        <v>46</v>
      </c>
      <c r="B82" s="120" t="s">
        <v>50</v>
      </c>
      <c r="C82" s="103" t="s">
        <v>375</v>
      </c>
      <c r="D82" s="19" t="s">
        <v>7</v>
      </c>
      <c r="E82" s="11">
        <v>1.5</v>
      </c>
      <c r="F82" s="60">
        <f t="shared" si="3"/>
        <v>2.25</v>
      </c>
      <c r="G82" s="58">
        <v>0</v>
      </c>
      <c r="H82" s="59">
        <f t="shared" si="4"/>
        <v>0</v>
      </c>
      <c r="I82" s="62">
        <v>1.5</v>
      </c>
      <c r="J82" s="61">
        <f t="shared" si="5"/>
        <v>2.25</v>
      </c>
      <c r="K82" s="2" t="s">
        <v>137</v>
      </c>
      <c r="L82" s="2" t="s">
        <v>8</v>
      </c>
    </row>
    <row r="83" spans="1:12" ht="31.5">
      <c r="A83" s="117"/>
      <c r="B83" s="120"/>
      <c r="C83" s="103"/>
      <c r="D83" s="6" t="s">
        <v>188</v>
      </c>
      <c r="E83" s="11">
        <v>0.1</v>
      </c>
      <c r="F83" s="60">
        <f t="shared" si="3"/>
        <v>0.15000000000000002</v>
      </c>
      <c r="G83" s="58">
        <v>0</v>
      </c>
      <c r="H83" s="59">
        <f t="shared" si="4"/>
        <v>0</v>
      </c>
      <c r="I83" s="62">
        <v>0.1</v>
      </c>
      <c r="J83" s="61">
        <f t="shared" si="5"/>
        <v>0.15000000000000002</v>
      </c>
      <c r="K83" s="2" t="s">
        <v>137</v>
      </c>
      <c r="L83" s="2" t="s">
        <v>8</v>
      </c>
    </row>
    <row r="84" spans="1:12" ht="31.5">
      <c r="A84" s="101">
        <v>47</v>
      </c>
      <c r="B84" s="99" t="s">
        <v>51</v>
      </c>
      <c r="C84" s="97" t="s">
        <v>336</v>
      </c>
      <c r="D84" s="19" t="s">
        <v>7</v>
      </c>
      <c r="E84" s="4">
        <v>6.4290000000000003</v>
      </c>
      <c r="F84" s="60">
        <f t="shared" si="3"/>
        <v>9.6434999999999995</v>
      </c>
      <c r="G84" s="58">
        <v>0</v>
      </c>
      <c r="H84" s="59">
        <f t="shared" si="4"/>
        <v>0</v>
      </c>
      <c r="I84" s="58">
        <v>6.4290000000000003</v>
      </c>
      <c r="J84" s="61">
        <f t="shared" si="5"/>
        <v>9.6434999999999995</v>
      </c>
      <c r="K84" s="2" t="s">
        <v>205</v>
      </c>
      <c r="L84" s="2" t="s">
        <v>8</v>
      </c>
    </row>
    <row r="85" spans="1:12" ht="31.5">
      <c r="A85" s="102"/>
      <c r="B85" s="100"/>
      <c r="C85" s="98"/>
      <c r="D85" s="6" t="s">
        <v>188</v>
      </c>
      <c r="E85" s="4">
        <v>2.093</v>
      </c>
      <c r="F85" s="60">
        <f t="shared" si="3"/>
        <v>3.1395</v>
      </c>
      <c r="G85" s="58">
        <v>0</v>
      </c>
      <c r="H85" s="59">
        <f t="shared" si="4"/>
        <v>0</v>
      </c>
      <c r="I85" s="58">
        <v>2.093</v>
      </c>
      <c r="J85" s="61">
        <f t="shared" si="5"/>
        <v>3.1395</v>
      </c>
      <c r="K85" s="2" t="s">
        <v>205</v>
      </c>
      <c r="L85" s="2" t="s">
        <v>8</v>
      </c>
    </row>
    <row r="86" spans="1:12" ht="31.5">
      <c r="A86" s="101">
        <v>48</v>
      </c>
      <c r="B86" s="104" t="s">
        <v>52</v>
      </c>
      <c r="C86" s="103" t="s">
        <v>339</v>
      </c>
      <c r="D86" s="19" t="s">
        <v>7</v>
      </c>
      <c r="E86" s="4">
        <v>19.315000000000001</v>
      </c>
      <c r="F86" s="60">
        <f t="shared" si="3"/>
        <v>28.972500000000004</v>
      </c>
      <c r="G86" s="58">
        <v>0</v>
      </c>
      <c r="H86" s="59">
        <f t="shared" si="4"/>
        <v>0</v>
      </c>
      <c r="I86" s="58">
        <v>19.315000000000001</v>
      </c>
      <c r="J86" s="61">
        <f t="shared" si="5"/>
        <v>28.972500000000004</v>
      </c>
      <c r="K86" s="2" t="s">
        <v>137</v>
      </c>
      <c r="L86" s="2" t="s">
        <v>8</v>
      </c>
    </row>
    <row r="87" spans="1:12" ht="31.5">
      <c r="A87" s="114"/>
      <c r="B87" s="118"/>
      <c r="C87" s="103"/>
      <c r="D87" s="6" t="s">
        <v>188</v>
      </c>
      <c r="E87" s="11">
        <v>0.56999999999999995</v>
      </c>
      <c r="F87" s="60">
        <f t="shared" si="3"/>
        <v>0.85499999999999998</v>
      </c>
      <c r="G87" s="58">
        <v>0</v>
      </c>
      <c r="H87" s="59">
        <f t="shared" si="4"/>
        <v>0</v>
      </c>
      <c r="I87" s="62">
        <v>0.56999999999999995</v>
      </c>
      <c r="J87" s="61">
        <f t="shared" si="5"/>
        <v>0.85499999999999998</v>
      </c>
      <c r="K87" s="2" t="s">
        <v>137</v>
      </c>
      <c r="L87" s="2" t="s">
        <v>8</v>
      </c>
    </row>
    <row r="88" spans="1:12" ht="31.5">
      <c r="A88" s="102"/>
      <c r="B88" s="105"/>
      <c r="C88" s="103"/>
      <c r="D88" s="6" t="s">
        <v>139</v>
      </c>
      <c r="E88" s="4">
        <v>0.371</v>
      </c>
      <c r="F88" s="60">
        <f t="shared" si="3"/>
        <v>0.55649999999999999</v>
      </c>
      <c r="G88" s="58">
        <v>0</v>
      </c>
      <c r="H88" s="59">
        <f t="shared" si="4"/>
        <v>0</v>
      </c>
      <c r="I88" s="58">
        <v>0.371</v>
      </c>
      <c r="J88" s="61">
        <f t="shared" si="5"/>
        <v>0.55649999999999999</v>
      </c>
      <c r="K88" s="2" t="s">
        <v>137</v>
      </c>
      <c r="L88" s="2" t="s">
        <v>8</v>
      </c>
    </row>
    <row r="89" spans="1:12" ht="31.5">
      <c r="A89" s="101">
        <v>49</v>
      </c>
      <c r="B89" s="111" t="s">
        <v>53</v>
      </c>
      <c r="C89" s="108" t="s">
        <v>251</v>
      </c>
      <c r="D89" s="6" t="s">
        <v>7</v>
      </c>
      <c r="E89" s="29">
        <v>0.223</v>
      </c>
      <c r="F89" s="60">
        <f t="shared" si="3"/>
        <v>0.33450000000000002</v>
      </c>
      <c r="G89" s="67">
        <v>0</v>
      </c>
      <c r="H89" s="59">
        <f t="shared" si="4"/>
        <v>0</v>
      </c>
      <c r="I89" s="67">
        <v>0.223</v>
      </c>
      <c r="J89" s="61">
        <f t="shared" si="5"/>
        <v>0.33450000000000002</v>
      </c>
      <c r="K89" s="30" t="s">
        <v>205</v>
      </c>
      <c r="L89" s="31" t="s">
        <v>211</v>
      </c>
    </row>
    <row r="90" spans="1:12" ht="31.5">
      <c r="A90" s="114"/>
      <c r="B90" s="112"/>
      <c r="C90" s="109"/>
      <c r="D90" s="6" t="s">
        <v>188</v>
      </c>
      <c r="E90" s="28">
        <v>2E-3</v>
      </c>
      <c r="F90" s="60">
        <f t="shared" si="3"/>
        <v>3.0000000000000001E-3</v>
      </c>
      <c r="G90" s="67">
        <v>0</v>
      </c>
      <c r="H90" s="59">
        <f t="shared" si="4"/>
        <v>0</v>
      </c>
      <c r="I90" s="67">
        <v>2E-3</v>
      </c>
      <c r="J90" s="61">
        <f t="shared" si="5"/>
        <v>3.0000000000000001E-3</v>
      </c>
      <c r="K90" s="32" t="s">
        <v>205</v>
      </c>
      <c r="L90" s="31" t="s">
        <v>211</v>
      </c>
    </row>
    <row r="91" spans="1:12" ht="31.5">
      <c r="A91" s="102"/>
      <c r="B91" s="113"/>
      <c r="C91" s="110"/>
      <c r="D91" s="6" t="s">
        <v>139</v>
      </c>
      <c r="E91" s="27">
        <f>193*0.0004</f>
        <v>7.7200000000000005E-2</v>
      </c>
      <c r="F91" s="60">
        <f t="shared" si="3"/>
        <v>0.11580000000000001</v>
      </c>
      <c r="G91" s="67">
        <v>0</v>
      </c>
      <c r="H91" s="59">
        <f t="shared" si="4"/>
        <v>0</v>
      </c>
      <c r="I91" s="68">
        <f>193*0.0004</f>
        <v>7.7200000000000005E-2</v>
      </c>
      <c r="J91" s="61">
        <f t="shared" si="5"/>
        <v>0.11580000000000001</v>
      </c>
      <c r="K91" s="32" t="s">
        <v>205</v>
      </c>
      <c r="L91" s="31" t="s">
        <v>211</v>
      </c>
    </row>
    <row r="92" spans="1:12">
      <c r="A92" s="115">
        <v>50</v>
      </c>
      <c r="B92" s="104" t="s">
        <v>54</v>
      </c>
      <c r="C92" s="103" t="s">
        <v>363</v>
      </c>
      <c r="D92" s="19" t="s">
        <v>136</v>
      </c>
      <c r="E92" s="4">
        <v>3.0790000000000002</v>
      </c>
      <c r="F92" s="60">
        <f t="shared" si="3"/>
        <v>4.6185</v>
      </c>
      <c r="G92" s="67">
        <v>0</v>
      </c>
      <c r="H92" s="59">
        <f t="shared" si="4"/>
        <v>0</v>
      </c>
      <c r="I92" s="58">
        <v>3.0790000000000002</v>
      </c>
      <c r="J92" s="61">
        <f t="shared" si="5"/>
        <v>4.6185</v>
      </c>
      <c r="K92" s="2" t="s">
        <v>364</v>
      </c>
      <c r="L92" s="2" t="s">
        <v>8</v>
      </c>
    </row>
    <row r="93" spans="1:12">
      <c r="A93" s="116"/>
      <c r="B93" s="118"/>
      <c r="C93" s="103"/>
      <c r="D93" s="6" t="s">
        <v>7</v>
      </c>
      <c r="E93" s="11">
        <v>4.1100000000000003</v>
      </c>
      <c r="F93" s="60">
        <f t="shared" si="3"/>
        <v>6.1650000000000009</v>
      </c>
      <c r="G93" s="62">
        <v>4.1100000000000003</v>
      </c>
      <c r="H93" s="59">
        <f t="shared" si="4"/>
        <v>6.1650000000000009</v>
      </c>
      <c r="I93" s="69">
        <v>0</v>
      </c>
      <c r="J93" s="61">
        <f t="shared" si="5"/>
        <v>0</v>
      </c>
      <c r="K93" s="2" t="s">
        <v>210</v>
      </c>
      <c r="L93" s="2" t="s">
        <v>138</v>
      </c>
    </row>
    <row r="94" spans="1:12">
      <c r="A94" s="116"/>
      <c r="B94" s="118"/>
      <c r="C94" s="103"/>
      <c r="D94" s="6" t="s">
        <v>188</v>
      </c>
      <c r="E94" s="11">
        <v>0.123</v>
      </c>
      <c r="F94" s="60">
        <f t="shared" si="3"/>
        <v>0.1845</v>
      </c>
      <c r="G94" s="62">
        <v>0.123</v>
      </c>
      <c r="H94" s="59">
        <f t="shared" si="4"/>
        <v>0.1845</v>
      </c>
      <c r="I94" s="69">
        <v>0</v>
      </c>
      <c r="J94" s="61">
        <f t="shared" si="5"/>
        <v>0</v>
      </c>
      <c r="K94" s="2" t="s">
        <v>210</v>
      </c>
      <c r="L94" s="2" t="s">
        <v>138</v>
      </c>
    </row>
    <row r="95" spans="1:12" ht="31.5">
      <c r="A95" s="117"/>
      <c r="B95" s="105"/>
      <c r="C95" s="103"/>
      <c r="D95" s="6" t="s">
        <v>139</v>
      </c>
      <c r="E95" s="4">
        <v>3.6999999999999998E-2</v>
      </c>
      <c r="F95" s="60">
        <f t="shared" si="3"/>
        <v>5.5499999999999994E-2</v>
      </c>
      <c r="G95" s="67">
        <v>0</v>
      </c>
      <c r="H95" s="59">
        <f t="shared" si="4"/>
        <v>0</v>
      </c>
      <c r="I95" s="58">
        <v>3.6999999999999998E-2</v>
      </c>
      <c r="J95" s="61">
        <f t="shared" si="5"/>
        <v>5.5499999999999994E-2</v>
      </c>
      <c r="K95" s="2" t="s">
        <v>151</v>
      </c>
      <c r="L95" s="2" t="s">
        <v>148</v>
      </c>
    </row>
    <row r="96" spans="1:12" ht="31.5">
      <c r="A96" s="101">
        <v>51</v>
      </c>
      <c r="B96" s="104" t="s">
        <v>55</v>
      </c>
      <c r="C96" s="97" t="s">
        <v>365</v>
      </c>
      <c r="D96" s="6" t="s">
        <v>7</v>
      </c>
      <c r="E96" s="4">
        <v>2.9470000000000001</v>
      </c>
      <c r="F96" s="60">
        <f t="shared" si="3"/>
        <v>4.4205000000000005</v>
      </c>
      <c r="G96" s="58">
        <v>2.3889999999999998</v>
      </c>
      <c r="H96" s="59">
        <f t="shared" si="4"/>
        <v>3.5834999999999999</v>
      </c>
      <c r="I96" s="58">
        <v>0.55800000000000005</v>
      </c>
      <c r="J96" s="61">
        <f t="shared" si="5"/>
        <v>0.83700000000000008</v>
      </c>
      <c r="K96" s="2" t="s">
        <v>137</v>
      </c>
      <c r="L96" s="2" t="s">
        <v>366</v>
      </c>
    </row>
    <row r="97" spans="1:12" ht="31.5">
      <c r="A97" s="102"/>
      <c r="B97" s="105"/>
      <c r="C97" s="98"/>
      <c r="D97" s="6" t="s">
        <v>139</v>
      </c>
      <c r="E97" s="4">
        <v>1.2E-2</v>
      </c>
      <c r="F97" s="60">
        <f t="shared" si="3"/>
        <v>1.8000000000000002E-2</v>
      </c>
      <c r="G97" s="58">
        <v>0</v>
      </c>
      <c r="H97" s="59">
        <f t="shared" si="4"/>
        <v>0</v>
      </c>
      <c r="I97" s="58">
        <v>1.2E-2</v>
      </c>
      <c r="J97" s="61">
        <f t="shared" si="5"/>
        <v>1.8000000000000002E-2</v>
      </c>
      <c r="K97" s="2" t="s">
        <v>137</v>
      </c>
      <c r="L97" s="2" t="s">
        <v>148</v>
      </c>
    </row>
    <row r="98" spans="1:12" ht="31.5">
      <c r="A98" s="101">
        <v>52</v>
      </c>
      <c r="B98" s="104" t="s">
        <v>56</v>
      </c>
      <c r="C98" s="97" t="s">
        <v>299</v>
      </c>
      <c r="D98" s="19" t="s">
        <v>7</v>
      </c>
      <c r="E98" s="4">
        <v>0.5</v>
      </c>
      <c r="F98" s="60">
        <f t="shared" si="3"/>
        <v>0.75</v>
      </c>
      <c r="G98" s="58">
        <v>0</v>
      </c>
      <c r="H98" s="59">
        <f t="shared" si="4"/>
        <v>0</v>
      </c>
      <c r="I98" s="58">
        <v>0.5</v>
      </c>
      <c r="J98" s="61">
        <f t="shared" si="5"/>
        <v>0.75</v>
      </c>
      <c r="K98" s="2" t="s">
        <v>297</v>
      </c>
      <c r="L98" s="2" t="s">
        <v>8</v>
      </c>
    </row>
    <row r="99" spans="1:12">
      <c r="A99" s="114"/>
      <c r="B99" s="118"/>
      <c r="C99" s="119"/>
      <c r="D99" s="19" t="s">
        <v>7</v>
      </c>
      <c r="E99" s="4">
        <v>0.3</v>
      </c>
      <c r="F99" s="60">
        <f t="shared" si="3"/>
        <v>0.44999999999999996</v>
      </c>
      <c r="G99" s="58">
        <v>0</v>
      </c>
      <c r="H99" s="59">
        <f t="shared" si="4"/>
        <v>0</v>
      </c>
      <c r="I99" s="58">
        <v>0.3</v>
      </c>
      <c r="J99" s="61">
        <f t="shared" si="5"/>
        <v>0.44999999999999996</v>
      </c>
      <c r="K99" s="2" t="s">
        <v>298</v>
      </c>
      <c r="L99" s="2" t="s">
        <v>159</v>
      </c>
    </row>
    <row r="100" spans="1:12" ht="31.5">
      <c r="A100" s="102"/>
      <c r="B100" s="105"/>
      <c r="C100" s="98"/>
      <c r="D100" s="6" t="s">
        <v>139</v>
      </c>
      <c r="E100" s="4">
        <v>8.0000000000000002E-3</v>
      </c>
      <c r="F100" s="60">
        <f t="shared" si="3"/>
        <v>1.2E-2</v>
      </c>
      <c r="G100" s="58">
        <v>0</v>
      </c>
      <c r="H100" s="59">
        <f t="shared" si="4"/>
        <v>0</v>
      </c>
      <c r="I100" s="58">
        <v>8.0000000000000002E-3</v>
      </c>
      <c r="J100" s="61">
        <f t="shared" si="5"/>
        <v>1.2E-2</v>
      </c>
      <c r="K100" s="2" t="s">
        <v>297</v>
      </c>
      <c r="L100" s="2" t="s">
        <v>8</v>
      </c>
    </row>
    <row r="101" spans="1:12">
      <c r="A101" s="115">
        <v>53</v>
      </c>
      <c r="B101" s="104" t="s">
        <v>57</v>
      </c>
      <c r="C101" s="97" t="s">
        <v>305</v>
      </c>
      <c r="D101" s="19" t="s">
        <v>136</v>
      </c>
      <c r="E101" s="11">
        <f>800*0.25</f>
        <v>200</v>
      </c>
      <c r="F101" s="60">
        <f t="shared" si="3"/>
        <v>300</v>
      </c>
      <c r="G101" s="58">
        <v>0</v>
      </c>
      <c r="H101" s="59">
        <f t="shared" si="4"/>
        <v>0</v>
      </c>
      <c r="I101" s="62">
        <f>800*0.25</f>
        <v>200</v>
      </c>
      <c r="J101" s="61">
        <f t="shared" si="5"/>
        <v>300</v>
      </c>
      <c r="K101" s="2" t="s">
        <v>306</v>
      </c>
      <c r="L101" s="2" t="s">
        <v>8</v>
      </c>
    </row>
    <row r="102" spans="1:12">
      <c r="A102" s="116"/>
      <c r="B102" s="118"/>
      <c r="C102" s="119"/>
      <c r="D102" s="19" t="s">
        <v>7</v>
      </c>
      <c r="E102" s="4">
        <v>9.0370000000000008</v>
      </c>
      <c r="F102" s="60">
        <f t="shared" si="3"/>
        <v>13.555500000000002</v>
      </c>
      <c r="G102" s="58">
        <v>0</v>
      </c>
      <c r="H102" s="59">
        <f t="shared" si="4"/>
        <v>0</v>
      </c>
      <c r="I102" s="58">
        <v>9.0370000000000008</v>
      </c>
      <c r="J102" s="61">
        <f t="shared" si="5"/>
        <v>13.555500000000002</v>
      </c>
      <c r="K102" s="2" t="s">
        <v>306</v>
      </c>
      <c r="L102" s="2" t="s">
        <v>159</v>
      </c>
    </row>
    <row r="103" spans="1:12" ht="31.5">
      <c r="A103" s="116"/>
      <c r="B103" s="118"/>
      <c r="C103" s="119"/>
      <c r="D103" s="19" t="s">
        <v>7</v>
      </c>
      <c r="E103" s="4">
        <v>1.306</v>
      </c>
      <c r="F103" s="60">
        <f t="shared" si="3"/>
        <v>1.9590000000000001</v>
      </c>
      <c r="G103" s="58">
        <v>0</v>
      </c>
      <c r="H103" s="59">
        <f t="shared" si="4"/>
        <v>0</v>
      </c>
      <c r="I103" s="58">
        <v>1.306</v>
      </c>
      <c r="J103" s="61">
        <f t="shared" si="5"/>
        <v>1.9590000000000001</v>
      </c>
      <c r="K103" s="2" t="s">
        <v>183</v>
      </c>
      <c r="L103" s="2" t="s">
        <v>8</v>
      </c>
    </row>
    <row r="104" spans="1:12">
      <c r="A104" s="116"/>
      <c r="B104" s="118"/>
      <c r="C104" s="119"/>
      <c r="D104" s="19" t="s">
        <v>7</v>
      </c>
      <c r="E104" s="4">
        <v>0.63700000000000001</v>
      </c>
      <c r="F104" s="60">
        <f t="shared" si="3"/>
        <v>0.95550000000000002</v>
      </c>
      <c r="G104" s="58">
        <v>0</v>
      </c>
      <c r="H104" s="59">
        <f t="shared" si="4"/>
        <v>0</v>
      </c>
      <c r="I104" s="58">
        <v>0.63700000000000001</v>
      </c>
      <c r="J104" s="61">
        <f t="shared" si="5"/>
        <v>0.95550000000000002</v>
      </c>
      <c r="K104" s="2" t="s">
        <v>147</v>
      </c>
      <c r="L104" s="2" t="s">
        <v>8</v>
      </c>
    </row>
    <row r="105" spans="1:12">
      <c r="A105" s="116"/>
      <c r="B105" s="118"/>
      <c r="C105" s="119"/>
      <c r="D105" s="6" t="s">
        <v>188</v>
      </c>
      <c r="E105" s="4">
        <v>8.9849999999999994</v>
      </c>
      <c r="F105" s="60">
        <f t="shared" si="3"/>
        <v>13.477499999999999</v>
      </c>
      <c r="G105" s="58">
        <v>0</v>
      </c>
      <c r="H105" s="59">
        <f t="shared" si="4"/>
        <v>0</v>
      </c>
      <c r="I105" s="58">
        <v>8.9849999999999994</v>
      </c>
      <c r="J105" s="61">
        <f t="shared" si="5"/>
        <v>13.477499999999999</v>
      </c>
      <c r="K105" s="2" t="s">
        <v>306</v>
      </c>
      <c r="L105" s="2" t="s">
        <v>159</v>
      </c>
    </row>
    <row r="106" spans="1:12" ht="31.5">
      <c r="A106" s="117"/>
      <c r="B106" s="105"/>
      <c r="C106" s="98"/>
      <c r="D106" s="6" t="s">
        <v>139</v>
      </c>
      <c r="E106" s="11">
        <f>2000*0.0004</f>
        <v>0.8</v>
      </c>
      <c r="F106" s="60">
        <f t="shared" si="3"/>
        <v>1.2000000000000002</v>
      </c>
      <c r="G106" s="58">
        <v>0</v>
      </c>
      <c r="H106" s="59">
        <f t="shared" si="4"/>
        <v>0</v>
      </c>
      <c r="I106" s="62">
        <f>2000*0.0004</f>
        <v>0.8</v>
      </c>
      <c r="J106" s="61">
        <f t="shared" si="5"/>
        <v>1.2000000000000002</v>
      </c>
      <c r="K106" s="2" t="s">
        <v>137</v>
      </c>
      <c r="L106" s="2" t="s">
        <v>8</v>
      </c>
    </row>
    <row r="107" spans="1:12" ht="47.25">
      <c r="A107" s="6">
        <v>54</v>
      </c>
      <c r="B107" s="3" t="s">
        <v>274</v>
      </c>
      <c r="C107" s="2" t="s">
        <v>275</v>
      </c>
      <c r="D107" s="6" t="s">
        <v>7</v>
      </c>
      <c r="E107" s="4">
        <v>1.2909999999999999</v>
      </c>
      <c r="F107" s="60">
        <f t="shared" si="3"/>
        <v>1.9364999999999999</v>
      </c>
      <c r="G107" s="58">
        <v>0</v>
      </c>
      <c r="H107" s="59">
        <f t="shared" si="4"/>
        <v>0</v>
      </c>
      <c r="I107" s="58">
        <v>1.2909999999999999</v>
      </c>
      <c r="J107" s="61">
        <f t="shared" si="5"/>
        <v>1.9364999999999999</v>
      </c>
      <c r="K107" s="2" t="s">
        <v>137</v>
      </c>
      <c r="L107" s="2" t="s">
        <v>148</v>
      </c>
    </row>
    <row r="108" spans="1:12" ht="31.5">
      <c r="A108" s="101">
        <v>55</v>
      </c>
      <c r="B108" s="104" t="s">
        <v>58</v>
      </c>
      <c r="C108" s="97" t="s">
        <v>350</v>
      </c>
      <c r="D108" s="19" t="s">
        <v>136</v>
      </c>
      <c r="E108" s="11">
        <f>105.3*0.25</f>
        <v>26.324999999999999</v>
      </c>
      <c r="F108" s="60">
        <f t="shared" si="3"/>
        <v>39.487499999999997</v>
      </c>
      <c r="G108" s="58">
        <v>0</v>
      </c>
      <c r="H108" s="59">
        <f t="shared" si="4"/>
        <v>0</v>
      </c>
      <c r="I108" s="62">
        <f>105.3*0.25</f>
        <v>26.324999999999999</v>
      </c>
      <c r="J108" s="61">
        <f t="shared" si="5"/>
        <v>39.487499999999997</v>
      </c>
      <c r="K108" s="2" t="s">
        <v>205</v>
      </c>
      <c r="L108" s="2" t="s">
        <v>8</v>
      </c>
    </row>
    <row r="109" spans="1:12" ht="31.5">
      <c r="A109" s="114"/>
      <c r="B109" s="118"/>
      <c r="C109" s="119"/>
      <c r="D109" s="6" t="s">
        <v>7</v>
      </c>
      <c r="E109" s="11">
        <v>14.007</v>
      </c>
      <c r="F109" s="60">
        <f t="shared" si="3"/>
        <v>21.0105</v>
      </c>
      <c r="G109" s="58">
        <v>0</v>
      </c>
      <c r="H109" s="59">
        <f t="shared" si="4"/>
        <v>0</v>
      </c>
      <c r="I109" s="62">
        <v>14.007</v>
      </c>
      <c r="J109" s="61">
        <f t="shared" si="5"/>
        <v>21.0105</v>
      </c>
      <c r="K109" s="2" t="s">
        <v>205</v>
      </c>
      <c r="L109" s="2" t="s">
        <v>8</v>
      </c>
    </row>
    <row r="110" spans="1:12" ht="31.5">
      <c r="A110" s="114"/>
      <c r="B110" s="118"/>
      <c r="C110" s="119"/>
      <c r="D110" s="6" t="s">
        <v>188</v>
      </c>
      <c r="E110" s="11">
        <v>4.37</v>
      </c>
      <c r="F110" s="60">
        <f t="shared" si="3"/>
        <v>6.5549999999999997</v>
      </c>
      <c r="G110" s="58">
        <v>0</v>
      </c>
      <c r="H110" s="59">
        <f t="shared" si="4"/>
        <v>0</v>
      </c>
      <c r="I110" s="62">
        <v>4.37</v>
      </c>
      <c r="J110" s="61">
        <f t="shared" si="5"/>
        <v>6.5549999999999997</v>
      </c>
      <c r="K110" s="2" t="s">
        <v>205</v>
      </c>
      <c r="L110" s="2" t="s">
        <v>8</v>
      </c>
    </row>
    <row r="111" spans="1:12">
      <c r="A111" s="101">
        <v>56</v>
      </c>
      <c r="B111" s="120" t="s">
        <v>59</v>
      </c>
      <c r="C111" s="103" t="s">
        <v>340</v>
      </c>
      <c r="D111" s="19" t="s">
        <v>136</v>
      </c>
      <c r="E111" s="4">
        <v>0.67300000000000004</v>
      </c>
      <c r="F111" s="60">
        <f t="shared" si="3"/>
        <v>1.0095000000000001</v>
      </c>
      <c r="G111" s="58">
        <v>0</v>
      </c>
      <c r="H111" s="59">
        <f t="shared" si="4"/>
        <v>0</v>
      </c>
      <c r="I111" s="58">
        <v>0.67300000000000004</v>
      </c>
      <c r="J111" s="61">
        <f t="shared" si="5"/>
        <v>1.0095000000000001</v>
      </c>
      <c r="K111" s="2" t="s">
        <v>341</v>
      </c>
      <c r="L111" s="2" t="s">
        <v>148</v>
      </c>
    </row>
    <row r="112" spans="1:12" ht="31.5">
      <c r="A112" s="114"/>
      <c r="B112" s="120"/>
      <c r="C112" s="103"/>
      <c r="D112" s="6" t="s">
        <v>7</v>
      </c>
      <c r="E112" s="4">
        <v>1.615</v>
      </c>
      <c r="F112" s="60">
        <f t="shared" si="3"/>
        <v>2.4224999999999999</v>
      </c>
      <c r="G112" s="58">
        <v>0</v>
      </c>
      <c r="H112" s="59">
        <f t="shared" si="4"/>
        <v>0</v>
      </c>
      <c r="I112" s="58">
        <v>1.615</v>
      </c>
      <c r="J112" s="61">
        <f t="shared" si="5"/>
        <v>2.4224999999999999</v>
      </c>
      <c r="K112" s="2" t="s">
        <v>183</v>
      </c>
      <c r="L112" s="2" t="s">
        <v>8</v>
      </c>
    </row>
    <row r="113" spans="1:12" ht="31.5">
      <c r="A113" s="114"/>
      <c r="B113" s="120"/>
      <c r="C113" s="103"/>
      <c r="D113" s="6" t="s">
        <v>188</v>
      </c>
      <c r="E113" s="11">
        <v>0.56000000000000005</v>
      </c>
      <c r="F113" s="60">
        <f t="shared" si="3"/>
        <v>0.84000000000000008</v>
      </c>
      <c r="G113" s="58">
        <v>0</v>
      </c>
      <c r="H113" s="59">
        <f t="shared" si="4"/>
        <v>0</v>
      </c>
      <c r="I113" s="62">
        <v>0.56000000000000005</v>
      </c>
      <c r="J113" s="61">
        <f t="shared" si="5"/>
        <v>0.84000000000000008</v>
      </c>
      <c r="K113" s="2" t="s">
        <v>183</v>
      </c>
      <c r="L113" s="2" t="s">
        <v>8</v>
      </c>
    </row>
    <row r="114" spans="1:12">
      <c r="A114" s="102"/>
      <c r="B114" s="120"/>
      <c r="C114" s="103"/>
      <c r="D114" s="6" t="s">
        <v>139</v>
      </c>
      <c r="E114" s="4">
        <v>9.9000000000000005E-2</v>
      </c>
      <c r="F114" s="60">
        <f t="shared" si="3"/>
        <v>0.14850000000000002</v>
      </c>
      <c r="G114" s="58">
        <v>0</v>
      </c>
      <c r="H114" s="59">
        <f t="shared" si="4"/>
        <v>0</v>
      </c>
      <c r="I114" s="58">
        <v>9.9000000000000005E-2</v>
      </c>
      <c r="J114" s="61">
        <f t="shared" si="5"/>
        <v>0.14850000000000002</v>
      </c>
      <c r="K114" s="2" t="s">
        <v>258</v>
      </c>
      <c r="L114" s="2" t="s">
        <v>8</v>
      </c>
    </row>
    <row r="115" spans="1:12" ht="63">
      <c r="A115" s="6">
        <v>57</v>
      </c>
      <c r="B115" s="33" t="s">
        <v>60</v>
      </c>
      <c r="C115" s="34" t="s">
        <v>373</v>
      </c>
      <c r="D115" s="19" t="s">
        <v>7</v>
      </c>
      <c r="E115" s="4">
        <v>3.0979999999999999</v>
      </c>
      <c r="F115" s="60">
        <f t="shared" si="3"/>
        <v>4.6470000000000002</v>
      </c>
      <c r="G115" s="58">
        <v>0</v>
      </c>
      <c r="H115" s="59">
        <f t="shared" si="4"/>
        <v>0</v>
      </c>
      <c r="I115" s="58">
        <v>3.0979999999999999</v>
      </c>
      <c r="J115" s="61">
        <f t="shared" si="5"/>
        <v>4.6470000000000002</v>
      </c>
      <c r="K115" s="2" t="s">
        <v>134</v>
      </c>
      <c r="L115" s="2" t="s">
        <v>8</v>
      </c>
    </row>
    <row r="116" spans="1:12" ht="63">
      <c r="A116" s="6">
        <v>58</v>
      </c>
      <c r="B116" s="7" t="s">
        <v>61</v>
      </c>
      <c r="C116" s="2" t="s">
        <v>372</v>
      </c>
      <c r="D116" s="19" t="s">
        <v>7</v>
      </c>
      <c r="E116" s="11">
        <v>3.5</v>
      </c>
      <c r="F116" s="60">
        <f t="shared" si="3"/>
        <v>5.25</v>
      </c>
      <c r="G116" s="58">
        <v>0</v>
      </c>
      <c r="H116" s="59">
        <f t="shared" si="4"/>
        <v>0</v>
      </c>
      <c r="I116" s="62">
        <v>3.5</v>
      </c>
      <c r="J116" s="61">
        <f t="shared" si="5"/>
        <v>5.25</v>
      </c>
      <c r="K116" s="2" t="s">
        <v>153</v>
      </c>
      <c r="L116" s="2" t="s">
        <v>8</v>
      </c>
    </row>
    <row r="117" spans="1:12" ht="31.5">
      <c r="A117" s="101">
        <v>59</v>
      </c>
      <c r="B117" s="120" t="s">
        <v>62</v>
      </c>
      <c r="C117" s="103" t="s">
        <v>354</v>
      </c>
      <c r="D117" s="6" t="s">
        <v>188</v>
      </c>
      <c r="E117" s="11">
        <v>0.92500000000000004</v>
      </c>
      <c r="F117" s="60">
        <f t="shared" si="3"/>
        <v>1.3875000000000002</v>
      </c>
      <c r="G117" s="58">
        <v>0</v>
      </c>
      <c r="H117" s="59">
        <f t="shared" si="4"/>
        <v>0</v>
      </c>
      <c r="I117" s="62">
        <v>0.92500000000000004</v>
      </c>
      <c r="J117" s="61">
        <f t="shared" si="5"/>
        <v>1.3875000000000002</v>
      </c>
      <c r="K117" s="2" t="s">
        <v>137</v>
      </c>
      <c r="L117" s="2" t="s">
        <v>8</v>
      </c>
    </row>
    <row r="118" spans="1:12" ht="31.5">
      <c r="A118" s="102"/>
      <c r="B118" s="120"/>
      <c r="C118" s="103"/>
      <c r="D118" s="19" t="s">
        <v>7</v>
      </c>
      <c r="E118" s="11">
        <v>0.63</v>
      </c>
      <c r="F118" s="60">
        <f t="shared" si="3"/>
        <v>0.94500000000000006</v>
      </c>
      <c r="G118" s="58">
        <v>0</v>
      </c>
      <c r="H118" s="59">
        <f t="shared" si="4"/>
        <v>0</v>
      </c>
      <c r="I118" s="62">
        <v>0.63</v>
      </c>
      <c r="J118" s="61">
        <f t="shared" si="5"/>
        <v>0.94500000000000006</v>
      </c>
      <c r="K118" s="2" t="s">
        <v>183</v>
      </c>
      <c r="L118" s="2" t="s">
        <v>8</v>
      </c>
    </row>
    <row r="119" spans="1:12" ht="31.5">
      <c r="A119" s="115">
        <v>60</v>
      </c>
      <c r="B119" s="104" t="s">
        <v>63</v>
      </c>
      <c r="C119" s="97" t="s">
        <v>271</v>
      </c>
      <c r="D119" s="19" t="s">
        <v>136</v>
      </c>
      <c r="E119" s="11">
        <v>19.440000000000001</v>
      </c>
      <c r="F119" s="60">
        <f t="shared" si="3"/>
        <v>29.160000000000004</v>
      </c>
      <c r="G119" s="58">
        <v>0</v>
      </c>
      <c r="H119" s="59">
        <f t="shared" si="4"/>
        <v>0</v>
      </c>
      <c r="I119" s="62">
        <v>19.440000000000001</v>
      </c>
      <c r="J119" s="61">
        <f t="shared" si="5"/>
        <v>29.160000000000004</v>
      </c>
      <c r="K119" s="2" t="s">
        <v>183</v>
      </c>
      <c r="L119" s="2" t="s">
        <v>8</v>
      </c>
    </row>
    <row r="120" spans="1:12" ht="31.5">
      <c r="A120" s="116"/>
      <c r="B120" s="118"/>
      <c r="C120" s="119"/>
      <c r="D120" s="19" t="s">
        <v>7</v>
      </c>
      <c r="E120" s="11">
        <v>35.036999999999999</v>
      </c>
      <c r="F120" s="60">
        <f t="shared" si="3"/>
        <v>52.555499999999995</v>
      </c>
      <c r="G120" s="58">
        <v>0</v>
      </c>
      <c r="H120" s="59">
        <f t="shared" si="4"/>
        <v>0</v>
      </c>
      <c r="I120" s="62">
        <v>35.036999999999999</v>
      </c>
      <c r="J120" s="61">
        <f t="shared" si="5"/>
        <v>52.555499999999995</v>
      </c>
      <c r="K120" s="2" t="s">
        <v>205</v>
      </c>
      <c r="L120" s="2" t="s">
        <v>8</v>
      </c>
    </row>
    <row r="121" spans="1:12" ht="31.5">
      <c r="A121" s="116"/>
      <c r="B121" s="118"/>
      <c r="C121" s="119"/>
      <c r="D121" s="6" t="s">
        <v>188</v>
      </c>
      <c r="E121" s="11">
        <v>1.0249999999999999</v>
      </c>
      <c r="F121" s="60">
        <f t="shared" si="3"/>
        <v>1.5374999999999999</v>
      </c>
      <c r="G121" s="58">
        <v>0</v>
      </c>
      <c r="H121" s="59">
        <f t="shared" si="4"/>
        <v>0</v>
      </c>
      <c r="I121" s="62">
        <v>1.0249999999999999</v>
      </c>
      <c r="J121" s="61">
        <f t="shared" si="5"/>
        <v>1.5374999999999999</v>
      </c>
      <c r="K121" s="2" t="s">
        <v>205</v>
      </c>
      <c r="L121" s="2" t="s">
        <v>8</v>
      </c>
    </row>
    <row r="122" spans="1:12" ht="31.5">
      <c r="A122" s="117"/>
      <c r="B122" s="105"/>
      <c r="C122" s="98"/>
      <c r="D122" s="6" t="s">
        <v>139</v>
      </c>
      <c r="E122" s="11">
        <v>2.5</v>
      </c>
      <c r="F122" s="60">
        <f t="shared" si="3"/>
        <v>3.75</v>
      </c>
      <c r="G122" s="58">
        <v>0</v>
      </c>
      <c r="H122" s="59">
        <f t="shared" si="4"/>
        <v>0</v>
      </c>
      <c r="I122" s="62">
        <v>2.5</v>
      </c>
      <c r="J122" s="61">
        <f t="shared" si="5"/>
        <v>3.75</v>
      </c>
      <c r="K122" s="2" t="s">
        <v>205</v>
      </c>
      <c r="L122" s="2" t="s">
        <v>8</v>
      </c>
    </row>
    <row r="123" spans="1:12" ht="31.5">
      <c r="A123" s="115">
        <v>61</v>
      </c>
      <c r="B123" s="104" t="s">
        <v>64</v>
      </c>
      <c r="C123" s="97" t="s">
        <v>342</v>
      </c>
      <c r="D123" s="19" t="s">
        <v>136</v>
      </c>
      <c r="E123" s="11">
        <f>94.487*0.25</f>
        <v>23.621749999999999</v>
      </c>
      <c r="F123" s="60">
        <f t="shared" si="3"/>
        <v>35.432625000000002</v>
      </c>
      <c r="G123" s="58">
        <v>0</v>
      </c>
      <c r="H123" s="59">
        <f t="shared" si="4"/>
        <v>0</v>
      </c>
      <c r="I123" s="62">
        <f>94.487*0.25</f>
        <v>23.621749999999999</v>
      </c>
      <c r="J123" s="61">
        <f t="shared" si="5"/>
        <v>35.432625000000002</v>
      </c>
      <c r="K123" s="2" t="s">
        <v>204</v>
      </c>
      <c r="L123" s="2" t="s">
        <v>159</v>
      </c>
    </row>
    <row r="124" spans="1:12" ht="31.5">
      <c r="A124" s="116"/>
      <c r="B124" s="118"/>
      <c r="C124" s="119"/>
      <c r="D124" s="19" t="s">
        <v>7</v>
      </c>
      <c r="E124" s="11">
        <f>43.15*0.25</f>
        <v>10.7875</v>
      </c>
      <c r="F124" s="60">
        <f t="shared" si="3"/>
        <v>16.181249999999999</v>
      </c>
      <c r="G124" s="58">
        <v>0</v>
      </c>
      <c r="H124" s="59">
        <f t="shared" si="4"/>
        <v>0</v>
      </c>
      <c r="I124" s="62">
        <f>43.15*0.25</f>
        <v>10.7875</v>
      </c>
      <c r="J124" s="61">
        <f t="shared" si="5"/>
        <v>16.181249999999999</v>
      </c>
      <c r="K124" s="2" t="s">
        <v>205</v>
      </c>
      <c r="L124" s="2" t="s">
        <v>148</v>
      </c>
    </row>
    <row r="125" spans="1:12" ht="31.5">
      <c r="A125" s="116"/>
      <c r="B125" s="118"/>
      <c r="C125" s="119"/>
      <c r="D125" s="6" t="s">
        <v>188</v>
      </c>
      <c r="E125" s="11">
        <v>2.46</v>
      </c>
      <c r="F125" s="60">
        <f t="shared" si="3"/>
        <v>3.69</v>
      </c>
      <c r="G125" s="58">
        <v>0</v>
      </c>
      <c r="H125" s="59">
        <f t="shared" si="4"/>
        <v>0</v>
      </c>
      <c r="I125" s="62">
        <v>2.46</v>
      </c>
      <c r="J125" s="61">
        <f t="shared" si="5"/>
        <v>3.69</v>
      </c>
      <c r="K125" s="2" t="s">
        <v>205</v>
      </c>
      <c r="L125" s="2" t="s">
        <v>148</v>
      </c>
    </row>
    <row r="126" spans="1:12">
      <c r="A126" s="116"/>
      <c r="B126" s="118"/>
      <c r="C126" s="119"/>
      <c r="D126" s="6" t="s">
        <v>188</v>
      </c>
      <c r="E126" s="4">
        <v>7.7439999999999998</v>
      </c>
      <c r="F126" s="60">
        <f t="shared" si="3"/>
        <v>11.616</v>
      </c>
      <c r="G126" s="58">
        <v>7.7439999999999998</v>
      </c>
      <c r="H126" s="59">
        <f t="shared" si="4"/>
        <v>11.616</v>
      </c>
      <c r="I126" s="58">
        <v>0</v>
      </c>
      <c r="J126" s="61">
        <f t="shared" si="5"/>
        <v>0</v>
      </c>
      <c r="K126" s="2" t="s">
        <v>210</v>
      </c>
      <c r="L126" s="2" t="s">
        <v>148</v>
      </c>
    </row>
    <row r="127" spans="1:12" ht="31.5">
      <c r="A127" s="117"/>
      <c r="B127" s="105"/>
      <c r="C127" s="98"/>
      <c r="D127" s="6" t="s">
        <v>139</v>
      </c>
      <c r="E127" s="11">
        <f>300*0.0004</f>
        <v>0.12000000000000001</v>
      </c>
      <c r="F127" s="60">
        <f t="shared" si="3"/>
        <v>0.18000000000000002</v>
      </c>
      <c r="G127" s="58">
        <v>0</v>
      </c>
      <c r="H127" s="59">
        <f t="shared" si="4"/>
        <v>0</v>
      </c>
      <c r="I127" s="62">
        <f>300*0.0004</f>
        <v>0.12000000000000001</v>
      </c>
      <c r="J127" s="61">
        <f t="shared" si="5"/>
        <v>0.18000000000000002</v>
      </c>
      <c r="K127" s="2" t="s">
        <v>205</v>
      </c>
      <c r="L127" s="2" t="s">
        <v>138</v>
      </c>
    </row>
    <row r="128" spans="1:12" ht="31.5">
      <c r="A128" s="101">
        <v>62</v>
      </c>
      <c r="B128" s="104" t="s">
        <v>65</v>
      </c>
      <c r="C128" s="103" t="s">
        <v>304</v>
      </c>
      <c r="D128" s="19" t="s">
        <v>7</v>
      </c>
      <c r="E128" s="11">
        <v>0.65</v>
      </c>
      <c r="F128" s="60">
        <f t="shared" si="3"/>
        <v>0.97500000000000009</v>
      </c>
      <c r="G128" s="58">
        <v>0</v>
      </c>
      <c r="H128" s="59">
        <f t="shared" si="4"/>
        <v>0</v>
      </c>
      <c r="I128" s="62">
        <v>0.65</v>
      </c>
      <c r="J128" s="61">
        <f t="shared" si="5"/>
        <v>0.97500000000000009</v>
      </c>
      <c r="K128" s="2" t="s">
        <v>183</v>
      </c>
      <c r="L128" s="2" t="s">
        <v>8</v>
      </c>
    </row>
    <row r="129" spans="1:12">
      <c r="A129" s="114"/>
      <c r="B129" s="118"/>
      <c r="C129" s="103"/>
      <c r="D129" s="19" t="s">
        <v>7</v>
      </c>
      <c r="E129" s="11">
        <v>0.49</v>
      </c>
      <c r="F129" s="60">
        <f t="shared" si="3"/>
        <v>0.73499999999999999</v>
      </c>
      <c r="G129" s="58">
        <v>0</v>
      </c>
      <c r="H129" s="59">
        <f t="shared" si="4"/>
        <v>0</v>
      </c>
      <c r="I129" s="69">
        <v>0</v>
      </c>
      <c r="J129" s="61">
        <f t="shared" si="5"/>
        <v>0</v>
      </c>
      <c r="K129" s="2" t="s">
        <v>210</v>
      </c>
      <c r="L129" s="2" t="s">
        <v>159</v>
      </c>
    </row>
    <row r="130" spans="1:12">
      <c r="A130" s="102"/>
      <c r="B130" s="105"/>
      <c r="C130" s="103"/>
      <c r="D130" s="6" t="s">
        <v>139</v>
      </c>
      <c r="E130" s="11">
        <v>9.5000000000000001E-2</v>
      </c>
      <c r="F130" s="60">
        <f t="shared" si="3"/>
        <v>0.14250000000000002</v>
      </c>
      <c r="G130" s="58">
        <v>0</v>
      </c>
      <c r="H130" s="59">
        <f t="shared" si="4"/>
        <v>0</v>
      </c>
      <c r="I130" s="62">
        <v>9.5000000000000001E-2</v>
      </c>
      <c r="J130" s="61">
        <f t="shared" si="5"/>
        <v>0.14250000000000002</v>
      </c>
      <c r="K130" s="2" t="s">
        <v>258</v>
      </c>
      <c r="L130" s="2" t="s">
        <v>8</v>
      </c>
    </row>
    <row r="131" spans="1:12" ht="31.5">
      <c r="A131" s="101">
        <v>63</v>
      </c>
      <c r="B131" s="104" t="s">
        <v>66</v>
      </c>
      <c r="C131" s="103" t="s">
        <v>233</v>
      </c>
      <c r="D131" s="19" t="s">
        <v>136</v>
      </c>
      <c r="E131" s="11">
        <v>12</v>
      </c>
      <c r="F131" s="60">
        <f t="shared" si="3"/>
        <v>18</v>
      </c>
      <c r="G131" s="58">
        <v>0</v>
      </c>
      <c r="H131" s="59">
        <f t="shared" si="4"/>
        <v>0</v>
      </c>
      <c r="I131" s="62">
        <v>12</v>
      </c>
      <c r="J131" s="61">
        <f t="shared" si="5"/>
        <v>18</v>
      </c>
      <c r="K131" s="2" t="s">
        <v>234</v>
      </c>
      <c r="L131" s="2" t="s">
        <v>148</v>
      </c>
    </row>
    <row r="132" spans="1:12">
      <c r="A132" s="114"/>
      <c r="B132" s="118"/>
      <c r="C132" s="103"/>
      <c r="D132" s="19" t="s">
        <v>7</v>
      </c>
      <c r="E132" s="4">
        <v>0.41299999999999998</v>
      </c>
      <c r="F132" s="60">
        <f t="shared" si="3"/>
        <v>0.61949999999999994</v>
      </c>
      <c r="G132" s="58">
        <v>0.41299999999999998</v>
      </c>
      <c r="H132" s="59">
        <f t="shared" si="4"/>
        <v>0.61949999999999994</v>
      </c>
      <c r="I132" s="58">
        <v>0</v>
      </c>
      <c r="J132" s="61">
        <f t="shared" si="5"/>
        <v>0</v>
      </c>
      <c r="K132" s="2" t="s">
        <v>210</v>
      </c>
      <c r="L132" s="2" t="s">
        <v>8</v>
      </c>
    </row>
    <row r="133" spans="1:12">
      <c r="A133" s="114"/>
      <c r="B133" s="118"/>
      <c r="C133" s="103"/>
      <c r="D133" s="6" t="s">
        <v>188</v>
      </c>
      <c r="E133" s="4">
        <v>1.2999999999999999E-2</v>
      </c>
      <c r="F133" s="60">
        <f t="shared" si="3"/>
        <v>1.95E-2</v>
      </c>
      <c r="G133" s="58">
        <v>1.2999999999999999E-2</v>
      </c>
      <c r="H133" s="59">
        <f t="shared" si="4"/>
        <v>1.95E-2</v>
      </c>
      <c r="I133" s="58">
        <v>0</v>
      </c>
      <c r="J133" s="61">
        <f t="shared" si="5"/>
        <v>0</v>
      </c>
      <c r="K133" s="2" t="s">
        <v>210</v>
      </c>
      <c r="L133" s="2" t="s">
        <v>8</v>
      </c>
    </row>
    <row r="134" spans="1:12" ht="31.5">
      <c r="A134" s="102"/>
      <c r="B134" s="105"/>
      <c r="C134" s="103"/>
      <c r="D134" s="6" t="s">
        <v>139</v>
      </c>
      <c r="E134" s="4">
        <v>4.3999999999999997E-2</v>
      </c>
      <c r="F134" s="60">
        <f t="shared" ref="F134:F197" si="6">E134*1.5</f>
        <v>6.6000000000000003E-2</v>
      </c>
      <c r="G134" s="58">
        <v>0</v>
      </c>
      <c r="H134" s="59">
        <f t="shared" ref="H134:H197" si="7">G134*1.5</f>
        <v>0</v>
      </c>
      <c r="I134" s="58">
        <v>4.3999999999999997E-2</v>
      </c>
      <c r="J134" s="61">
        <f t="shared" ref="J134:J197" si="8">I134*1.5</f>
        <v>6.6000000000000003E-2</v>
      </c>
      <c r="K134" s="2" t="s">
        <v>151</v>
      </c>
      <c r="L134" s="2" t="s">
        <v>8</v>
      </c>
    </row>
    <row r="135" spans="1:12">
      <c r="A135" s="101">
        <v>64</v>
      </c>
      <c r="B135" s="104" t="s">
        <v>67</v>
      </c>
      <c r="C135" s="103" t="s">
        <v>181</v>
      </c>
      <c r="D135" s="6" t="s">
        <v>7</v>
      </c>
      <c r="E135" s="4">
        <v>1.9550000000000001</v>
      </c>
      <c r="F135" s="60">
        <f t="shared" si="6"/>
        <v>2.9325000000000001</v>
      </c>
      <c r="G135" s="58">
        <v>0</v>
      </c>
      <c r="H135" s="59">
        <f t="shared" si="7"/>
        <v>0</v>
      </c>
      <c r="I135" s="58">
        <v>0</v>
      </c>
      <c r="J135" s="61">
        <f t="shared" si="8"/>
        <v>0</v>
      </c>
      <c r="K135" s="2" t="s">
        <v>210</v>
      </c>
      <c r="L135" s="2" t="s">
        <v>210</v>
      </c>
    </row>
    <row r="136" spans="1:12">
      <c r="A136" s="102"/>
      <c r="B136" s="105"/>
      <c r="C136" s="103"/>
      <c r="D136" s="6" t="s">
        <v>7</v>
      </c>
      <c r="E136" s="11">
        <v>6.26</v>
      </c>
      <c r="F136" s="60">
        <f t="shared" si="6"/>
        <v>9.39</v>
      </c>
      <c r="G136" s="58">
        <v>0</v>
      </c>
      <c r="H136" s="59">
        <f t="shared" si="7"/>
        <v>0</v>
      </c>
      <c r="I136" s="62">
        <v>6.26</v>
      </c>
      <c r="J136" s="61">
        <f t="shared" si="8"/>
        <v>9.39</v>
      </c>
      <c r="K136" s="2" t="s">
        <v>182</v>
      </c>
      <c r="L136" s="2" t="s">
        <v>8</v>
      </c>
    </row>
    <row r="137" spans="1:12" ht="47.25">
      <c r="A137" s="101">
        <v>65</v>
      </c>
      <c r="B137" s="104" t="s">
        <v>68</v>
      </c>
      <c r="C137" s="2" t="s">
        <v>162</v>
      </c>
      <c r="D137" s="6" t="s">
        <v>7</v>
      </c>
      <c r="E137" s="11">
        <v>1.7470000000000001</v>
      </c>
      <c r="F137" s="60">
        <f t="shared" si="6"/>
        <v>2.6205000000000003</v>
      </c>
      <c r="G137" s="58">
        <v>0</v>
      </c>
      <c r="H137" s="59">
        <f t="shared" si="7"/>
        <v>0</v>
      </c>
      <c r="I137" s="62">
        <v>1.7470000000000001</v>
      </c>
      <c r="J137" s="61">
        <f t="shared" si="8"/>
        <v>2.6205000000000003</v>
      </c>
      <c r="K137" s="2" t="s">
        <v>134</v>
      </c>
      <c r="L137" s="2" t="s">
        <v>8</v>
      </c>
    </row>
    <row r="138" spans="1:12" ht="78.75">
      <c r="A138" s="102"/>
      <c r="B138" s="105"/>
      <c r="C138" s="2" t="s">
        <v>163</v>
      </c>
      <c r="D138" s="6" t="s">
        <v>136</v>
      </c>
      <c r="E138" s="11">
        <v>1.36</v>
      </c>
      <c r="F138" s="60">
        <f t="shared" si="6"/>
        <v>2.04</v>
      </c>
      <c r="G138" s="58">
        <v>0</v>
      </c>
      <c r="H138" s="59">
        <f t="shared" si="7"/>
        <v>0</v>
      </c>
      <c r="I138" s="62">
        <v>1.36</v>
      </c>
      <c r="J138" s="61">
        <f t="shared" si="8"/>
        <v>2.04</v>
      </c>
      <c r="K138" s="2" t="s">
        <v>164</v>
      </c>
      <c r="L138" s="2" t="s">
        <v>8</v>
      </c>
    </row>
    <row r="139" spans="1:12" ht="47.25">
      <c r="A139" s="115">
        <v>66</v>
      </c>
      <c r="B139" s="104" t="s">
        <v>69</v>
      </c>
      <c r="C139" s="97" t="s">
        <v>237</v>
      </c>
      <c r="D139" s="6" t="s">
        <v>136</v>
      </c>
      <c r="E139" s="11">
        <v>161.97999999999999</v>
      </c>
      <c r="F139" s="60">
        <f t="shared" si="6"/>
        <v>242.96999999999997</v>
      </c>
      <c r="G139" s="58">
        <v>0</v>
      </c>
      <c r="H139" s="59">
        <f t="shared" si="7"/>
        <v>0</v>
      </c>
      <c r="I139" s="62">
        <v>161.97999999999999</v>
      </c>
      <c r="J139" s="61">
        <f t="shared" si="8"/>
        <v>242.96999999999997</v>
      </c>
      <c r="K139" s="2" t="s">
        <v>238</v>
      </c>
      <c r="L139" s="2" t="s">
        <v>159</v>
      </c>
    </row>
    <row r="140" spans="1:12" ht="31.5">
      <c r="A140" s="116"/>
      <c r="B140" s="118"/>
      <c r="C140" s="119"/>
      <c r="D140" s="6" t="s">
        <v>7</v>
      </c>
      <c r="E140" s="11">
        <v>8.7200000000000006</v>
      </c>
      <c r="F140" s="60">
        <f t="shared" si="6"/>
        <v>13.080000000000002</v>
      </c>
      <c r="G140" s="58">
        <v>0</v>
      </c>
      <c r="H140" s="59">
        <f t="shared" si="7"/>
        <v>0</v>
      </c>
      <c r="I140" s="62">
        <v>8.7200000000000006</v>
      </c>
      <c r="J140" s="61">
        <f t="shared" si="8"/>
        <v>13.080000000000002</v>
      </c>
      <c r="K140" s="2" t="s">
        <v>134</v>
      </c>
      <c r="L140" s="2" t="s">
        <v>148</v>
      </c>
    </row>
    <row r="141" spans="1:12" ht="31.5">
      <c r="A141" s="116"/>
      <c r="B141" s="118"/>
      <c r="C141" s="119"/>
      <c r="D141" s="6" t="s">
        <v>139</v>
      </c>
      <c r="E141" s="11">
        <v>0.75</v>
      </c>
      <c r="F141" s="60">
        <f t="shared" si="6"/>
        <v>1.125</v>
      </c>
      <c r="G141" s="58"/>
      <c r="H141" s="59">
        <f t="shared" si="7"/>
        <v>0</v>
      </c>
      <c r="I141" s="62">
        <v>0.75</v>
      </c>
      <c r="J141" s="61">
        <f t="shared" si="8"/>
        <v>1.125</v>
      </c>
      <c r="K141" s="2" t="s">
        <v>134</v>
      </c>
      <c r="L141" s="2" t="s">
        <v>148</v>
      </c>
    </row>
    <row r="142" spans="1:12">
      <c r="A142" s="117"/>
      <c r="B142" s="105"/>
      <c r="C142" s="98"/>
      <c r="D142" s="6" t="s">
        <v>139</v>
      </c>
      <c r="E142" s="11">
        <f>1772*0.0004</f>
        <v>0.70879999999999999</v>
      </c>
      <c r="F142" s="60">
        <f t="shared" si="6"/>
        <v>1.0631999999999999</v>
      </c>
      <c r="G142" s="58">
        <v>0</v>
      </c>
      <c r="H142" s="59">
        <f t="shared" si="7"/>
        <v>0</v>
      </c>
      <c r="I142" s="62">
        <f>1772*0.0004</f>
        <v>0.70879999999999999</v>
      </c>
      <c r="J142" s="61">
        <f t="shared" si="8"/>
        <v>1.0631999999999999</v>
      </c>
      <c r="K142" s="2" t="s">
        <v>174</v>
      </c>
      <c r="L142" s="2" t="s">
        <v>8</v>
      </c>
    </row>
    <row r="143" spans="1:12" ht="63">
      <c r="A143" s="6">
        <v>67</v>
      </c>
      <c r="B143" s="3" t="s">
        <v>70</v>
      </c>
      <c r="C143" s="2" t="s">
        <v>165</v>
      </c>
      <c r="D143" s="6" t="s">
        <v>7</v>
      </c>
      <c r="E143" s="11">
        <v>6.7249999999999996</v>
      </c>
      <c r="F143" s="60">
        <f t="shared" si="6"/>
        <v>10.087499999999999</v>
      </c>
      <c r="G143" s="58">
        <v>0</v>
      </c>
      <c r="H143" s="59">
        <f t="shared" si="7"/>
        <v>0</v>
      </c>
      <c r="I143" s="58">
        <v>6.7249999999999996</v>
      </c>
      <c r="J143" s="61">
        <f t="shared" si="8"/>
        <v>10.087499999999999</v>
      </c>
      <c r="K143" s="2" t="s">
        <v>151</v>
      </c>
      <c r="L143" s="2" t="s">
        <v>8</v>
      </c>
    </row>
    <row r="144" spans="1:12" ht="47.25">
      <c r="A144" s="6">
        <v>68</v>
      </c>
      <c r="B144" s="3" t="s">
        <v>71</v>
      </c>
      <c r="C144" s="2" t="s">
        <v>368</v>
      </c>
      <c r="D144" s="6" t="s">
        <v>7</v>
      </c>
      <c r="E144" s="4">
        <v>5.702</v>
      </c>
      <c r="F144" s="60">
        <f t="shared" si="6"/>
        <v>8.5530000000000008</v>
      </c>
      <c r="G144" s="58">
        <v>0</v>
      </c>
      <c r="H144" s="59">
        <f t="shared" si="7"/>
        <v>0</v>
      </c>
      <c r="I144" s="58">
        <v>5.702</v>
      </c>
      <c r="J144" s="61">
        <f t="shared" si="8"/>
        <v>8.5530000000000008</v>
      </c>
      <c r="K144" s="2" t="s">
        <v>369</v>
      </c>
      <c r="L144" s="2" t="s">
        <v>8</v>
      </c>
    </row>
    <row r="145" spans="1:12" ht="31.5">
      <c r="A145" s="101">
        <v>69</v>
      </c>
      <c r="B145" s="104" t="s">
        <v>72</v>
      </c>
      <c r="C145" s="103" t="s">
        <v>169</v>
      </c>
      <c r="D145" s="6" t="s">
        <v>136</v>
      </c>
      <c r="E145" s="11">
        <v>91.5</v>
      </c>
      <c r="F145" s="60">
        <f t="shared" si="6"/>
        <v>137.25</v>
      </c>
      <c r="G145" s="58">
        <v>0</v>
      </c>
      <c r="H145" s="59">
        <f t="shared" si="7"/>
        <v>0</v>
      </c>
      <c r="I145" s="62">
        <v>91.5</v>
      </c>
      <c r="J145" s="61">
        <f t="shared" si="8"/>
        <v>137.25</v>
      </c>
      <c r="K145" s="2" t="s">
        <v>170</v>
      </c>
      <c r="L145" s="2" t="s">
        <v>8</v>
      </c>
    </row>
    <row r="146" spans="1:12" ht="31.5">
      <c r="A146" s="114"/>
      <c r="B146" s="118"/>
      <c r="C146" s="103"/>
      <c r="D146" s="6" t="s">
        <v>158</v>
      </c>
      <c r="E146" s="4">
        <v>5.5309999999999997</v>
      </c>
      <c r="F146" s="60">
        <f t="shared" si="6"/>
        <v>8.2965</v>
      </c>
      <c r="G146" s="58">
        <v>0</v>
      </c>
      <c r="H146" s="59">
        <f t="shared" si="7"/>
        <v>0</v>
      </c>
      <c r="I146" s="58">
        <v>5.5309999999999997</v>
      </c>
      <c r="J146" s="61">
        <f t="shared" si="8"/>
        <v>8.2965</v>
      </c>
      <c r="K146" s="2" t="s">
        <v>153</v>
      </c>
      <c r="L146" s="2" t="s">
        <v>148</v>
      </c>
    </row>
    <row r="147" spans="1:12" ht="31.5">
      <c r="A147" s="102"/>
      <c r="B147" s="105"/>
      <c r="C147" s="103"/>
      <c r="D147" s="6" t="s">
        <v>139</v>
      </c>
      <c r="E147" s="4">
        <v>6.9000000000000006E-2</v>
      </c>
      <c r="F147" s="60">
        <f t="shared" si="6"/>
        <v>0.10350000000000001</v>
      </c>
      <c r="G147" s="58">
        <v>0</v>
      </c>
      <c r="H147" s="59">
        <f t="shared" si="7"/>
        <v>0</v>
      </c>
      <c r="I147" s="58">
        <v>6.9000000000000006E-2</v>
      </c>
      <c r="J147" s="61">
        <f t="shared" si="8"/>
        <v>0.10350000000000001</v>
      </c>
      <c r="K147" s="2" t="s">
        <v>153</v>
      </c>
      <c r="L147" s="2" t="s">
        <v>148</v>
      </c>
    </row>
    <row r="148" spans="1:12">
      <c r="A148" s="101">
        <v>70</v>
      </c>
      <c r="B148" s="104" t="s">
        <v>73</v>
      </c>
      <c r="C148" s="106" t="s">
        <v>253</v>
      </c>
      <c r="D148" s="6" t="s">
        <v>7</v>
      </c>
      <c r="E148" s="35">
        <v>0.26</v>
      </c>
      <c r="F148" s="60">
        <f t="shared" si="6"/>
        <v>0.39</v>
      </c>
      <c r="G148" s="70">
        <v>0</v>
      </c>
      <c r="H148" s="59">
        <f t="shared" si="7"/>
        <v>0</v>
      </c>
      <c r="I148" s="71">
        <v>0.26</v>
      </c>
      <c r="J148" s="61">
        <f t="shared" si="8"/>
        <v>0.39</v>
      </c>
      <c r="K148" s="37" t="s">
        <v>252</v>
      </c>
      <c r="L148" s="2" t="s">
        <v>148</v>
      </c>
    </row>
    <row r="149" spans="1:12">
      <c r="A149" s="102"/>
      <c r="B149" s="105"/>
      <c r="C149" s="107"/>
      <c r="D149" s="6" t="s">
        <v>139</v>
      </c>
      <c r="E149" s="36">
        <f>10*0.0004</f>
        <v>4.0000000000000001E-3</v>
      </c>
      <c r="F149" s="60">
        <f t="shared" si="6"/>
        <v>6.0000000000000001E-3</v>
      </c>
      <c r="G149" s="70">
        <v>0</v>
      </c>
      <c r="H149" s="59">
        <f t="shared" si="7"/>
        <v>0</v>
      </c>
      <c r="I149" s="70">
        <f>10*0.0004</f>
        <v>4.0000000000000001E-3</v>
      </c>
      <c r="J149" s="61">
        <f t="shared" si="8"/>
        <v>6.0000000000000001E-3</v>
      </c>
      <c r="K149" s="37" t="s">
        <v>254</v>
      </c>
      <c r="L149" s="2" t="s">
        <v>8</v>
      </c>
    </row>
    <row r="150" spans="1:12" ht="31.5">
      <c r="A150" s="115">
        <v>71</v>
      </c>
      <c r="B150" s="104" t="s">
        <v>74</v>
      </c>
      <c r="C150" s="97" t="s">
        <v>351</v>
      </c>
      <c r="D150" s="6" t="s">
        <v>136</v>
      </c>
      <c r="E150" s="11">
        <f>763.8*0.25</f>
        <v>190.95</v>
      </c>
      <c r="F150" s="60">
        <f t="shared" si="6"/>
        <v>286.42499999999995</v>
      </c>
      <c r="G150" s="58">
        <v>0</v>
      </c>
      <c r="H150" s="59">
        <f t="shared" si="7"/>
        <v>0</v>
      </c>
      <c r="I150" s="62">
        <f>763.8*0.25</f>
        <v>190.95</v>
      </c>
      <c r="J150" s="61">
        <f t="shared" si="8"/>
        <v>286.42499999999995</v>
      </c>
      <c r="K150" s="2" t="s">
        <v>352</v>
      </c>
      <c r="L150" s="2" t="s">
        <v>148</v>
      </c>
    </row>
    <row r="151" spans="1:12" ht="31.5">
      <c r="A151" s="116"/>
      <c r="B151" s="118"/>
      <c r="C151" s="119"/>
      <c r="D151" s="6" t="s">
        <v>136</v>
      </c>
      <c r="E151" s="11">
        <f>244.4*0.25</f>
        <v>61.1</v>
      </c>
      <c r="F151" s="60">
        <f t="shared" si="6"/>
        <v>91.65</v>
      </c>
      <c r="G151" s="58">
        <v>0</v>
      </c>
      <c r="H151" s="59">
        <f t="shared" si="7"/>
        <v>0</v>
      </c>
      <c r="I151" s="62">
        <f>244.4*0.25</f>
        <v>61.1</v>
      </c>
      <c r="J151" s="61">
        <f t="shared" si="8"/>
        <v>91.65</v>
      </c>
      <c r="K151" s="2" t="s">
        <v>352</v>
      </c>
      <c r="L151" s="2" t="s">
        <v>148</v>
      </c>
    </row>
    <row r="152" spans="1:12">
      <c r="A152" s="116"/>
      <c r="B152" s="118"/>
      <c r="C152" s="119"/>
      <c r="D152" s="6" t="s">
        <v>7</v>
      </c>
      <c r="E152" s="11">
        <v>0.24</v>
      </c>
      <c r="F152" s="60">
        <f t="shared" si="6"/>
        <v>0.36</v>
      </c>
      <c r="G152" s="58">
        <v>0</v>
      </c>
      <c r="H152" s="59">
        <f t="shared" si="7"/>
        <v>0</v>
      </c>
      <c r="I152" s="62">
        <v>0.24</v>
      </c>
      <c r="J152" s="61">
        <f t="shared" si="8"/>
        <v>0.36</v>
      </c>
      <c r="K152" s="2" t="s">
        <v>353</v>
      </c>
      <c r="L152" s="2" t="s">
        <v>148</v>
      </c>
    </row>
    <row r="153" spans="1:12" ht="31.5">
      <c r="A153" s="117"/>
      <c r="B153" s="105"/>
      <c r="C153" s="98"/>
      <c r="D153" s="6" t="s">
        <v>188</v>
      </c>
      <c r="E153" s="11">
        <v>7.2</v>
      </c>
      <c r="F153" s="60">
        <f t="shared" si="6"/>
        <v>10.8</v>
      </c>
      <c r="G153" s="58">
        <v>0</v>
      </c>
      <c r="H153" s="59">
        <f t="shared" si="7"/>
        <v>0</v>
      </c>
      <c r="I153" s="62">
        <v>7.2</v>
      </c>
      <c r="J153" s="61">
        <f t="shared" si="8"/>
        <v>10.8</v>
      </c>
      <c r="K153" s="2" t="s">
        <v>352</v>
      </c>
      <c r="L153" s="2" t="s">
        <v>148</v>
      </c>
    </row>
    <row r="154" spans="1:12">
      <c r="A154" s="101">
        <v>72</v>
      </c>
      <c r="B154" s="120" t="s">
        <v>75</v>
      </c>
      <c r="C154" s="103" t="s">
        <v>302</v>
      </c>
      <c r="D154" s="6" t="s">
        <v>136</v>
      </c>
      <c r="E154" s="11">
        <v>63.5</v>
      </c>
      <c r="F154" s="60">
        <f t="shared" si="6"/>
        <v>95.25</v>
      </c>
      <c r="G154" s="58">
        <v>0</v>
      </c>
      <c r="H154" s="59">
        <f t="shared" si="7"/>
        <v>0</v>
      </c>
      <c r="I154" s="62">
        <v>63.5</v>
      </c>
      <c r="J154" s="61">
        <f t="shared" si="8"/>
        <v>95.25</v>
      </c>
      <c r="K154" s="2" t="s">
        <v>303</v>
      </c>
      <c r="L154" s="2" t="s">
        <v>159</v>
      </c>
    </row>
    <row r="155" spans="1:12" ht="31.5">
      <c r="A155" s="114"/>
      <c r="B155" s="120"/>
      <c r="C155" s="103"/>
      <c r="D155" s="6" t="s">
        <v>7</v>
      </c>
      <c r="E155" s="11">
        <v>1.1000000000000001</v>
      </c>
      <c r="F155" s="60">
        <f t="shared" si="6"/>
        <v>1.6500000000000001</v>
      </c>
      <c r="G155" s="58">
        <v>0</v>
      </c>
      <c r="H155" s="59">
        <f t="shared" si="7"/>
        <v>0</v>
      </c>
      <c r="I155" s="62">
        <v>1.1000000000000001</v>
      </c>
      <c r="J155" s="61">
        <f t="shared" si="8"/>
        <v>1.6500000000000001</v>
      </c>
      <c r="K155" s="2" t="s">
        <v>183</v>
      </c>
      <c r="L155" s="2" t="s">
        <v>8</v>
      </c>
    </row>
    <row r="156" spans="1:12">
      <c r="A156" s="114"/>
      <c r="B156" s="120"/>
      <c r="C156" s="103"/>
      <c r="D156" s="6" t="s">
        <v>136</v>
      </c>
      <c r="E156" s="11">
        <v>7.0000000000000007E-2</v>
      </c>
      <c r="F156" s="60">
        <f t="shared" si="6"/>
        <v>0.10500000000000001</v>
      </c>
      <c r="G156" s="58">
        <v>0</v>
      </c>
      <c r="H156" s="59">
        <f t="shared" si="7"/>
        <v>0</v>
      </c>
      <c r="I156" s="62">
        <v>7.0000000000000007E-2</v>
      </c>
      <c r="J156" s="61">
        <f t="shared" si="8"/>
        <v>0.10500000000000001</v>
      </c>
      <c r="K156" s="2" t="s">
        <v>303</v>
      </c>
      <c r="L156" s="2" t="s">
        <v>159</v>
      </c>
    </row>
    <row r="157" spans="1:12">
      <c r="A157" s="114"/>
      <c r="B157" s="120"/>
      <c r="C157" s="103"/>
      <c r="D157" s="6" t="s">
        <v>188</v>
      </c>
      <c r="E157" s="11">
        <v>1.1499999999999999</v>
      </c>
      <c r="F157" s="60">
        <f t="shared" si="6"/>
        <v>1.7249999999999999</v>
      </c>
      <c r="G157" s="58">
        <v>0</v>
      </c>
      <c r="H157" s="59">
        <f t="shared" si="7"/>
        <v>0</v>
      </c>
      <c r="I157" s="62">
        <v>1.1499999999999999</v>
      </c>
      <c r="J157" s="61">
        <f t="shared" si="8"/>
        <v>1.7249999999999999</v>
      </c>
      <c r="K157" s="2" t="s">
        <v>303</v>
      </c>
      <c r="L157" s="2" t="s">
        <v>138</v>
      </c>
    </row>
    <row r="158" spans="1:12" ht="31.5">
      <c r="A158" s="102"/>
      <c r="B158" s="120"/>
      <c r="C158" s="103"/>
      <c r="D158" s="6" t="s">
        <v>139</v>
      </c>
      <c r="E158" s="11">
        <v>0.06</v>
      </c>
      <c r="F158" s="60">
        <f t="shared" si="6"/>
        <v>0.09</v>
      </c>
      <c r="G158" s="58">
        <v>0</v>
      </c>
      <c r="H158" s="59">
        <f t="shared" si="7"/>
        <v>0</v>
      </c>
      <c r="I158" s="62">
        <v>0.06</v>
      </c>
      <c r="J158" s="61">
        <f t="shared" si="8"/>
        <v>0.09</v>
      </c>
      <c r="K158" s="2" t="s">
        <v>151</v>
      </c>
      <c r="L158" s="2" t="s">
        <v>211</v>
      </c>
    </row>
    <row r="159" spans="1:12" ht="31.5">
      <c r="A159" s="115">
        <v>73</v>
      </c>
      <c r="B159" s="120" t="s">
        <v>76</v>
      </c>
      <c r="C159" s="103" t="s">
        <v>301</v>
      </c>
      <c r="D159" s="6" t="s">
        <v>7</v>
      </c>
      <c r="E159" s="4">
        <v>7.4969999999999999</v>
      </c>
      <c r="F159" s="60">
        <f t="shared" si="6"/>
        <v>11.2455</v>
      </c>
      <c r="G159" s="58">
        <v>0</v>
      </c>
      <c r="H159" s="59">
        <f t="shared" si="7"/>
        <v>0</v>
      </c>
      <c r="I159" s="58">
        <v>7.4969999999999999</v>
      </c>
      <c r="J159" s="61">
        <f t="shared" si="8"/>
        <v>11.2455</v>
      </c>
      <c r="K159" s="2" t="s">
        <v>205</v>
      </c>
      <c r="L159" s="2" t="s">
        <v>138</v>
      </c>
    </row>
    <row r="160" spans="1:12" ht="31.5">
      <c r="A160" s="116"/>
      <c r="B160" s="120"/>
      <c r="C160" s="103"/>
      <c r="D160" s="6" t="s">
        <v>188</v>
      </c>
      <c r="E160" s="4">
        <v>3.7559999999999998</v>
      </c>
      <c r="F160" s="60">
        <f t="shared" si="6"/>
        <v>5.6339999999999995</v>
      </c>
      <c r="G160" s="58">
        <v>0</v>
      </c>
      <c r="H160" s="59">
        <f t="shared" si="7"/>
        <v>0</v>
      </c>
      <c r="I160" s="58">
        <v>3.7559999999999998</v>
      </c>
      <c r="J160" s="61">
        <f t="shared" si="8"/>
        <v>5.6339999999999995</v>
      </c>
      <c r="K160" s="2" t="s">
        <v>205</v>
      </c>
      <c r="L160" s="2" t="s">
        <v>138</v>
      </c>
    </row>
    <row r="161" spans="1:12" ht="31.5">
      <c r="A161" s="117"/>
      <c r="B161" s="120"/>
      <c r="C161" s="103"/>
      <c r="D161" s="6" t="s">
        <v>139</v>
      </c>
      <c r="E161" s="4">
        <f>164*0.0004</f>
        <v>6.5600000000000006E-2</v>
      </c>
      <c r="F161" s="60">
        <f t="shared" si="6"/>
        <v>9.8400000000000015E-2</v>
      </c>
      <c r="G161" s="58">
        <v>0</v>
      </c>
      <c r="H161" s="59">
        <f t="shared" si="7"/>
        <v>0</v>
      </c>
      <c r="I161" s="58">
        <f>164*0.0004</f>
        <v>6.5600000000000006E-2</v>
      </c>
      <c r="J161" s="61">
        <f t="shared" si="8"/>
        <v>9.8400000000000015E-2</v>
      </c>
      <c r="K161" s="2" t="s">
        <v>205</v>
      </c>
      <c r="L161" s="2" t="s">
        <v>138</v>
      </c>
    </row>
    <row r="162" spans="1:12">
      <c r="A162" s="101">
        <v>74</v>
      </c>
      <c r="B162" s="104" t="s">
        <v>77</v>
      </c>
      <c r="C162" s="103" t="s">
        <v>202</v>
      </c>
      <c r="D162" s="6" t="s">
        <v>7</v>
      </c>
      <c r="E162" s="11">
        <v>8.15</v>
      </c>
      <c r="F162" s="60">
        <f t="shared" si="6"/>
        <v>12.225000000000001</v>
      </c>
      <c r="G162" s="62">
        <v>8.15</v>
      </c>
      <c r="H162" s="59">
        <f t="shared" si="7"/>
        <v>12.225000000000001</v>
      </c>
      <c r="I162" s="69">
        <v>0</v>
      </c>
      <c r="J162" s="61">
        <f t="shared" si="8"/>
        <v>0</v>
      </c>
      <c r="K162" s="2" t="s">
        <v>200</v>
      </c>
      <c r="L162" s="2" t="s">
        <v>8</v>
      </c>
    </row>
    <row r="163" spans="1:12" ht="31.5">
      <c r="A163" s="102"/>
      <c r="B163" s="105"/>
      <c r="C163" s="103"/>
      <c r="D163" s="6" t="s">
        <v>188</v>
      </c>
      <c r="E163" s="4">
        <v>0.19800000000000001</v>
      </c>
      <c r="F163" s="60">
        <f t="shared" si="6"/>
        <v>0.29700000000000004</v>
      </c>
      <c r="G163" s="58">
        <v>0.19</v>
      </c>
      <c r="H163" s="59">
        <f t="shared" si="7"/>
        <v>0.28500000000000003</v>
      </c>
      <c r="I163" s="58">
        <v>8.0000000000000002E-3</v>
      </c>
      <c r="J163" s="61">
        <f t="shared" si="8"/>
        <v>1.2E-2</v>
      </c>
      <c r="K163" s="2" t="s">
        <v>153</v>
      </c>
      <c r="L163" s="2" t="s">
        <v>8</v>
      </c>
    </row>
    <row r="164" spans="1:12" ht="31.5">
      <c r="A164" s="115">
        <v>75</v>
      </c>
      <c r="B164" s="104" t="s">
        <v>78</v>
      </c>
      <c r="C164" s="97" t="s">
        <v>239</v>
      </c>
      <c r="D164" s="6" t="s">
        <v>136</v>
      </c>
      <c r="E164" s="11">
        <v>0.376</v>
      </c>
      <c r="F164" s="60">
        <f t="shared" si="6"/>
        <v>0.56400000000000006</v>
      </c>
      <c r="G164" s="58">
        <v>0</v>
      </c>
      <c r="H164" s="59">
        <f t="shared" si="7"/>
        <v>0</v>
      </c>
      <c r="I164" s="62">
        <v>0.376</v>
      </c>
      <c r="J164" s="61">
        <f t="shared" si="8"/>
        <v>0.56400000000000006</v>
      </c>
      <c r="K164" s="2" t="s">
        <v>240</v>
      </c>
      <c r="L164" s="2" t="s">
        <v>8</v>
      </c>
    </row>
    <row r="165" spans="1:12" ht="31.5">
      <c r="A165" s="116"/>
      <c r="B165" s="118"/>
      <c r="C165" s="119"/>
      <c r="D165" s="6" t="s">
        <v>7</v>
      </c>
      <c r="E165" s="11">
        <v>0.3</v>
      </c>
      <c r="F165" s="60">
        <f t="shared" si="6"/>
        <v>0.44999999999999996</v>
      </c>
      <c r="G165" s="58">
        <v>0</v>
      </c>
      <c r="H165" s="59">
        <f t="shared" si="7"/>
        <v>0</v>
      </c>
      <c r="I165" s="62">
        <v>0.3</v>
      </c>
      <c r="J165" s="61">
        <f t="shared" si="8"/>
        <v>0.44999999999999996</v>
      </c>
      <c r="K165" s="2" t="s">
        <v>205</v>
      </c>
      <c r="L165" s="2" t="s">
        <v>8</v>
      </c>
    </row>
    <row r="166" spans="1:12" ht="31.5">
      <c r="A166" s="116"/>
      <c r="B166" s="118"/>
      <c r="C166" s="119"/>
      <c r="D166" s="6" t="s">
        <v>188</v>
      </c>
      <c r="E166" s="11">
        <v>0.2</v>
      </c>
      <c r="F166" s="60">
        <f t="shared" si="6"/>
        <v>0.30000000000000004</v>
      </c>
      <c r="G166" s="58">
        <v>0</v>
      </c>
      <c r="H166" s="59">
        <f t="shared" si="7"/>
        <v>0</v>
      </c>
      <c r="I166" s="62">
        <v>0.2</v>
      </c>
      <c r="J166" s="61">
        <f t="shared" si="8"/>
        <v>0.30000000000000004</v>
      </c>
      <c r="K166" s="2" t="s">
        <v>205</v>
      </c>
      <c r="L166" s="2" t="s">
        <v>8</v>
      </c>
    </row>
    <row r="167" spans="1:12" ht="31.5">
      <c r="A167" s="117"/>
      <c r="B167" s="105"/>
      <c r="C167" s="98"/>
      <c r="D167" s="6" t="s">
        <v>139</v>
      </c>
      <c r="E167" s="11">
        <v>0.161</v>
      </c>
      <c r="F167" s="60">
        <f t="shared" si="6"/>
        <v>0.24149999999999999</v>
      </c>
      <c r="G167" s="58">
        <v>0</v>
      </c>
      <c r="H167" s="59">
        <f t="shared" si="7"/>
        <v>0</v>
      </c>
      <c r="I167" s="62">
        <v>0.161</v>
      </c>
      <c r="J167" s="61">
        <f t="shared" si="8"/>
        <v>0.24149999999999999</v>
      </c>
      <c r="K167" s="2" t="s">
        <v>205</v>
      </c>
      <c r="L167" s="2" t="s">
        <v>8</v>
      </c>
    </row>
    <row r="168" spans="1:12">
      <c r="A168" s="115">
        <v>76</v>
      </c>
      <c r="B168" s="99" t="s">
        <v>79</v>
      </c>
      <c r="C168" s="97" t="s">
        <v>380</v>
      </c>
      <c r="D168" s="6" t="s">
        <v>136</v>
      </c>
      <c r="E168" s="11">
        <v>5.4</v>
      </c>
      <c r="F168" s="60">
        <f t="shared" si="6"/>
        <v>8.1000000000000014</v>
      </c>
      <c r="G168" s="58">
        <v>0</v>
      </c>
      <c r="H168" s="59">
        <f t="shared" si="7"/>
        <v>0</v>
      </c>
      <c r="I168" s="62">
        <v>5.4</v>
      </c>
      <c r="J168" s="61">
        <f t="shared" si="8"/>
        <v>8.1000000000000014</v>
      </c>
      <c r="K168" s="2" t="s">
        <v>381</v>
      </c>
      <c r="L168" s="2" t="s">
        <v>8</v>
      </c>
    </row>
    <row r="169" spans="1:12" ht="31.5">
      <c r="A169" s="116"/>
      <c r="B169" s="132"/>
      <c r="C169" s="119"/>
      <c r="D169" s="6" t="s">
        <v>7</v>
      </c>
      <c r="E169" s="11">
        <v>7.8E-2</v>
      </c>
      <c r="F169" s="60">
        <f t="shared" si="6"/>
        <v>0.11699999999999999</v>
      </c>
      <c r="G169" s="58">
        <v>0</v>
      </c>
      <c r="H169" s="59">
        <f t="shared" si="7"/>
        <v>0</v>
      </c>
      <c r="I169" s="62">
        <v>7.8E-2</v>
      </c>
      <c r="J169" s="61">
        <f t="shared" si="8"/>
        <v>0.11699999999999999</v>
      </c>
      <c r="K169" s="2" t="s">
        <v>183</v>
      </c>
      <c r="L169" s="2" t="s">
        <v>8</v>
      </c>
    </row>
    <row r="170" spans="1:12">
      <c r="A170" s="116"/>
      <c r="B170" s="132"/>
      <c r="C170" s="119"/>
      <c r="D170" s="6" t="s">
        <v>7</v>
      </c>
      <c r="E170" s="11">
        <v>0.55000000000000004</v>
      </c>
      <c r="F170" s="60">
        <f t="shared" si="6"/>
        <v>0.82500000000000007</v>
      </c>
      <c r="G170" s="62">
        <v>0.55000000000000004</v>
      </c>
      <c r="H170" s="59">
        <f t="shared" si="7"/>
        <v>0.82500000000000007</v>
      </c>
      <c r="I170" s="69">
        <v>0</v>
      </c>
      <c r="J170" s="61">
        <f t="shared" si="8"/>
        <v>0</v>
      </c>
      <c r="K170" s="2" t="s">
        <v>210</v>
      </c>
      <c r="L170" s="2" t="s">
        <v>8</v>
      </c>
    </row>
    <row r="171" spans="1:12" ht="31.5">
      <c r="A171" s="116"/>
      <c r="B171" s="132"/>
      <c r="C171" s="119"/>
      <c r="D171" s="6" t="s">
        <v>139</v>
      </c>
      <c r="E171" s="11">
        <v>5.0000000000000001E-3</v>
      </c>
      <c r="F171" s="60">
        <f t="shared" si="6"/>
        <v>7.4999999999999997E-3</v>
      </c>
      <c r="G171" s="58">
        <v>0</v>
      </c>
      <c r="H171" s="59">
        <f t="shared" si="7"/>
        <v>0</v>
      </c>
      <c r="I171" s="62">
        <v>5.0000000000000001E-3</v>
      </c>
      <c r="J171" s="61">
        <f t="shared" si="8"/>
        <v>7.4999999999999997E-3</v>
      </c>
      <c r="K171" s="2" t="s">
        <v>137</v>
      </c>
      <c r="L171" s="2" t="s">
        <v>8</v>
      </c>
    </row>
    <row r="172" spans="1:12" ht="47.25">
      <c r="A172" s="117"/>
      <c r="B172" s="100"/>
      <c r="C172" s="98"/>
      <c r="D172" s="6" t="s">
        <v>349</v>
      </c>
      <c r="E172" s="11">
        <v>0.83</v>
      </c>
      <c r="F172" s="60">
        <f t="shared" si="6"/>
        <v>1.2449999999999999</v>
      </c>
      <c r="G172" s="58">
        <v>0</v>
      </c>
      <c r="H172" s="59">
        <f t="shared" si="7"/>
        <v>0</v>
      </c>
      <c r="I172" s="62">
        <v>0.83</v>
      </c>
      <c r="J172" s="61">
        <f t="shared" si="8"/>
        <v>1.2449999999999999</v>
      </c>
      <c r="K172" s="2" t="s">
        <v>382</v>
      </c>
      <c r="L172" s="2" t="s">
        <v>8</v>
      </c>
    </row>
    <row r="173" spans="1:12" ht="31.5">
      <c r="A173" s="101">
        <v>77</v>
      </c>
      <c r="B173" s="104" t="s">
        <v>80</v>
      </c>
      <c r="C173" s="103" t="s">
        <v>338</v>
      </c>
      <c r="D173" s="6" t="s">
        <v>7</v>
      </c>
      <c r="E173" s="11">
        <v>3.06</v>
      </c>
      <c r="F173" s="60">
        <f t="shared" si="6"/>
        <v>4.59</v>
      </c>
      <c r="G173" s="58">
        <v>0</v>
      </c>
      <c r="H173" s="59">
        <f t="shared" si="7"/>
        <v>0</v>
      </c>
      <c r="I173" s="62">
        <v>3.06</v>
      </c>
      <c r="J173" s="61">
        <f t="shared" si="8"/>
        <v>4.59</v>
      </c>
      <c r="K173" s="2" t="s">
        <v>137</v>
      </c>
      <c r="L173" s="2" t="s">
        <v>8</v>
      </c>
    </row>
    <row r="174" spans="1:12" ht="31.5">
      <c r="A174" s="102"/>
      <c r="B174" s="105"/>
      <c r="C174" s="103"/>
      <c r="D174" s="6" t="s">
        <v>7</v>
      </c>
      <c r="E174" s="11">
        <v>0.4</v>
      </c>
      <c r="F174" s="60">
        <f t="shared" si="6"/>
        <v>0.60000000000000009</v>
      </c>
      <c r="G174" s="58">
        <v>0</v>
      </c>
      <c r="H174" s="59">
        <f t="shared" si="7"/>
        <v>0</v>
      </c>
      <c r="I174" s="62">
        <v>0.4</v>
      </c>
      <c r="J174" s="61">
        <f t="shared" si="8"/>
        <v>0.60000000000000009</v>
      </c>
      <c r="K174" s="2" t="s">
        <v>183</v>
      </c>
      <c r="L174" s="2" t="s">
        <v>8</v>
      </c>
    </row>
    <row r="175" spans="1:12">
      <c r="A175" s="101">
        <v>78</v>
      </c>
      <c r="B175" s="104" t="s">
        <v>81</v>
      </c>
      <c r="C175" s="97" t="s">
        <v>241</v>
      </c>
      <c r="D175" s="6" t="s">
        <v>136</v>
      </c>
      <c r="E175" s="11">
        <v>39.08</v>
      </c>
      <c r="F175" s="60">
        <f t="shared" si="6"/>
        <v>58.62</v>
      </c>
      <c r="G175" s="58">
        <v>0</v>
      </c>
      <c r="H175" s="59">
        <f t="shared" si="7"/>
        <v>0</v>
      </c>
      <c r="I175" s="62">
        <v>39.08</v>
      </c>
      <c r="J175" s="61">
        <f t="shared" si="8"/>
        <v>58.62</v>
      </c>
      <c r="K175" s="2" t="s">
        <v>242</v>
      </c>
      <c r="L175" s="2" t="s">
        <v>159</v>
      </c>
    </row>
    <row r="176" spans="1:12">
      <c r="A176" s="114"/>
      <c r="B176" s="118"/>
      <c r="C176" s="119"/>
      <c r="D176" s="6" t="s">
        <v>7</v>
      </c>
      <c r="E176" s="11">
        <v>0.56999999999999995</v>
      </c>
      <c r="F176" s="60">
        <f t="shared" si="6"/>
        <v>0.85499999999999998</v>
      </c>
      <c r="G176" s="58">
        <v>0</v>
      </c>
      <c r="H176" s="59">
        <f t="shared" si="7"/>
        <v>0</v>
      </c>
      <c r="I176" s="62">
        <v>0.56999999999999995</v>
      </c>
      <c r="J176" s="61">
        <f t="shared" si="8"/>
        <v>0.85499999999999998</v>
      </c>
      <c r="K176" s="2" t="s">
        <v>243</v>
      </c>
      <c r="L176" s="2" t="s">
        <v>8</v>
      </c>
    </row>
    <row r="177" spans="1:12">
      <c r="A177" s="114"/>
      <c r="B177" s="118"/>
      <c r="C177" s="119"/>
      <c r="D177" s="6" t="s">
        <v>7</v>
      </c>
      <c r="E177" s="11">
        <v>7.85</v>
      </c>
      <c r="F177" s="60">
        <f t="shared" si="6"/>
        <v>11.774999999999999</v>
      </c>
      <c r="G177" s="58">
        <v>0</v>
      </c>
      <c r="H177" s="59">
        <f t="shared" si="7"/>
        <v>0</v>
      </c>
      <c r="I177" s="62">
        <v>7.85</v>
      </c>
      <c r="J177" s="61">
        <f t="shared" si="8"/>
        <v>11.774999999999999</v>
      </c>
      <c r="K177" s="2" t="s">
        <v>242</v>
      </c>
      <c r="L177" s="2" t="s">
        <v>8</v>
      </c>
    </row>
    <row r="178" spans="1:12" ht="31.5">
      <c r="A178" s="114"/>
      <c r="B178" s="118"/>
      <c r="C178" s="119"/>
      <c r="D178" s="6" t="s">
        <v>7</v>
      </c>
      <c r="E178" s="11">
        <v>9.7000000000000003E-2</v>
      </c>
      <c r="F178" s="60">
        <f t="shared" si="6"/>
        <v>0.14550000000000002</v>
      </c>
      <c r="G178" s="58">
        <v>0</v>
      </c>
      <c r="H178" s="59">
        <f t="shared" si="7"/>
        <v>0</v>
      </c>
      <c r="I178" s="62">
        <v>9.7000000000000003E-2</v>
      </c>
      <c r="J178" s="61">
        <f t="shared" si="8"/>
        <v>0.14550000000000002</v>
      </c>
      <c r="K178" s="2" t="s">
        <v>244</v>
      </c>
      <c r="L178" s="2" t="s">
        <v>8</v>
      </c>
    </row>
    <row r="179" spans="1:12" ht="31.5">
      <c r="A179" s="102"/>
      <c r="B179" s="105"/>
      <c r="C179" s="98"/>
      <c r="D179" s="6" t="s">
        <v>139</v>
      </c>
      <c r="E179" s="11">
        <v>0.41499999999999998</v>
      </c>
      <c r="F179" s="60">
        <f t="shared" si="6"/>
        <v>0.62249999999999994</v>
      </c>
      <c r="G179" s="58">
        <v>0</v>
      </c>
      <c r="H179" s="59">
        <f t="shared" si="7"/>
        <v>0</v>
      </c>
      <c r="I179" s="62">
        <v>0.41499999999999998</v>
      </c>
      <c r="J179" s="61">
        <f t="shared" si="8"/>
        <v>0.62249999999999994</v>
      </c>
      <c r="K179" s="2" t="s">
        <v>245</v>
      </c>
      <c r="L179" s="2" t="s">
        <v>8</v>
      </c>
    </row>
    <row r="180" spans="1:12">
      <c r="A180" s="101">
        <v>79</v>
      </c>
      <c r="B180" s="104" t="s">
        <v>82</v>
      </c>
      <c r="C180" s="97" t="s">
        <v>272</v>
      </c>
      <c r="D180" s="6" t="s">
        <v>136</v>
      </c>
      <c r="E180" s="4">
        <v>54.947000000000003</v>
      </c>
      <c r="F180" s="60">
        <f t="shared" si="6"/>
        <v>82.420500000000004</v>
      </c>
      <c r="G180" s="58">
        <v>0</v>
      </c>
      <c r="H180" s="59">
        <f t="shared" si="7"/>
        <v>0</v>
      </c>
      <c r="I180" s="58">
        <v>54.947000000000003</v>
      </c>
      <c r="J180" s="61">
        <f t="shared" si="8"/>
        <v>82.420500000000004</v>
      </c>
      <c r="K180" s="2" t="s">
        <v>273</v>
      </c>
      <c r="L180" s="2" t="s">
        <v>8</v>
      </c>
    </row>
    <row r="181" spans="1:12" ht="31.5">
      <c r="A181" s="114"/>
      <c r="B181" s="118"/>
      <c r="C181" s="119"/>
      <c r="D181" s="6" t="s">
        <v>7</v>
      </c>
      <c r="E181" s="4">
        <v>1.3069999999999999</v>
      </c>
      <c r="F181" s="60">
        <f t="shared" si="6"/>
        <v>1.9604999999999999</v>
      </c>
      <c r="G181" s="58">
        <v>0</v>
      </c>
      <c r="H181" s="59">
        <f t="shared" si="7"/>
        <v>0</v>
      </c>
      <c r="I181" s="58">
        <v>1.3069999999999999</v>
      </c>
      <c r="J181" s="61">
        <f t="shared" si="8"/>
        <v>1.9604999999999999</v>
      </c>
      <c r="K181" s="2" t="s">
        <v>183</v>
      </c>
      <c r="L181" s="2" t="s">
        <v>8</v>
      </c>
    </row>
    <row r="182" spans="1:12" ht="31.5">
      <c r="A182" s="102"/>
      <c r="B182" s="105"/>
      <c r="C182" s="98"/>
      <c r="D182" s="6" t="s">
        <v>188</v>
      </c>
      <c r="E182" s="4">
        <v>0.89400000000000002</v>
      </c>
      <c r="F182" s="60">
        <f t="shared" si="6"/>
        <v>1.341</v>
      </c>
      <c r="G182" s="58">
        <v>0</v>
      </c>
      <c r="H182" s="59">
        <f t="shared" si="7"/>
        <v>0</v>
      </c>
      <c r="I182" s="58">
        <v>0.89400000000000002</v>
      </c>
      <c r="J182" s="61">
        <f t="shared" si="8"/>
        <v>1.341</v>
      </c>
      <c r="K182" s="2" t="s">
        <v>183</v>
      </c>
      <c r="L182" s="2" t="s">
        <v>8</v>
      </c>
    </row>
    <row r="183" spans="1:12" ht="63">
      <c r="A183" s="6">
        <v>80</v>
      </c>
      <c r="B183" s="16" t="s">
        <v>84</v>
      </c>
      <c r="C183" s="2" t="s">
        <v>207</v>
      </c>
      <c r="D183" s="6" t="s">
        <v>7</v>
      </c>
      <c r="E183" s="4">
        <v>1.752</v>
      </c>
      <c r="F183" s="60">
        <f t="shared" si="6"/>
        <v>2.6280000000000001</v>
      </c>
      <c r="G183" s="58">
        <v>0</v>
      </c>
      <c r="H183" s="59">
        <f t="shared" si="7"/>
        <v>0</v>
      </c>
      <c r="I183" s="58">
        <v>1.752</v>
      </c>
      <c r="J183" s="61">
        <f t="shared" si="8"/>
        <v>2.6280000000000001</v>
      </c>
      <c r="K183" s="2" t="s">
        <v>137</v>
      </c>
      <c r="L183" s="2" t="s">
        <v>138</v>
      </c>
    </row>
    <row r="184" spans="1:12" ht="47.25">
      <c r="A184" s="115">
        <v>81</v>
      </c>
      <c r="B184" s="125" t="s">
        <v>91</v>
      </c>
      <c r="C184" s="103" t="s">
        <v>279</v>
      </c>
      <c r="D184" s="6" t="s">
        <v>136</v>
      </c>
      <c r="E184" s="11">
        <v>200.64</v>
      </c>
      <c r="F184" s="60">
        <f t="shared" si="6"/>
        <v>300.95999999999998</v>
      </c>
      <c r="G184" s="58">
        <v>0</v>
      </c>
      <c r="H184" s="59">
        <f t="shared" si="7"/>
        <v>0</v>
      </c>
      <c r="I184" s="62">
        <v>200.64</v>
      </c>
      <c r="J184" s="61">
        <f t="shared" si="8"/>
        <v>300.95999999999998</v>
      </c>
      <c r="K184" s="2" t="s">
        <v>143</v>
      </c>
      <c r="L184" s="2" t="s">
        <v>8</v>
      </c>
    </row>
    <row r="185" spans="1:12" ht="31.5">
      <c r="A185" s="116"/>
      <c r="B185" s="125"/>
      <c r="C185" s="103"/>
      <c r="D185" s="6" t="s">
        <v>7</v>
      </c>
      <c r="E185" s="11">
        <v>6.01</v>
      </c>
      <c r="F185" s="60">
        <f t="shared" si="6"/>
        <v>9.0150000000000006</v>
      </c>
      <c r="G185" s="58">
        <v>5.6150000000000002</v>
      </c>
      <c r="H185" s="59">
        <f t="shared" si="7"/>
        <v>8.4224999999999994</v>
      </c>
      <c r="I185" s="58">
        <v>0.39500000000000002</v>
      </c>
      <c r="J185" s="61">
        <f t="shared" si="8"/>
        <v>0.59250000000000003</v>
      </c>
      <c r="K185" s="2" t="s">
        <v>137</v>
      </c>
      <c r="L185" s="2" t="s">
        <v>8</v>
      </c>
    </row>
    <row r="186" spans="1:12">
      <c r="A186" s="117"/>
      <c r="B186" s="125"/>
      <c r="C186" s="103"/>
      <c r="D186" s="6" t="s">
        <v>139</v>
      </c>
      <c r="E186" s="11">
        <v>0.25</v>
      </c>
      <c r="F186" s="60">
        <f t="shared" si="6"/>
        <v>0.375</v>
      </c>
      <c r="G186" s="58">
        <v>0</v>
      </c>
      <c r="H186" s="59">
        <f t="shared" si="7"/>
        <v>0</v>
      </c>
      <c r="I186" s="62">
        <v>0.25</v>
      </c>
      <c r="J186" s="61">
        <f t="shared" si="8"/>
        <v>0.375</v>
      </c>
      <c r="K186" s="2" t="s">
        <v>174</v>
      </c>
      <c r="L186" s="2" t="s">
        <v>8</v>
      </c>
    </row>
    <row r="187" spans="1:12" ht="94.5">
      <c r="A187" s="6">
        <v>82</v>
      </c>
      <c r="B187" s="16" t="s">
        <v>99</v>
      </c>
      <c r="C187" s="18" t="s">
        <v>280</v>
      </c>
      <c r="D187" s="6" t="s">
        <v>7</v>
      </c>
      <c r="E187" s="4">
        <v>6.8529999999999998</v>
      </c>
      <c r="F187" s="60">
        <f t="shared" si="6"/>
        <v>10.279499999999999</v>
      </c>
      <c r="G187" s="58">
        <v>0</v>
      </c>
      <c r="H187" s="59">
        <f t="shared" si="7"/>
        <v>0</v>
      </c>
      <c r="I187" s="58">
        <v>6.8529999999999998</v>
      </c>
      <c r="J187" s="61">
        <f t="shared" si="8"/>
        <v>10.279499999999999</v>
      </c>
      <c r="K187" s="2" t="s">
        <v>134</v>
      </c>
      <c r="L187" s="2" t="s">
        <v>8</v>
      </c>
    </row>
    <row r="188" spans="1:12" ht="78.75">
      <c r="A188" s="6">
        <v>83</v>
      </c>
      <c r="B188" s="16" t="s">
        <v>98</v>
      </c>
      <c r="C188" s="2" t="s">
        <v>209</v>
      </c>
      <c r="D188" s="6" t="s">
        <v>7</v>
      </c>
      <c r="E188" s="4">
        <v>6.7690000000000001</v>
      </c>
      <c r="F188" s="60">
        <f t="shared" si="6"/>
        <v>10.153500000000001</v>
      </c>
      <c r="G188" s="58">
        <v>0</v>
      </c>
      <c r="H188" s="59">
        <f t="shared" si="7"/>
        <v>0</v>
      </c>
      <c r="I188" s="58">
        <v>6.7690000000000001</v>
      </c>
      <c r="J188" s="61">
        <f t="shared" si="8"/>
        <v>10.153500000000001</v>
      </c>
      <c r="K188" s="2" t="s">
        <v>137</v>
      </c>
      <c r="L188" s="2" t="s">
        <v>8</v>
      </c>
    </row>
    <row r="189" spans="1:12" ht="31.5">
      <c r="A189" s="101">
        <v>84</v>
      </c>
      <c r="B189" s="121" t="s">
        <v>83</v>
      </c>
      <c r="C189" s="2" t="s">
        <v>184</v>
      </c>
      <c r="D189" s="6" t="s">
        <v>7</v>
      </c>
      <c r="E189" s="11">
        <v>0.16500000000000001</v>
      </c>
      <c r="F189" s="60">
        <f t="shared" si="6"/>
        <v>0.2475</v>
      </c>
      <c r="G189" s="58">
        <v>0</v>
      </c>
      <c r="H189" s="59">
        <f t="shared" si="7"/>
        <v>0</v>
      </c>
      <c r="I189" s="62">
        <v>0.16500000000000001</v>
      </c>
      <c r="J189" s="61">
        <f t="shared" si="8"/>
        <v>0.2475</v>
      </c>
      <c r="K189" s="2" t="s">
        <v>151</v>
      </c>
      <c r="L189" s="2" t="s">
        <v>8</v>
      </c>
    </row>
    <row r="190" spans="1:12" ht="31.5">
      <c r="A190" s="114"/>
      <c r="B190" s="122"/>
      <c r="C190" s="2" t="s">
        <v>185</v>
      </c>
      <c r="D190" s="6" t="s">
        <v>7</v>
      </c>
      <c r="E190" s="11">
        <v>6.4000000000000001E-2</v>
      </c>
      <c r="F190" s="60">
        <f t="shared" si="6"/>
        <v>9.6000000000000002E-2</v>
      </c>
      <c r="G190" s="58">
        <v>0</v>
      </c>
      <c r="H190" s="59">
        <f t="shared" si="7"/>
        <v>0</v>
      </c>
      <c r="I190" s="62">
        <v>6.4000000000000001E-2</v>
      </c>
      <c r="J190" s="61">
        <f t="shared" si="8"/>
        <v>9.6000000000000002E-2</v>
      </c>
      <c r="K190" s="2" t="s">
        <v>151</v>
      </c>
      <c r="L190" s="2" t="s">
        <v>8</v>
      </c>
    </row>
    <row r="191" spans="1:12" ht="31.5">
      <c r="A191" s="102"/>
      <c r="B191" s="123"/>
      <c r="C191" s="2" t="s">
        <v>186</v>
      </c>
      <c r="D191" s="6" t="s">
        <v>7</v>
      </c>
      <c r="E191" s="11">
        <v>0.35</v>
      </c>
      <c r="F191" s="60">
        <f t="shared" si="6"/>
        <v>0.52499999999999991</v>
      </c>
      <c r="G191" s="58">
        <v>0</v>
      </c>
      <c r="H191" s="59">
        <f t="shared" si="7"/>
        <v>0</v>
      </c>
      <c r="I191" s="62">
        <v>0.35</v>
      </c>
      <c r="J191" s="61">
        <f t="shared" si="8"/>
        <v>0.52499999999999991</v>
      </c>
      <c r="K191" s="2" t="s">
        <v>151</v>
      </c>
      <c r="L191" s="2" t="s">
        <v>8</v>
      </c>
    </row>
    <row r="192" spans="1:12" ht="31.5">
      <c r="A192" s="115">
        <v>85</v>
      </c>
      <c r="B192" s="121" t="s">
        <v>86</v>
      </c>
      <c r="C192" s="103" t="s">
        <v>201</v>
      </c>
      <c r="D192" s="6" t="s">
        <v>7</v>
      </c>
      <c r="E192" s="11">
        <v>4.5</v>
      </c>
      <c r="F192" s="60">
        <f t="shared" si="6"/>
        <v>6.75</v>
      </c>
      <c r="G192" s="58">
        <v>0</v>
      </c>
      <c r="H192" s="59">
        <f t="shared" si="7"/>
        <v>0</v>
      </c>
      <c r="I192" s="62">
        <v>4.5</v>
      </c>
      <c r="J192" s="61">
        <f t="shared" si="8"/>
        <v>6.75</v>
      </c>
      <c r="K192" s="2" t="s">
        <v>151</v>
      </c>
      <c r="L192" s="2" t="s">
        <v>138</v>
      </c>
    </row>
    <row r="193" spans="1:12">
      <c r="A193" s="117"/>
      <c r="B193" s="123"/>
      <c r="C193" s="103"/>
      <c r="D193" s="6" t="s">
        <v>139</v>
      </c>
      <c r="E193" s="11">
        <v>0.22900000000000001</v>
      </c>
      <c r="F193" s="60">
        <f t="shared" si="6"/>
        <v>0.34350000000000003</v>
      </c>
      <c r="G193" s="58">
        <v>0</v>
      </c>
      <c r="H193" s="59">
        <f t="shared" si="7"/>
        <v>0</v>
      </c>
      <c r="I193" s="62">
        <v>0.22900000000000001</v>
      </c>
      <c r="J193" s="61">
        <f t="shared" si="8"/>
        <v>0.34350000000000003</v>
      </c>
      <c r="K193" s="2" t="s">
        <v>174</v>
      </c>
      <c r="L193" s="2" t="s">
        <v>8</v>
      </c>
    </row>
    <row r="194" spans="1:12" ht="47.25">
      <c r="A194" s="101">
        <v>86</v>
      </c>
      <c r="B194" s="125" t="s">
        <v>90</v>
      </c>
      <c r="C194" s="103" t="s">
        <v>235</v>
      </c>
      <c r="D194" s="6" t="s">
        <v>136</v>
      </c>
      <c r="E194" s="11">
        <v>1606</v>
      </c>
      <c r="F194" s="60">
        <f t="shared" si="6"/>
        <v>2409</v>
      </c>
      <c r="G194" s="58">
        <v>0</v>
      </c>
      <c r="H194" s="59">
        <f t="shared" si="7"/>
        <v>0</v>
      </c>
      <c r="I194" s="62">
        <v>1606</v>
      </c>
      <c r="J194" s="61">
        <f t="shared" si="8"/>
        <v>2409</v>
      </c>
      <c r="K194" s="2" t="s">
        <v>178</v>
      </c>
      <c r="L194" s="2" t="s">
        <v>8</v>
      </c>
    </row>
    <row r="195" spans="1:12" ht="31.5">
      <c r="A195" s="114"/>
      <c r="B195" s="125"/>
      <c r="C195" s="103"/>
      <c r="D195" s="6" t="s">
        <v>7</v>
      </c>
      <c r="E195" s="11">
        <v>55.8</v>
      </c>
      <c r="F195" s="60">
        <f t="shared" si="6"/>
        <v>83.699999999999989</v>
      </c>
      <c r="G195" s="58">
        <v>0</v>
      </c>
      <c r="H195" s="59">
        <f t="shared" si="7"/>
        <v>0</v>
      </c>
      <c r="I195" s="62">
        <v>55.8</v>
      </c>
      <c r="J195" s="61">
        <f t="shared" si="8"/>
        <v>83.699999999999989</v>
      </c>
      <c r="K195" s="2" t="s">
        <v>153</v>
      </c>
      <c r="L195" s="2" t="s">
        <v>148</v>
      </c>
    </row>
    <row r="196" spans="1:12" ht="63">
      <c r="A196" s="114"/>
      <c r="B196" s="125"/>
      <c r="C196" s="103"/>
      <c r="D196" s="6" t="s">
        <v>139</v>
      </c>
      <c r="E196" s="11">
        <v>0.5</v>
      </c>
      <c r="F196" s="60">
        <f t="shared" si="6"/>
        <v>0.75</v>
      </c>
      <c r="G196" s="58">
        <v>0</v>
      </c>
      <c r="H196" s="59">
        <f t="shared" si="7"/>
        <v>0</v>
      </c>
      <c r="I196" s="62">
        <v>0.5</v>
      </c>
      <c r="J196" s="61">
        <f t="shared" si="8"/>
        <v>0.75</v>
      </c>
      <c r="K196" s="2" t="s">
        <v>276</v>
      </c>
      <c r="L196" s="2" t="s">
        <v>148</v>
      </c>
    </row>
    <row r="197" spans="1:12">
      <c r="A197" s="102"/>
      <c r="B197" s="125"/>
      <c r="C197" s="103"/>
      <c r="D197" s="6" t="s">
        <v>139</v>
      </c>
      <c r="E197" s="11">
        <f>4292*0.0004</f>
        <v>1.7168000000000001</v>
      </c>
      <c r="F197" s="60">
        <f t="shared" si="6"/>
        <v>2.5752000000000002</v>
      </c>
      <c r="G197" s="58">
        <v>0</v>
      </c>
      <c r="H197" s="59">
        <f t="shared" si="7"/>
        <v>0</v>
      </c>
      <c r="I197" s="62">
        <f>4292*0.0004</f>
        <v>1.7168000000000001</v>
      </c>
      <c r="J197" s="61">
        <f t="shared" si="8"/>
        <v>2.5752000000000002</v>
      </c>
      <c r="K197" s="2" t="s">
        <v>174</v>
      </c>
      <c r="L197" s="2" t="s">
        <v>148</v>
      </c>
    </row>
    <row r="198" spans="1:12" ht="94.5">
      <c r="A198" s="6">
        <v>87</v>
      </c>
      <c r="B198" s="17" t="s">
        <v>87</v>
      </c>
      <c r="C198" s="2" t="s">
        <v>281</v>
      </c>
      <c r="D198" s="6" t="s">
        <v>7</v>
      </c>
      <c r="E198" s="11">
        <v>12.06</v>
      </c>
      <c r="F198" s="60">
        <f t="shared" ref="F198:F261" si="9">E198*1.5</f>
        <v>18.09</v>
      </c>
      <c r="G198" s="62">
        <v>2.052</v>
      </c>
      <c r="H198" s="59">
        <f t="shared" ref="H198:H261" si="10">G198*1.5</f>
        <v>3.0780000000000003</v>
      </c>
      <c r="I198" s="62">
        <v>10.010999999999999</v>
      </c>
      <c r="J198" s="61">
        <f t="shared" ref="J198:J261" si="11">I198*1.5</f>
        <v>15.016499999999999</v>
      </c>
      <c r="K198" s="2" t="s">
        <v>137</v>
      </c>
      <c r="L198" s="2" t="s">
        <v>8</v>
      </c>
    </row>
    <row r="199" spans="1:12" ht="31.5">
      <c r="A199" s="115">
        <v>88</v>
      </c>
      <c r="B199" s="121" t="s">
        <v>95</v>
      </c>
      <c r="C199" s="2" t="s">
        <v>376</v>
      </c>
      <c r="D199" s="6" t="s">
        <v>7</v>
      </c>
      <c r="E199" s="11">
        <v>9.32</v>
      </c>
      <c r="F199" s="60">
        <f t="shared" si="9"/>
        <v>13.98</v>
      </c>
      <c r="G199" s="58">
        <v>0</v>
      </c>
      <c r="H199" s="59">
        <f t="shared" si="10"/>
        <v>0</v>
      </c>
      <c r="I199" s="62">
        <v>9.32</v>
      </c>
      <c r="J199" s="61">
        <f t="shared" si="11"/>
        <v>13.98</v>
      </c>
      <c r="K199" s="2" t="s">
        <v>137</v>
      </c>
      <c r="L199" s="2" t="s">
        <v>8</v>
      </c>
    </row>
    <row r="200" spans="1:12" ht="31.5">
      <c r="A200" s="116"/>
      <c r="B200" s="122"/>
      <c r="C200" s="2" t="s">
        <v>377</v>
      </c>
      <c r="D200" s="6" t="s">
        <v>7</v>
      </c>
      <c r="E200" s="4">
        <v>3.012</v>
      </c>
      <c r="F200" s="60">
        <f t="shared" si="9"/>
        <v>4.5179999999999998</v>
      </c>
      <c r="G200" s="58">
        <v>0</v>
      </c>
      <c r="H200" s="59">
        <f t="shared" si="10"/>
        <v>0</v>
      </c>
      <c r="I200" s="58">
        <v>3.012</v>
      </c>
      <c r="J200" s="61">
        <f t="shared" si="11"/>
        <v>4.5179999999999998</v>
      </c>
      <c r="K200" s="2" t="s">
        <v>137</v>
      </c>
      <c r="L200" s="2" t="s">
        <v>8</v>
      </c>
    </row>
    <row r="201" spans="1:12" ht="31.5">
      <c r="A201" s="116"/>
      <c r="B201" s="122"/>
      <c r="C201" s="2" t="s">
        <v>378</v>
      </c>
      <c r="D201" s="6" t="s">
        <v>7</v>
      </c>
      <c r="E201" s="11">
        <v>0.3</v>
      </c>
      <c r="F201" s="60">
        <f t="shared" si="9"/>
        <v>0.44999999999999996</v>
      </c>
      <c r="G201" s="58">
        <v>0</v>
      </c>
      <c r="H201" s="59">
        <f t="shared" si="10"/>
        <v>0</v>
      </c>
      <c r="I201" s="62">
        <v>0.3</v>
      </c>
      <c r="J201" s="61">
        <f t="shared" si="11"/>
        <v>0.44999999999999996</v>
      </c>
      <c r="K201" s="2" t="s">
        <v>137</v>
      </c>
      <c r="L201" s="2" t="s">
        <v>8</v>
      </c>
    </row>
    <row r="202" spans="1:12" ht="31.5">
      <c r="A202" s="117"/>
      <c r="B202" s="123"/>
      <c r="C202" s="2" t="s">
        <v>379</v>
      </c>
      <c r="D202" s="6" t="s">
        <v>7</v>
      </c>
      <c r="E202" s="4">
        <v>0.56100000000000005</v>
      </c>
      <c r="F202" s="60">
        <f t="shared" si="9"/>
        <v>0.84150000000000014</v>
      </c>
      <c r="G202" s="58">
        <v>0</v>
      </c>
      <c r="H202" s="59">
        <f t="shared" si="10"/>
        <v>0</v>
      </c>
      <c r="I202" s="58">
        <v>0.56100000000000005</v>
      </c>
      <c r="J202" s="61">
        <f t="shared" si="11"/>
        <v>0.84150000000000014</v>
      </c>
      <c r="K202" s="2" t="s">
        <v>137</v>
      </c>
      <c r="L202" s="2" t="s">
        <v>8</v>
      </c>
    </row>
    <row r="203" spans="1:12">
      <c r="A203" s="101">
        <v>89</v>
      </c>
      <c r="B203" s="121" t="s">
        <v>89</v>
      </c>
      <c r="C203" s="103" t="s">
        <v>309</v>
      </c>
      <c r="D203" s="6" t="s">
        <v>136</v>
      </c>
      <c r="E203" s="11">
        <v>129.75</v>
      </c>
      <c r="F203" s="60">
        <f t="shared" si="9"/>
        <v>194.625</v>
      </c>
      <c r="G203" s="58">
        <v>0</v>
      </c>
      <c r="H203" s="59">
        <f t="shared" si="10"/>
        <v>0</v>
      </c>
      <c r="I203" s="62">
        <v>129.75</v>
      </c>
      <c r="J203" s="61">
        <f t="shared" si="11"/>
        <v>194.625</v>
      </c>
      <c r="K203" s="2" t="s">
        <v>310</v>
      </c>
      <c r="L203" s="2" t="s">
        <v>8</v>
      </c>
    </row>
    <row r="204" spans="1:12" ht="31.5">
      <c r="A204" s="114"/>
      <c r="B204" s="122"/>
      <c r="C204" s="103"/>
      <c r="D204" s="6" t="s">
        <v>7</v>
      </c>
      <c r="E204" s="11">
        <v>3.9039999999999999</v>
      </c>
      <c r="F204" s="60">
        <f t="shared" si="9"/>
        <v>5.8559999999999999</v>
      </c>
      <c r="G204" s="58">
        <v>0</v>
      </c>
      <c r="H204" s="59">
        <f t="shared" si="10"/>
        <v>0</v>
      </c>
      <c r="I204" s="62">
        <v>3.9039999999999999</v>
      </c>
      <c r="J204" s="61">
        <f t="shared" si="11"/>
        <v>5.8559999999999999</v>
      </c>
      <c r="K204" s="2" t="s">
        <v>134</v>
      </c>
      <c r="L204" s="2" t="s">
        <v>8</v>
      </c>
    </row>
    <row r="205" spans="1:12">
      <c r="A205" s="102"/>
      <c r="B205" s="123"/>
      <c r="C205" s="103"/>
      <c r="D205" s="6" t="s">
        <v>139</v>
      </c>
      <c r="E205" s="11">
        <f>(288+28+8+85)*0.0004</f>
        <v>0.1636</v>
      </c>
      <c r="F205" s="60">
        <f t="shared" si="9"/>
        <v>0.24540000000000001</v>
      </c>
      <c r="G205" s="58">
        <v>0</v>
      </c>
      <c r="H205" s="59">
        <f t="shared" si="10"/>
        <v>0</v>
      </c>
      <c r="I205" s="62">
        <f>(288+28+8+85)*0.0004</f>
        <v>0.1636</v>
      </c>
      <c r="J205" s="61">
        <f t="shared" si="11"/>
        <v>0.24540000000000001</v>
      </c>
      <c r="K205" s="2" t="s">
        <v>258</v>
      </c>
      <c r="L205" s="2" t="s">
        <v>8</v>
      </c>
    </row>
    <row r="206" spans="1:12">
      <c r="A206" s="101">
        <v>90</v>
      </c>
      <c r="B206" s="125" t="s">
        <v>100</v>
      </c>
      <c r="C206" s="103" t="s">
        <v>277</v>
      </c>
      <c r="D206" s="6" t="s">
        <v>136</v>
      </c>
      <c r="E206" s="4">
        <v>7.1999999999999995E-2</v>
      </c>
      <c r="F206" s="60">
        <f t="shared" si="9"/>
        <v>0.10799999999999998</v>
      </c>
      <c r="G206" s="58">
        <v>0</v>
      </c>
      <c r="H206" s="59">
        <f t="shared" si="10"/>
        <v>0</v>
      </c>
      <c r="I206" s="58">
        <v>7.1999999999999995E-2</v>
      </c>
      <c r="J206" s="61">
        <f t="shared" si="11"/>
        <v>0.10799999999999998</v>
      </c>
      <c r="K206" s="2" t="s">
        <v>278</v>
      </c>
      <c r="L206" s="2" t="s">
        <v>8</v>
      </c>
    </row>
    <row r="207" spans="1:12" ht="31.5">
      <c r="A207" s="114"/>
      <c r="B207" s="125"/>
      <c r="C207" s="103"/>
      <c r="D207" s="6" t="s">
        <v>7</v>
      </c>
      <c r="E207" s="4">
        <v>2.4249999999999998</v>
      </c>
      <c r="F207" s="60">
        <f t="shared" si="9"/>
        <v>3.6374999999999997</v>
      </c>
      <c r="G207" s="58">
        <v>0</v>
      </c>
      <c r="H207" s="59">
        <f t="shared" si="10"/>
        <v>0</v>
      </c>
      <c r="I207" s="58">
        <v>2.4249999999999998</v>
      </c>
      <c r="J207" s="61">
        <f t="shared" si="11"/>
        <v>3.6374999999999997</v>
      </c>
      <c r="K207" s="2" t="s">
        <v>137</v>
      </c>
      <c r="L207" s="2" t="s">
        <v>8</v>
      </c>
    </row>
    <row r="208" spans="1:12" ht="31.5">
      <c r="A208" s="102"/>
      <c r="B208" s="125"/>
      <c r="C208" s="103"/>
      <c r="D208" s="6" t="s">
        <v>139</v>
      </c>
      <c r="E208" s="4">
        <v>1E-3</v>
      </c>
      <c r="F208" s="60">
        <f t="shared" si="9"/>
        <v>1.5E-3</v>
      </c>
      <c r="G208" s="58">
        <v>0</v>
      </c>
      <c r="H208" s="59">
        <f t="shared" si="10"/>
        <v>0</v>
      </c>
      <c r="I208" s="58">
        <v>1E-3</v>
      </c>
      <c r="J208" s="61">
        <f t="shared" si="11"/>
        <v>1.5E-3</v>
      </c>
      <c r="K208" s="2" t="s">
        <v>137</v>
      </c>
      <c r="L208" s="2" t="s">
        <v>8</v>
      </c>
    </row>
    <row r="209" spans="1:12" ht="47.25">
      <c r="A209" s="101">
        <v>91</v>
      </c>
      <c r="B209" s="121" t="s">
        <v>97</v>
      </c>
      <c r="C209" s="103" t="s">
        <v>177</v>
      </c>
      <c r="D209" s="6" t="s">
        <v>136</v>
      </c>
      <c r="E209" s="11">
        <v>1061.5999999999999</v>
      </c>
      <c r="F209" s="60">
        <f t="shared" si="9"/>
        <v>1592.3999999999999</v>
      </c>
      <c r="G209" s="58">
        <v>0</v>
      </c>
      <c r="H209" s="59">
        <f t="shared" si="10"/>
        <v>0</v>
      </c>
      <c r="I209" s="62">
        <v>1061.5999999999999</v>
      </c>
      <c r="J209" s="61">
        <f t="shared" si="11"/>
        <v>1592.3999999999999</v>
      </c>
      <c r="K209" s="2" t="s">
        <v>178</v>
      </c>
      <c r="L209" s="2" t="s">
        <v>8</v>
      </c>
    </row>
    <row r="210" spans="1:12" ht="31.5">
      <c r="A210" s="114"/>
      <c r="B210" s="122"/>
      <c r="C210" s="103"/>
      <c r="D210" s="6" t="s">
        <v>7</v>
      </c>
      <c r="E210" s="11">
        <v>0.64200000000000002</v>
      </c>
      <c r="F210" s="60">
        <f t="shared" si="9"/>
        <v>0.96300000000000008</v>
      </c>
      <c r="G210" s="58">
        <v>0</v>
      </c>
      <c r="H210" s="59">
        <f t="shared" si="10"/>
        <v>0</v>
      </c>
      <c r="I210" s="62">
        <v>0.64200000000000002</v>
      </c>
      <c r="J210" s="61">
        <f t="shared" si="11"/>
        <v>0.96300000000000008</v>
      </c>
      <c r="K210" s="2" t="s">
        <v>137</v>
      </c>
      <c r="L210" s="2" t="s">
        <v>8</v>
      </c>
    </row>
    <row r="211" spans="1:12">
      <c r="A211" s="102"/>
      <c r="B211" s="123"/>
      <c r="C211" s="103"/>
      <c r="D211" s="6" t="s">
        <v>139</v>
      </c>
      <c r="E211" s="11">
        <v>0.12</v>
      </c>
      <c r="F211" s="60">
        <f t="shared" si="9"/>
        <v>0.18</v>
      </c>
      <c r="G211" s="69">
        <v>0</v>
      </c>
      <c r="H211" s="59">
        <f t="shared" si="10"/>
        <v>0</v>
      </c>
      <c r="I211" s="62">
        <v>0.12</v>
      </c>
      <c r="J211" s="61">
        <f t="shared" si="11"/>
        <v>0.18</v>
      </c>
      <c r="K211" s="2" t="s">
        <v>174</v>
      </c>
      <c r="L211" s="2" t="s">
        <v>8</v>
      </c>
    </row>
    <row r="212" spans="1:12">
      <c r="A212" s="101">
        <v>92</v>
      </c>
      <c r="B212" s="121" t="s">
        <v>88</v>
      </c>
      <c r="C212" s="103" t="s">
        <v>173</v>
      </c>
      <c r="D212" s="6" t="s">
        <v>136</v>
      </c>
      <c r="E212" s="11">
        <v>580.94200000000001</v>
      </c>
      <c r="F212" s="60">
        <f t="shared" si="9"/>
        <v>871.41300000000001</v>
      </c>
      <c r="G212" s="69">
        <v>0</v>
      </c>
      <c r="H212" s="59">
        <f t="shared" si="10"/>
        <v>0</v>
      </c>
      <c r="I212" s="62">
        <v>580.94200000000001</v>
      </c>
      <c r="J212" s="61">
        <f t="shared" si="11"/>
        <v>871.41300000000001</v>
      </c>
      <c r="K212" s="2" t="s">
        <v>175</v>
      </c>
      <c r="L212" s="2" t="s">
        <v>8</v>
      </c>
    </row>
    <row r="213" spans="1:12" ht="31.5">
      <c r="A213" s="114"/>
      <c r="B213" s="122"/>
      <c r="C213" s="103"/>
      <c r="D213" s="6" t="s">
        <v>7</v>
      </c>
      <c r="E213" s="4">
        <v>28.420999999999999</v>
      </c>
      <c r="F213" s="60">
        <f t="shared" si="9"/>
        <v>42.631500000000003</v>
      </c>
      <c r="G213" s="69">
        <v>0</v>
      </c>
      <c r="H213" s="59">
        <f t="shared" si="10"/>
        <v>0</v>
      </c>
      <c r="I213" s="58">
        <v>28.420999999999999</v>
      </c>
      <c r="J213" s="61">
        <f t="shared" si="11"/>
        <v>42.631500000000003</v>
      </c>
      <c r="K213" s="2" t="s">
        <v>134</v>
      </c>
      <c r="L213" s="2" t="s">
        <v>8</v>
      </c>
    </row>
    <row r="214" spans="1:12">
      <c r="A214" s="102"/>
      <c r="B214" s="123"/>
      <c r="C214" s="103"/>
      <c r="D214" s="6" t="s">
        <v>139</v>
      </c>
      <c r="E214" s="11">
        <v>0.31</v>
      </c>
      <c r="F214" s="60">
        <f t="shared" si="9"/>
        <v>0.46499999999999997</v>
      </c>
      <c r="G214" s="69">
        <v>0</v>
      </c>
      <c r="H214" s="59">
        <f t="shared" si="10"/>
        <v>0</v>
      </c>
      <c r="I214" s="62">
        <v>0.31</v>
      </c>
      <c r="J214" s="61">
        <f t="shared" si="11"/>
        <v>0.46499999999999997</v>
      </c>
      <c r="K214" s="2" t="s">
        <v>174</v>
      </c>
      <c r="L214" s="2" t="s">
        <v>8</v>
      </c>
    </row>
    <row r="215" spans="1:12">
      <c r="A215" s="101">
        <v>93</v>
      </c>
      <c r="B215" s="121" t="s">
        <v>93</v>
      </c>
      <c r="C215" s="103" t="s">
        <v>141</v>
      </c>
      <c r="D215" s="6" t="s">
        <v>136</v>
      </c>
      <c r="E215" s="4">
        <v>128.68700000000001</v>
      </c>
      <c r="F215" s="60">
        <f t="shared" si="9"/>
        <v>193.03050000000002</v>
      </c>
      <c r="G215" s="58">
        <v>0</v>
      </c>
      <c r="H215" s="59">
        <f t="shared" si="10"/>
        <v>0</v>
      </c>
      <c r="I215" s="58">
        <v>128.68700000000001</v>
      </c>
      <c r="J215" s="61">
        <f t="shared" si="11"/>
        <v>193.03050000000002</v>
      </c>
      <c r="K215" s="2" t="s">
        <v>142</v>
      </c>
      <c r="L215" s="2" t="s">
        <v>8</v>
      </c>
    </row>
    <row r="216" spans="1:12" ht="31.5">
      <c r="A216" s="102"/>
      <c r="B216" s="123"/>
      <c r="C216" s="103"/>
      <c r="D216" s="6" t="s">
        <v>7</v>
      </c>
      <c r="E216" s="4">
        <v>3.0339999999999998</v>
      </c>
      <c r="F216" s="60">
        <f t="shared" si="9"/>
        <v>4.5510000000000002</v>
      </c>
      <c r="G216" s="58">
        <v>0</v>
      </c>
      <c r="H216" s="59">
        <f t="shared" si="10"/>
        <v>0</v>
      </c>
      <c r="I216" s="58">
        <v>3.0339999999999998</v>
      </c>
      <c r="J216" s="61">
        <f t="shared" si="11"/>
        <v>4.5510000000000002</v>
      </c>
      <c r="K216" s="2" t="s">
        <v>137</v>
      </c>
      <c r="L216" s="2" t="s">
        <v>138</v>
      </c>
    </row>
    <row r="217" spans="1:12">
      <c r="A217" s="101">
        <v>94</v>
      </c>
      <c r="B217" s="121" t="s">
        <v>94</v>
      </c>
      <c r="C217" s="103" t="s">
        <v>334</v>
      </c>
      <c r="D217" s="6" t="s">
        <v>136</v>
      </c>
      <c r="E217" s="4">
        <v>167.904</v>
      </c>
      <c r="F217" s="60">
        <f t="shared" si="9"/>
        <v>251.85599999999999</v>
      </c>
      <c r="G217" s="58">
        <v>0</v>
      </c>
      <c r="H217" s="59">
        <f t="shared" si="10"/>
        <v>0</v>
      </c>
      <c r="I217" s="58">
        <v>167.904</v>
      </c>
      <c r="J217" s="61">
        <f t="shared" si="11"/>
        <v>251.85599999999999</v>
      </c>
      <c r="K217" s="2" t="s">
        <v>335</v>
      </c>
      <c r="L217" s="2" t="s">
        <v>8</v>
      </c>
    </row>
    <row r="218" spans="1:12" ht="31.5">
      <c r="A218" s="114"/>
      <c r="B218" s="122"/>
      <c r="C218" s="103"/>
      <c r="D218" s="6" t="s">
        <v>7</v>
      </c>
      <c r="E218" s="11">
        <v>2.66</v>
      </c>
      <c r="F218" s="60">
        <f t="shared" si="9"/>
        <v>3.99</v>
      </c>
      <c r="G218" s="58">
        <v>0</v>
      </c>
      <c r="H218" s="59">
        <f t="shared" si="10"/>
        <v>0</v>
      </c>
      <c r="I218" s="62">
        <v>2.66</v>
      </c>
      <c r="J218" s="61">
        <f t="shared" si="11"/>
        <v>3.99</v>
      </c>
      <c r="K218" s="2" t="s">
        <v>137</v>
      </c>
      <c r="L218" s="2" t="s">
        <v>8</v>
      </c>
    </row>
    <row r="219" spans="1:12">
      <c r="A219" s="102"/>
      <c r="B219" s="123"/>
      <c r="C219" s="103"/>
      <c r="D219" s="6" t="s">
        <v>139</v>
      </c>
      <c r="E219" s="4">
        <v>0.29399999999999998</v>
      </c>
      <c r="F219" s="60">
        <f t="shared" si="9"/>
        <v>0.44099999999999995</v>
      </c>
      <c r="G219" s="58">
        <v>0</v>
      </c>
      <c r="H219" s="59">
        <f t="shared" si="10"/>
        <v>0</v>
      </c>
      <c r="I219" s="58">
        <v>0.29399999999999998</v>
      </c>
      <c r="J219" s="61">
        <f t="shared" si="11"/>
        <v>0.44099999999999995</v>
      </c>
      <c r="K219" s="2" t="s">
        <v>174</v>
      </c>
      <c r="L219" s="2" t="s">
        <v>8</v>
      </c>
    </row>
    <row r="220" spans="1:12" ht="47.25">
      <c r="A220" s="115">
        <v>95</v>
      </c>
      <c r="B220" s="121" t="s">
        <v>85</v>
      </c>
      <c r="C220" s="97" t="s">
        <v>348</v>
      </c>
      <c r="D220" s="6" t="s">
        <v>136</v>
      </c>
      <c r="E220" s="53">
        <v>175</v>
      </c>
      <c r="F220" s="60">
        <f t="shared" si="9"/>
        <v>262.5</v>
      </c>
      <c r="G220" s="58">
        <v>0</v>
      </c>
      <c r="H220" s="59">
        <f t="shared" si="10"/>
        <v>0</v>
      </c>
      <c r="I220" s="72">
        <v>175</v>
      </c>
      <c r="J220" s="61">
        <f t="shared" si="11"/>
        <v>262.5</v>
      </c>
      <c r="K220" s="2" t="s">
        <v>178</v>
      </c>
      <c r="L220" s="2" t="s">
        <v>8</v>
      </c>
    </row>
    <row r="221" spans="1:12" ht="31.5">
      <c r="A221" s="116"/>
      <c r="B221" s="122"/>
      <c r="C221" s="119"/>
      <c r="D221" s="6" t="s">
        <v>136</v>
      </c>
      <c r="E221" s="11">
        <f>1560.9*0.025</f>
        <v>39.022500000000008</v>
      </c>
      <c r="F221" s="60">
        <f t="shared" si="9"/>
        <v>58.533750000000012</v>
      </c>
      <c r="G221" s="58">
        <v>0</v>
      </c>
      <c r="H221" s="59">
        <f t="shared" si="10"/>
        <v>0</v>
      </c>
      <c r="I221" s="62">
        <f>1560.9*0.025</f>
        <v>39.022500000000008</v>
      </c>
      <c r="J221" s="61">
        <f t="shared" si="11"/>
        <v>58.533750000000012</v>
      </c>
      <c r="K221" s="2" t="s">
        <v>205</v>
      </c>
      <c r="L221" s="2" t="s">
        <v>8</v>
      </c>
    </row>
    <row r="222" spans="1:12" ht="31.5">
      <c r="A222" s="117"/>
      <c r="B222" s="123"/>
      <c r="C222" s="98"/>
      <c r="D222" s="6" t="s">
        <v>7</v>
      </c>
      <c r="E222" s="4">
        <v>13.224</v>
      </c>
      <c r="F222" s="60">
        <f t="shared" si="9"/>
        <v>19.835999999999999</v>
      </c>
      <c r="G222" s="58">
        <v>0</v>
      </c>
      <c r="H222" s="59">
        <f t="shared" si="10"/>
        <v>0</v>
      </c>
      <c r="I222" s="58">
        <v>13.224</v>
      </c>
      <c r="J222" s="61">
        <f t="shared" si="11"/>
        <v>19.835999999999999</v>
      </c>
      <c r="K222" s="2" t="s">
        <v>137</v>
      </c>
      <c r="L222" s="2" t="s">
        <v>8</v>
      </c>
    </row>
    <row r="223" spans="1:12">
      <c r="A223" s="126">
        <v>96</v>
      </c>
      <c r="B223" s="121" t="s">
        <v>96</v>
      </c>
      <c r="C223" s="97" t="s">
        <v>289</v>
      </c>
      <c r="D223" s="2" t="s">
        <v>136</v>
      </c>
      <c r="E223" s="4">
        <v>560.17499999999995</v>
      </c>
      <c r="F223" s="60">
        <f t="shared" si="9"/>
        <v>840.26249999999993</v>
      </c>
      <c r="G223" s="58">
        <v>0</v>
      </c>
      <c r="H223" s="59">
        <f t="shared" si="10"/>
        <v>0</v>
      </c>
      <c r="I223" s="58">
        <v>560.17499999999995</v>
      </c>
      <c r="J223" s="61">
        <f t="shared" si="11"/>
        <v>840.26249999999993</v>
      </c>
      <c r="K223" s="2" t="s">
        <v>142</v>
      </c>
      <c r="L223" s="2" t="s">
        <v>8</v>
      </c>
    </row>
    <row r="224" spans="1:12" ht="31.5">
      <c r="A224" s="126"/>
      <c r="B224" s="123"/>
      <c r="C224" s="98"/>
      <c r="D224" s="2" t="s">
        <v>7</v>
      </c>
      <c r="E224" s="4">
        <v>19.388999999999999</v>
      </c>
      <c r="F224" s="60">
        <f t="shared" si="9"/>
        <v>29.083500000000001</v>
      </c>
      <c r="G224" s="58">
        <v>0</v>
      </c>
      <c r="H224" s="59">
        <f t="shared" si="10"/>
        <v>0</v>
      </c>
      <c r="I224" s="58">
        <v>19.388999999999999</v>
      </c>
      <c r="J224" s="61">
        <f t="shared" si="11"/>
        <v>29.083500000000001</v>
      </c>
      <c r="K224" s="2" t="s">
        <v>288</v>
      </c>
      <c r="L224" s="2" t="s">
        <v>8</v>
      </c>
    </row>
    <row r="225" spans="1:12" ht="78.75">
      <c r="A225" s="38">
        <v>97</v>
      </c>
      <c r="B225" s="39" t="s">
        <v>122</v>
      </c>
      <c r="C225" s="2" t="s">
        <v>383</v>
      </c>
      <c r="D225" s="6" t="s">
        <v>188</v>
      </c>
      <c r="E225" s="4">
        <v>14.238</v>
      </c>
      <c r="F225" s="60">
        <f t="shared" si="9"/>
        <v>21.356999999999999</v>
      </c>
      <c r="G225" s="58">
        <v>0</v>
      </c>
      <c r="H225" s="59">
        <f t="shared" si="10"/>
        <v>0</v>
      </c>
      <c r="I225" s="58">
        <v>14.238</v>
      </c>
      <c r="J225" s="61">
        <f t="shared" si="11"/>
        <v>21.356999999999999</v>
      </c>
      <c r="K225" s="2" t="s">
        <v>134</v>
      </c>
      <c r="L225" s="2" t="s">
        <v>8</v>
      </c>
    </row>
    <row r="226" spans="1:12" ht="31.5">
      <c r="A226" s="124">
        <v>98</v>
      </c>
      <c r="B226" s="125" t="s">
        <v>126</v>
      </c>
      <c r="C226" s="2" t="s">
        <v>325</v>
      </c>
      <c r="D226" s="6" t="s">
        <v>7</v>
      </c>
      <c r="E226" s="11">
        <v>0.34499999999999997</v>
      </c>
      <c r="F226" s="60">
        <f t="shared" si="9"/>
        <v>0.51749999999999996</v>
      </c>
      <c r="G226" s="58">
        <v>0</v>
      </c>
      <c r="H226" s="59">
        <f t="shared" si="10"/>
        <v>0</v>
      </c>
      <c r="I226" s="62">
        <v>0.34499999999999997</v>
      </c>
      <c r="J226" s="61">
        <f t="shared" si="11"/>
        <v>0.51749999999999996</v>
      </c>
      <c r="K226" s="2" t="s">
        <v>153</v>
      </c>
      <c r="L226" s="2" t="s">
        <v>138</v>
      </c>
    </row>
    <row r="227" spans="1:12" ht="31.5">
      <c r="A227" s="124"/>
      <c r="B227" s="125"/>
      <c r="C227" s="2" t="s">
        <v>326</v>
      </c>
      <c r="D227" s="6" t="s">
        <v>7</v>
      </c>
      <c r="E227" s="11">
        <v>0.25</v>
      </c>
      <c r="F227" s="60">
        <f t="shared" si="9"/>
        <v>0.375</v>
      </c>
      <c r="G227" s="58">
        <v>0</v>
      </c>
      <c r="H227" s="59">
        <f t="shared" si="10"/>
        <v>0</v>
      </c>
      <c r="I227" s="62">
        <v>0.25</v>
      </c>
      <c r="J227" s="61">
        <f t="shared" si="11"/>
        <v>0.375</v>
      </c>
      <c r="K227" s="2" t="s">
        <v>153</v>
      </c>
      <c r="L227" s="2" t="s">
        <v>138</v>
      </c>
    </row>
    <row r="228" spans="1:12">
      <c r="A228" s="115">
        <v>99</v>
      </c>
      <c r="B228" s="121" t="s">
        <v>129</v>
      </c>
      <c r="C228" s="97" t="s">
        <v>355</v>
      </c>
      <c r="D228" s="6" t="s">
        <v>136</v>
      </c>
      <c r="E228" s="4">
        <v>0.67400000000000004</v>
      </c>
      <c r="F228" s="60">
        <f t="shared" si="9"/>
        <v>1.0110000000000001</v>
      </c>
      <c r="G228" s="58">
        <v>0</v>
      </c>
      <c r="H228" s="59">
        <f t="shared" si="10"/>
        <v>0</v>
      </c>
      <c r="I228" s="58">
        <v>0.67400000000000004</v>
      </c>
      <c r="J228" s="61">
        <f t="shared" si="11"/>
        <v>1.0110000000000001</v>
      </c>
      <c r="K228" s="2" t="s">
        <v>356</v>
      </c>
      <c r="L228" s="2" t="s">
        <v>8</v>
      </c>
    </row>
    <row r="229" spans="1:12" ht="31.5">
      <c r="A229" s="117"/>
      <c r="B229" s="123"/>
      <c r="C229" s="98"/>
      <c r="D229" s="6" t="s">
        <v>7</v>
      </c>
      <c r="E229" s="11">
        <v>0.12</v>
      </c>
      <c r="F229" s="60">
        <f t="shared" si="9"/>
        <v>0.18</v>
      </c>
      <c r="G229" s="58">
        <v>0</v>
      </c>
      <c r="H229" s="59">
        <f t="shared" si="10"/>
        <v>0</v>
      </c>
      <c r="I229" s="62">
        <v>0.12</v>
      </c>
      <c r="J229" s="61">
        <f t="shared" si="11"/>
        <v>0.18</v>
      </c>
      <c r="K229" s="2" t="s">
        <v>151</v>
      </c>
      <c r="L229" s="2" t="s">
        <v>8</v>
      </c>
    </row>
    <row r="230" spans="1:12" ht="47.25">
      <c r="A230" s="6">
        <v>100</v>
      </c>
      <c r="B230" s="16" t="s">
        <v>130</v>
      </c>
      <c r="C230" s="2" t="s">
        <v>262</v>
      </c>
      <c r="D230" s="6" t="s">
        <v>7</v>
      </c>
      <c r="E230" s="4">
        <v>1.9410000000000001</v>
      </c>
      <c r="F230" s="60">
        <f t="shared" si="9"/>
        <v>2.9115000000000002</v>
      </c>
      <c r="G230" s="58">
        <v>0</v>
      </c>
      <c r="H230" s="59">
        <f t="shared" si="10"/>
        <v>0</v>
      </c>
      <c r="I230" s="58">
        <v>1.9410000000000001</v>
      </c>
      <c r="J230" s="61">
        <f t="shared" si="11"/>
        <v>2.9115000000000002</v>
      </c>
      <c r="K230" s="2" t="s">
        <v>134</v>
      </c>
      <c r="L230" s="2" t="s">
        <v>8</v>
      </c>
    </row>
    <row r="231" spans="1:12" ht="47.25">
      <c r="A231" s="101">
        <v>101</v>
      </c>
      <c r="B231" s="121" t="s">
        <v>92</v>
      </c>
      <c r="C231" s="97" t="s">
        <v>316</v>
      </c>
      <c r="D231" s="6" t="s">
        <v>136</v>
      </c>
      <c r="E231" s="11">
        <v>145.25</v>
      </c>
      <c r="F231" s="60">
        <f t="shared" si="9"/>
        <v>217.875</v>
      </c>
      <c r="G231" s="58">
        <v>0</v>
      </c>
      <c r="H231" s="59">
        <f t="shared" si="10"/>
        <v>0</v>
      </c>
      <c r="I231" s="62">
        <v>145.25</v>
      </c>
      <c r="J231" s="61">
        <f t="shared" si="11"/>
        <v>217.875</v>
      </c>
      <c r="K231" s="2" t="s">
        <v>178</v>
      </c>
      <c r="L231" s="2" t="s">
        <v>8</v>
      </c>
    </row>
    <row r="232" spans="1:12" ht="31.5">
      <c r="A232" s="102"/>
      <c r="B232" s="123"/>
      <c r="C232" s="98"/>
      <c r="D232" s="6" t="s">
        <v>7</v>
      </c>
      <c r="E232" s="4">
        <v>3.1240000000000001</v>
      </c>
      <c r="F232" s="60">
        <f t="shared" si="9"/>
        <v>4.6859999999999999</v>
      </c>
      <c r="G232" s="58">
        <v>0</v>
      </c>
      <c r="H232" s="59">
        <f t="shared" si="10"/>
        <v>0</v>
      </c>
      <c r="I232" s="58">
        <v>3.1240000000000001</v>
      </c>
      <c r="J232" s="61">
        <f t="shared" si="11"/>
        <v>4.6859999999999999</v>
      </c>
      <c r="K232" s="2" t="s">
        <v>134</v>
      </c>
      <c r="L232" s="2" t="s">
        <v>8</v>
      </c>
    </row>
    <row r="233" spans="1:12" ht="47.25">
      <c r="A233" s="115">
        <v>102</v>
      </c>
      <c r="B233" s="121" t="s">
        <v>123</v>
      </c>
      <c r="C233" s="2" t="s">
        <v>312</v>
      </c>
      <c r="D233" s="6" t="s">
        <v>136</v>
      </c>
      <c r="E233" s="11">
        <v>75.075000000000003</v>
      </c>
      <c r="F233" s="60">
        <f t="shared" si="9"/>
        <v>112.61250000000001</v>
      </c>
      <c r="G233" s="58">
        <v>0</v>
      </c>
      <c r="H233" s="59">
        <f t="shared" si="10"/>
        <v>0</v>
      </c>
      <c r="I233" s="62">
        <v>75.075000000000003</v>
      </c>
      <c r="J233" s="61">
        <f t="shared" si="11"/>
        <v>112.61250000000001</v>
      </c>
      <c r="K233" s="2" t="s">
        <v>178</v>
      </c>
      <c r="L233" s="2" t="s">
        <v>8</v>
      </c>
    </row>
    <row r="234" spans="1:12" ht="47.25">
      <c r="A234" s="116"/>
      <c r="B234" s="122"/>
      <c r="C234" s="2" t="s">
        <v>313</v>
      </c>
      <c r="D234" s="6" t="s">
        <v>136</v>
      </c>
      <c r="E234" s="11">
        <v>10.8</v>
      </c>
      <c r="F234" s="60">
        <f t="shared" si="9"/>
        <v>16.200000000000003</v>
      </c>
      <c r="G234" s="58">
        <v>0</v>
      </c>
      <c r="H234" s="59">
        <f t="shared" si="10"/>
        <v>0</v>
      </c>
      <c r="I234" s="62">
        <v>10.8</v>
      </c>
      <c r="J234" s="61">
        <f t="shared" si="11"/>
        <v>16.200000000000003</v>
      </c>
      <c r="K234" s="2" t="s">
        <v>315</v>
      </c>
      <c r="L234" s="2" t="s">
        <v>8</v>
      </c>
    </row>
    <row r="235" spans="1:12" ht="31.5">
      <c r="A235" s="116"/>
      <c r="B235" s="122"/>
      <c r="C235" s="2" t="s">
        <v>313</v>
      </c>
      <c r="D235" s="6" t="s">
        <v>7</v>
      </c>
      <c r="E235" s="11">
        <v>4.0330000000000004</v>
      </c>
      <c r="F235" s="60">
        <f t="shared" si="9"/>
        <v>6.0495000000000001</v>
      </c>
      <c r="G235" s="58">
        <v>0</v>
      </c>
      <c r="H235" s="59">
        <f t="shared" si="10"/>
        <v>0</v>
      </c>
      <c r="I235" s="62">
        <v>4.0330000000000004</v>
      </c>
      <c r="J235" s="61">
        <f t="shared" si="11"/>
        <v>6.0495000000000001</v>
      </c>
      <c r="K235" s="2" t="s">
        <v>137</v>
      </c>
      <c r="L235" s="2" t="s">
        <v>148</v>
      </c>
    </row>
    <row r="236" spans="1:12" ht="31.5">
      <c r="A236" s="116"/>
      <c r="B236" s="122"/>
      <c r="C236" s="2" t="s">
        <v>314</v>
      </c>
      <c r="D236" s="6" t="s">
        <v>139</v>
      </c>
      <c r="E236" s="11">
        <f>215*0.0004</f>
        <v>8.6000000000000007E-2</v>
      </c>
      <c r="F236" s="60">
        <f t="shared" si="9"/>
        <v>0.129</v>
      </c>
      <c r="G236" s="58">
        <v>0</v>
      </c>
      <c r="H236" s="59">
        <f t="shared" si="10"/>
        <v>0</v>
      </c>
      <c r="I236" s="62">
        <f>215*0.0004</f>
        <v>8.6000000000000007E-2</v>
      </c>
      <c r="J236" s="61">
        <f t="shared" si="11"/>
        <v>0.129</v>
      </c>
      <c r="K236" s="2" t="s">
        <v>137</v>
      </c>
      <c r="L236" s="2" t="s">
        <v>148</v>
      </c>
    </row>
    <row r="237" spans="1:12" ht="31.5">
      <c r="A237" s="117"/>
      <c r="B237" s="123"/>
      <c r="C237" s="2" t="s">
        <v>313</v>
      </c>
      <c r="D237" s="6" t="s">
        <v>139</v>
      </c>
      <c r="E237" s="4">
        <v>5.0000000000000001E-3</v>
      </c>
      <c r="F237" s="60">
        <f t="shared" si="9"/>
        <v>7.4999999999999997E-3</v>
      </c>
      <c r="G237" s="58">
        <v>0</v>
      </c>
      <c r="H237" s="59">
        <f t="shared" si="10"/>
        <v>0</v>
      </c>
      <c r="I237" s="58">
        <v>5.0000000000000001E-3</v>
      </c>
      <c r="J237" s="61">
        <f t="shared" si="11"/>
        <v>7.4999999999999997E-3</v>
      </c>
      <c r="K237" s="2" t="s">
        <v>137</v>
      </c>
      <c r="L237" s="2" t="s">
        <v>148</v>
      </c>
    </row>
    <row r="238" spans="1:12">
      <c r="A238" s="101">
        <v>103</v>
      </c>
      <c r="B238" s="121" t="s">
        <v>124</v>
      </c>
      <c r="C238" s="103" t="s">
        <v>146</v>
      </c>
      <c r="D238" s="6" t="s">
        <v>136</v>
      </c>
      <c r="E238" s="11">
        <f>567*0.25</f>
        <v>141.75</v>
      </c>
      <c r="F238" s="60">
        <f t="shared" si="9"/>
        <v>212.625</v>
      </c>
      <c r="G238" s="58">
        <v>0</v>
      </c>
      <c r="H238" s="59">
        <f t="shared" si="10"/>
        <v>0</v>
      </c>
      <c r="I238" s="62">
        <f>567*0.25</f>
        <v>141.75</v>
      </c>
      <c r="J238" s="61">
        <f t="shared" si="11"/>
        <v>212.625</v>
      </c>
      <c r="K238" s="2" t="s">
        <v>147</v>
      </c>
      <c r="L238" s="2" t="s">
        <v>148</v>
      </c>
    </row>
    <row r="239" spans="1:12" ht="31.5">
      <c r="A239" s="114"/>
      <c r="B239" s="122"/>
      <c r="C239" s="103"/>
      <c r="D239" s="6" t="s">
        <v>7</v>
      </c>
      <c r="E239" s="11">
        <v>11.144</v>
      </c>
      <c r="F239" s="60">
        <f t="shared" si="9"/>
        <v>16.716000000000001</v>
      </c>
      <c r="G239" s="58">
        <v>0</v>
      </c>
      <c r="H239" s="59">
        <f t="shared" si="10"/>
        <v>0</v>
      </c>
      <c r="I239" s="62">
        <v>11.144</v>
      </c>
      <c r="J239" s="61">
        <f t="shared" si="11"/>
        <v>16.716000000000001</v>
      </c>
      <c r="K239" s="2" t="s">
        <v>134</v>
      </c>
      <c r="L239" s="2" t="s">
        <v>8</v>
      </c>
    </row>
    <row r="240" spans="1:12" ht="31.5">
      <c r="A240" s="102"/>
      <c r="B240" s="123"/>
      <c r="C240" s="103"/>
      <c r="D240" s="6" t="s">
        <v>139</v>
      </c>
      <c r="E240" s="4">
        <v>0.16600000000000001</v>
      </c>
      <c r="F240" s="60">
        <f t="shared" si="9"/>
        <v>0.249</v>
      </c>
      <c r="G240" s="58"/>
      <c r="H240" s="59">
        <f t="shared" si="10"/>
        <v>0</v>
      </c>
      <c r="I240" s="58">
        <v>0.16600000000000001</v>
      </c>
      <c r="J240" s="61">
        <f t="shared" si="11"/>
        <v>0.249</v>
      </c>
      <c r="K240" s="2" t="s">
        <v>134</v>
      </c>
      <c r="L240" s="2" t="s">
        <v>148</v>
      </c>
    </row>
    <row r="241" spans="1:12" ht="47.25">
      <c r="A241" s="6">
        <v>104</v>
      </c>
      <c r="B241" s="16" t="s">
        <v>128</v>
      </c>
      <c r="C241" s="2" t="s">
        <v>236</v>
      </c>
      <c r="D241" s="6" t="s">
        <v>7</v>
      </c>
      <c r="E241" s="4">
        <v>9.1999999999999993</v>
      </c>
      <c r="F241" s="60">
        <f t="shared" si="9"/>
        <v>13.799999999999999</v>
      </c>
      <c r="G241" s="58">
        <v>0</v>
      </c>
      <c r="H241" s="59">
        <f t="shared" si="10"/>
        <v>0</v>
      </c>
      <c r="I241" s="58">
        <v>9.1999999999999993</v>
      </c>
      <c r="J241" s="61">
        <f t="shared" si="11"/>
        <v>13.799999999999999</v>
      </c>
      <c r="K241" s="2" t="s">
        <v>134</v>
      </c>
      <c r="L241" s="2" t="s">
        <v>148</v>
      </c>
    </row>
    <row r="242" spans="1:12" ht="31.5">
      <c r="A242" s="101">
        <v>105</v>
      </c>
      <c r="B242" s="121" t="s">
        <v>103</v>
      </c>
      <c r="C242" s="2" t="s">
        <v>343</v>
      </c>
      <c r="D242" s="6" t="s">
        <v>136</v>
      </c>
      <c r="E242" s="11">
        <v>120</v>
      </c>
      <c r="F242" s="60">
        <f t="shared" si="9"/>
        <v>180</v>
      </c>
      <c r="G242" s="58">
        <v>0</v>
      </c>
      <c r="H242" s="59">
        <f t="shared" si="10"/>
        <v>0</v>
      </c>
      <c r="I242" s="62">
        <v>120</v>
      </c>
      <c r="J242" s="61">
        <f t="shared" si="11"/>
        <v>180</v>
      </c>
      <c r="K242" s="2" t="s">
        <v>147</v>
      </c>
      <c r="L242" s="2" t="s">
        <v>8</v>
      </c>
    </row>
    <row r="243" spans="1:12">
      <c r="A243" s="114"/>
      <c r="B243" s="122"/>
      <c r="C243" s="2" t="s">
        <v>344</v>
      </c>
      <c r="D243" s="6" t="s">
        <v>136</v>
      </c>
      <c r="E243" s="11">
        <v>13.5</v>
      </c>
      <c r="F243" s="60">
        <f t="shared" si="9"/>
        <v>20.25</v>
      </c>
      <c r="G243" s="58">
        <v>0</v>
      </c>
      <c r="H243" s="59">
        <f t="shared" si="10"/>
        <v>0</v>
      </c>
      <c r="I243" s="62">
        <v>13.5</v>
      </c>
      <c r="J243" s="61">
        <f t="shared" si="11"/>
        <v>20.25</v>
      </c>
      <c r="K243" s="2" t="s">
        <v>147</v>
      </c>
      <c r="L243" s="2" t="s">
        <v>8</v>
      </c>
    </row>
    <row r="244" spans="1:12">
      <c r="A244" s="114"/>
      <c r="B244" s="122"/>
      <c r="C244" s="2" t="s">
        <v>345</v>
      </c>
      <c r="D244" s="6" t="s">
        <v>136</v>
      </c>
      <c r="E244" s="11">
        <v>60</v>
      </c>
      <c r="F244" s="60">
        <f t="shared" si="9"/>
        <v>90</v>
      </c>
      <c r="G244" s="58">
        <v>0</v>
      </c>
      <c r="H244" s="59">
        <f t="shared" si="10"/>
        <v>0</v>
      </c>
      <c r="I244" s="62">
        <v>60</v>
      </c>
      <c r="J244" s="61">
        <f t="shared" si="11"/>
        <v>90</v>
      </c>
      <c r="K244" s="2" t="s">
        <v>147</v>
      </c>
      <c r="L244" s="2" t="s">
        <v>8</v>
      </c>
    </row>
    <row r="245" spans="1:12">
      <c r="A245" s="114"/>
      <c r="B245" s="122"/>
      <c r="C245" s="2" t="s">
        <v>346</v>
      </c>
      <c r="D245" s="6" t="s">
        <v>7</v>
      </c>
      <c r="E245" s="4">
        <v>2.7170000000000001</v>
      </c>
      <c r="F245" s="60">
        <f t="shared" si="9"/>
        <v>4.0754999999999999</v>
      </c>
      <c r="G245" s="58">
        <v>0</v>
      </c>
      <c r="H245" s="59">
        <f t="shared" si="10"/>
        <v>0</v>
      </c>
      <c r="I245" s="58">
        <v>2.7170000000000001</v>
      </c>
      <c r="J245" s="61">
        <f t="shared" si="11"/>
        <v>4.0754999999999999</v>
      </c>
      <c r="K245" s="2" t="s">
        <v>347</v>
      </c>
      <c r="L245" s="2" t="s">
        <v>8</v>
      </c>
    </row>
    <row r="246" spans="1:12">
      <c r="A246" s="114"/>
      <c r="B246" s="122"/>
      <c r="C246" s="2" t="s">
        <v>344</v>
      </c>
      <c r="D246" s="6" t="s">
        <v>7</v>
      </c>
      <c r="E246" s="4">
        <v>0.88400000000000001</v>
      </c>
      <c r="F246" s="60">
        <f t="shared" si="9"/>
        <v>1.3260000000000001</v>
      </c>
      <c r="G246" s="58">
        <v>0</v>
      </c>
      <c r="H246" s="59">
        <f t="shared" si="10"/>
        <v>0</v>
      </c>
      <c r="I246" s="58">
        <v>0.88400000000000001</v>
      </c>
      <c r="J246" s="61">
        <f t="shared" si="11"/>
        <v>1.3260000000000001</v>
      </c>
      <c r="K246" s="2" t="s">
        <v>347</v>
      </c>
      <c r="L246" s="2" t="s">
        <v>8</v>
      </c>
    </row>
    <row r="247" spans="1:12">
      <c r="A247" s="114"/>
      <c r="B247" s="122"/>
      <c r="C247" s="2" t="s">
        <v>345</v>
      </c>
      <c r="D247" s="6" t="s">
        <v>7</v>
      </c>
      <c r="E247" s="4">
        <v>1.125</v>
      </c>
      <c r="F247" s="60">
        <f t="shared" si="9"/>
        <v>1.6875</v>
      </c>
      <c r="G247" s="58">
        <v>0</v>
      </c>
      <c r="H247" s="59">
        <f t="shared" si="10"/>
        <v>0</v>
      </c>
      <c r="I247" s="58">
        <v>1.125</v>
      </c>
      <c r="J247" s="61">
        <f t="shared" si="11"/>
        <v>1.6875</v>
      </c>
      <c r="K247" s="2" t="s">
        <v>347</v>
      </c>
      <c r="L247" s="2" t="s">
        <v>8</v>
      </c>
    </row>
    <row r="248" spans="1:12">
      <c r="A248" s="114"/>
      <c r="B248" s="122"/>
      <c r="C248" s="2" t="s">
        <v>346</v>
      </c>
      <c r="D248" s="6" t="s">
        <v>139</v>
      </c>
      <c r="E248" s="11">
        <f>500*0.0004</f>
        <v>0.2</v>
      </c>
      <c r="F248" s="60">
        <f t="shared" si="9"/>
        <v>0.30000000000000004</v>
      </c>
      <c r="G248" s="58">
        <v>0</v>
      </c>
      <c r="H248" s="59">
        <f t="shared" si="10"/>
        <v>0</v>
      </c>
      <c r="I248" s="62">
        <f>500*0.0004</f>
        <v>0.2</v>
      </c>
      <c r="J248" s="61">
        <f t="shared" si="11"/>
        <v>0.30000000000000004</v>
      </c>
      <c r="K248" s="2" t="s">
        <v>174</v>
      </c>
      <c r="L248" s="2" t="s">
        <v>8</v>
      </c>
    </row>
    <row r="249" spans="1:12">
      <c r="A249" s="114"/>
      <c r="B249" s="122"/>
      <c r="C249" s="2" t="s">
        <v>344</v>
      </c>
      <c r="D249" s="6" t="s">
        <v>139</v>
      </c>
      <c r="E249" s="11">
        <f>50*0.0004</f>
        <v>0.02</v>
      </c>
      <c r="F249" s="60">
        <f t="shared" si="9"/>
        <v>0.03</v>
      </c>
      <c r="G249" s="58">
        <v>0</v>
      </c>
      <c r="H249" s="59">
        <f t="shared" si="10"/>
        <v>0</v>
      </c>
      <c r="I249" s="62">
        <f>50*0.0004</f>
        <v>0.02</v>
      </c>
      <c r="J249" s="61">
        <f t="shared" si="11"/>
        <v>0.03</v>
      </c>
      <c r="K249" s="2" t="s">
        <v>174</v>
      </c>
      <c r="L249" s="2" t="s">
        <v>8</v>
      </c>
    </row>
    <row r="250" spans="1:12">
      <c r="A250" s="102"/>
      <c r="B250" s="123"/>
      <c r="C250" s="2" t="s">
        <v>345</v>
      </c>
      <c r="D250" s="6" t="s">
        <v>139</v>
      </c>
      <c r="E250" s="11">
        <f>150*0.0004</f>
        <v>6.0000000000000005E-2</v>
      </c>
      <c r="F250" s="60">
        <f t="shared" si="9"/>
        <v>9.0000000000000011E-2</v>
      </c>
      <c r="G250" s="58">
        <v>0</v>
      </c>
      <c r="H250" s="59">
        <f t="shared" si="10"/>
        <v>0</v>
      </c>
      <c r="I250" s="62">
        <f>150*0.0004</f>
        <v>6.0000000000000005E-2</v>
      </c>
      <c r="J250" s="61">
        <f t="shared" si="11"/>
        <v>9.0000000000000011E-2</v>
      </c>
      <c r="K250" s="2" t="s">
        <v>174</v>
      </c>
      <c r="L250" s="2" t="s">
        <v>8</v>
      </c>
    </row>
    <row r="251" spans="1:12" ht="63">
      <c r="A251" s="6">
        <v>106</v>
      </c>
      <c r="B251" s="16" t="s">
        <v>112</v>
      </c>
      <c r="C251" s="2" t="s">
        <v>247</v>
      </c>
      <c r="D251" s="6" t="s">
        <v>7</v>
      </c>
      <c r="E251" s="4">
        <v>0.78300000000000003</v>
      </c>
      <c r="F251" s="60">
        <f t="shared" si="9"/>
        <v>1.1745000000000001</v>
      </c>
      <c r="G251" s="58">
        <v>0</v>
      </c>
      <c r="H251" s="59">
        <f t="shared" si="10"/>
        <v>0</v>
      </c>
      <c r="I251" s="58">
        <v>0.78300000000000003</v>
      </c>
      <c r="J251" s="61">
        <f t="shared" si="11"/>
        <v>1.1745000000000001</v>
      </c>
      <c r="K251" s="2" t="s">
        <v>137</v>
      </c>
      <c r="L251" s="2" t="s">
        <v>138</v>
      </c>
    </row>
    <row r="252" spans="1:12" ht="31.5">
      <c r="A252" s="101">
        <v>107</v>
      </c>
      <c r="B252" s="121" t="s">
        <v>108</v>
      </c>
      <c r="C252" s="103" t="s">
        <v>193</v>
      </c>
      <c r="D252" s="6" t="s">
        <v>7</v>
      </c>
      <c r="E252" s="11">
        <v>4.3419999999999996</v>
      </c>
      <c r="F252" s="60">
        <f t="shared" si="9"/>
        <v>6.5129999999999999</v>
      </c>
      <c r="G252" s="58">
        <v>0</v>
      </c>
      <c r="H252" s="59">
        <f t="shared" si="10"/>
        <v>0</v>
      </c>
      <c r="I252" s="62">
        <v>4.3419999999999996</v>
      </c>
      <c r="J252" s="61">
        <f t="shared" si="11"/>
        <v>6.5129999999999999</v>
      </c>
      <c r="K252" s="2" t="s">
        <v>153</v>
      </c>
      <c r="L252" s="2" t="s">
        <v>148</v>
      </c>
    </row>
    <row r="253" spans="1:12">
      <c r="A253" s="102"/>
      <c r="B253" s="123"/>
      <c r="C253" s="103"/>
      <c r="D253" s="6" t="s">
        <v>139</v>
      </c>
      <c r="E253" s="11">
        <v>0.04</v>
      </c>
      <c r="F253" s="60">
        <f t="shared" si="9"/>
        <v>0.06</v>
      </c>
      <c r="G253" s="58">
        <v>0</v>
      </c>
      <c r="H253" s="59">
        <f t="shared" si="10"/>
        <v>0</v>
      </c>
      <c r="I253" s="62">
        <v>0.04</v>
      </c>
      <c r="J253" s="61">
        <f t="shared" si="11"/>
        <v>0.06</v>
      </c>
      <c r="K253" s="2" t="s">
        <v>174</v>
      </c>
      <c r="L253" s="2" t="s">
        <v>138</v>
      </c>
    </row>
    <row r="254" spans="1:12" ht="47.25">
      <c r="A254" s="6">
        <v>108</v>
      </c>
      <c r="B254" s="16" t="s">
        <v>113</v>
      </c>
      <c r="C254" s="2" t="s">
        <v>311</v>
      </c>
      <c r="D254" s="6" t="s">
        <v>7</v>
      </c>
      <c r="E254" s="4">
        <v>1.5840000000000001</v>
      </c>
      <c r="F254" s="60">
        <f t="shared" si="9"/>
        <v>2.3760000000000003</v>
      </c>
      <c r="G254" s="58">
        <v>0</v>
      </c>
      <c r="H254" s="59">
        <f t="shared" si="10"/>
        <v>0</v>
      </c>
      <c r="I254" s="58">
        <v>1.5840000000000001</v>
      </c>
      <c r="J254" s="61">
        <f t="shared" si="11"/>
        <v>2.3760000000000003</v>
      </c>
      <c r="K254" s="2" t="s">
        <v>134</v>
      </c>
      <c r="L254" s="2" t="s">
        <v>148</v>
      </c>
    </row>
    <row r="255" spans="1:12" ht="47.25">
      <c r="A255" s="6">
        <v>109</v>
      </c>
      <c r="B255" s="16" t="s">
        <v>117</v>
      </c>
      <c r="C255" s="2" t="s">
        <v>286</v>
      </c>
      <c r="D255" s="6" t="s">
        <v>7</v>
      </c>
      <c r="E255" s="4">
        <v>2.8239999999999998</v>
      </c>
      <c r="F255" s="60">
        <f t="shared" si="9"/>
        <v>4.2359999999999998</v>
      </c>
      <c r="G255" s="58">
        <v>0</v>
      </c>
      <c r="H255" s="59">
        <f t="shared" si="10"/>
        <v>0</v>
      </c>
      <c r="I255" s="58">
        <v>2.8239999999999998</v>
      </c>
      <c r="J255" s="61">
        <f t="shared" si="11"/>
        <v>4.2359999999999998</v>
      </c>
      <c r="K255" s="2" t="s">
        <v>137</v>
      </c>
      <c r="L255" s="2" t="s">
        <v>8</v>
      </c>
    </row>
    <row r="256" spans="1:12">
      <c r="A256" s="101">
        <v>110</v>
      </c>
      <c r="B256" s="125" t="s">
        <v>118</v>
      </c>
      <c r="C256" s="103" t="s">
        <v>307</v>
      </c>
      <c r="D256" s="6" t="s">
        <v>136</v>
      </c>
      <c r="E256" s="11">
        <v>0.28000000000000003</v>
      </c>
      <c r="F256" s="60">
        <f t="shared" si="9"/>
        <v>0.42000000000000004</v>
      </c>
      <c r="G256" s="58">
        <v>0</v>
      </c>
      <c r="H256" s="59">
        <f t="shared" si="10"/>
        <v>0</v>
      </c>
      <c r="I256" s="62">
        <v>0.28000000000000003</v>
      </c>
      <c r="J256" s="61">
        <f t="shared" si="11"/>
        <v>0.42000000000000004</v>
      </c>
      <c r="K256" s="2" t="s">
        <v>308</v>
      </c>
      <c r="L256" s="2" t="s">
        <v>8</v>
      </c>
    </row>
    <row r="257" spans="1:12" ht="31.5">
      <c r="A257" s="102"/>
      <c r="B257" s="125"/>
      <c r="C257" s="103"/>
      <c r="D257" s="6" t="s">
        <v>7</v>
      </c>
      <c r="E257" s="11">
        <v>1.05</v>
      </c>
      <c r="F257" s="60">
        <f t="shared" si="9"/>
        <v>1.5750000000000002</v>
      </c>
      <c r="G257" s="58">
        <v>0</v>
      </c>
      <c r="H257" s="59">
        <f t="shared" si="10"/>
        <v>0</v>
      </c>
      <c r="I257" s="62">
        <v>1.05</v>
      </c>
      <c r="J257" s="61">
        <f t="shared" si="11"/>
        <v>1.5750000000000002</v>
      </c>
      <c r="K257" s="2" t="s">
        <v>153</v>
      </c>
      <c r="L257" s="2" t="s">
        <v>138</v>
      </c>
    </row>
    <row r="258" spans="1:12">
      <c r="A258" s="115">
        <v>111</v>
      </c>
      <c r="B258" s="121" t="s">
        <v>101</v>
      </c>
      <c r="C258" s="97" t="s">
        <v>362</v>
      </c>
      <c r="D258" s="6" t="s">
        <v>136</v>
      </c>
      <c r="E258" s="11">
        <v>0.186</v>
      </c>
      <c r="F258" s="60">
        <f t="shared" si="9"/>
        <v>0.27900000000000003</v>
      </c>
      <c r="G258" s="58">
        <v>0</v>
      </c>
      <c r="H258" s="59">
        <f t="shared" si="10"/>
        <v>0</v>
      </c>
      <c r="I258" s="62">
        <v>0.186</v>
      </c>
      <c r="J258" s="61">
        <f t="shared" si="11"/>
        <v>0.27900000000000003</v>
      </c>
      <c r="K258" s="2" t="s">
        <v>320</v>
      </c>
      <c r="L258" s="2" t="s">
        <v>8</v>
      </c>
    </row>
    <row r="259" spans="1:12" ht="31.5">
      <c r="A259" s="116"/>
      <c r="B259" s="122"/>
      <c r="C259" s="119"/>
      <c r="D259" s="6" t="s">
        <v>7</v>
      </c>
      <c r="E259" s="11">
        <v>0.85</v>
      </c>
      <c r="F259" s="60">
        <f t="shared" si="9"/>
        <v>1.2749999999999999</v>
      </c>
      <c r="G259" s="58">
        <v>0</v>
      </c>
      <c r="H259" s="59">
        <f t="shared" si="10"/>
        <v>0</v>
      </c>
      <c r="I259" s="62">
        <v>0.85</v>
      </c>
      <c r="J259" s="61">
        <f t="shared" si="11"/>
        <v>1.2749999999999999</v>
      </c>
      <c r="K259" s="2" t="s">
        <v>361</v>
      </c>
      <c r="L259" s="2" t="s">
        <v>138</v>
      </c>
    </row>
    <row r="260" spans="1:12">
      <c r="A260" s="117"/>
      <c r="B260" s="123"/>
      <c r="C260" s="98"/>
      <c r="D260" s="6" t="s">
        <v>139</v>
      </c>
      <c r="E260" s="11">
        <f>407*0.0004</f>
        <v>0.1628</v>
      </c>
      <c r="F260" s="60">
        <f t="shared" si="9"/>
        <v>0.2442</v>
      </c>
      <c r="G260" s="58">
        <v>0</v>
      </c>
      <c r="H260" s="59">
        <f t="shared" si="10"/>
        <v>0</v>
      </c>
      <c r="I260" s="62">
        <v>0.16300000000000001</v>
      </c>
      <c r="J260" s="61">
        <f t="shared" si="11"/>
        <v>0.2445</v>
      </c>
      <c r="K260" s="2" t="s">
        <v>174</v>
      </c>
      <c r="L260" s="2" t="s">
        <v>8</v>
      </c>
    </row>
    <row r="261" spans="1:12" ht="31.5">
      <c r="A261" s="101">
        <v>112</v>
      </c>
      <c r="B261" s="121" t="s">
        <v>116</v>
      </c>
      <c r="C261" s="103" t="s">
        <v>166</v>
      </c>
      <c r="D261" s="6" t="s">
        <v>136</v>
      </c>
      <c r="E261" s="11">
        <v>24.3</v>
      </c>
      <c r="F261" s="60">
        <f t="shared" si="9"/>
        <v>36.450000000000003</v>
      </c>
      <c r="G261" s="58">
        <v>0</v>
      </c>
      <c r="H261" s="59">
        <f t="shared" si="10"/>
        <v>0</v>
      </c>
      <c r="I261" s="62">
        <v>24.3</v>
      </c>
      <c r="J261" s="61">
        <f t="shared" si="11"/>
        <v>36.450000000000003</v>
      </c>
      <c r="K261" s="2" t="s">
        <v>167</v>
      </c>
      <c r="L261" s="2" t="s">
        <v>8</v>
      </c>
    </row>
    <row r="262" spans="1:12" ht="31.5">
      <c r="A262" s="102"/>
      <c r="B262" s="123"/>
      <c r="C262" s="103"/>
      <c r="D262" s="6" t="s">
        <v>7</v>
      </c>
      <c r="E262" s="4">
        <v>1.0109999999999999</v>
      </c>
      <c r="F262" s="60">
        <f t="shared" ref="F262:F324" si="12">E262*1.5</f>
        <v>1.5164999999999997</v>
      </c>
      <c r="G262" s="58">
        <v>0.46</v>
      </c>
      <c r="H262" s="59">
        <f t="shared" ref="H262:H324" si="13">G262*1.5</f>
        <v>0.69000000000000006</v>
      </c>
      <c r="I262" s="58">
        <v>0.55100000000000005</v>
      </c>
      <c r="J262" s="61">
        <f t="shared" ref="J262:J324" si="14">I262*1.5</f>
        <v>0.82650000000000001</v>
      </c>
      <c r="K262" s="2" t="s">
        <v>168</v>
      </c>
      <c r="L262" s="2" t="s">
        <v>8</v>
      </c>
    </row>
    <row r="263" spans="1:12" ht="31.5">
      <c r="A263" s="101">
        <v>113</v>
      </c>
      <c r="B263" s="121" t="s">
        <v>102</v>
      </c>
      <c r="C263" s="2" t="s">
        <v>322</v>
      </c>
      <c r="D263" s="19" t="s">
        <v>188</v>
      </c>
      <c r="E263" s="4">
        <v>0.3508</v>
      </c>
      <c r="F263" s="60">
        <f t="shared" si="12"/>
        <v>0.5262</v>
      </c>
      <c r="G263" s="58">
        <v>0</v>
      </c>
      <c r="H263" s="59">
        <f t="shared" si="13"/>
        <v>0</v>
      </c>
      <c r="I263" s="58">
        <v>0.3508</v>
      </c>
      <c r="J263" s="61">
        <f t="shared" si="14"/>
        <v>0.5262</v>
      </c>
      <c r="K263" s="2" t="s">
        <v>151</v>
      </c>
      <c r="L263" s="2" t="s">
        <v>8</v>
      </c>
    </row>
    <row r="264" spans="1:12" ht="31.5">
      <c r="A264" s="114"/>
      <c r="B264" s="122"/>
      <c r="C264" s="2" t="s">
        <v>323</v>
      </c>
      <c r="D264" s="19" t="s">
        <v>188</v>
      </c>
      <c r="E264" s="4">
        <v>0.3508</v>
      </c>
      <c r="F264" s="60">
        <f t="shared" si="12"/>
        <v>0.5262</v>
      </c>
      <c r="G264" s="58">
        <v>0</v>
      </c>
      <c r="H264" s="59">
        <f t="shared" si="13"/>
        <v>0</v>
      </c>
      <c r="I264" s="58">
        <v>0.3508</v>
      </c>
      <c r="J264" s="61">
        <f t="shared" si="14"/>
        <v>0.5262</v>
      </c>
      <c r="K264" s="2" t="s">
        <v>151</v>
      </c>
      <c r="L264" s="2" t="s">
        <v>8</v>
      </c>
    </row>
    <row r="265" spans="1:12" ht="31.5">
      <c r="A265" s="102"/>
      <c r="B265" s="123"/>
      <c r="C265" s="2" t="s">
        <v>324</v>
      </c>
      <c r="D265" s="19" t="s">
        <v>188</v>
      </c>
      <c r="E265" s="4">
        <v>0.1754</v>
      </c>
      <c r="F265" s="60">
        <f t="shared" si="12"/>
        <v>0.2631</v>
      </c>
      <c r="G265" s="58">
        <v>0</v>
      </c>
      <c r="H265" s="59">
        <f t="shared" si="13"/>
        <v>0</v>
      </c>
      <c r="I265" s="58">
        <v>0.1754</v>
      </c>
      <c r="J265" s="61">
        <f t="shared" si="14"/>
        <v>0.2631</v>
      </c>
      <c r="K265" s="2" t="s">
        <v>151</v>
      </c>
      <c r="L265" s="2" t="s">
        <v>8</v>
      </c>
    </row>
    <row r="266" spans="1:12" ht="47.25">
      <c r="A266" s="6">
        <v>114</v>
      </c>
      <c r="B266" s="3" t="s">
        <v>114</v>
      </c>
      <c r="C266" s="2" t="s">
        <v>198</v>
      </c>
      <c r="D266" s="6" t="s">
        <v>7</v>
      </c>
      <c r="E266" s="11">
        <v>1.4</v>
      </c>
      <c r="F266" s="60">
        <f t="shared" si="12"/>
        <v>2.0999999999999996</v>
      </c>
      <c r="G266" s="58">
        <v>0</v>
      </c>
      <c r="H266" s="59">
        <f t="shared" si="13"/>
        <v>0</v>
      </c>
      <c r="I266" s="62">
        <v>1.4</v>
      </c>
      <c r="J266" s="61">
        <f t="shared" si="14"/>
        <v>2.0999999999999996</v>
      </c>
      <c r="K266" s="2" t="s">
        <v>153</v>
      </c>
      <c r="L266" s="2" t="s">
        <v>148</v>
      </c>
    </row>
    <row r="267" spans="1:12" ht="47.25">
      <c r="A267" s="6">
        <v>115</v>
      </c>
      <c r="B267" s="16" t="s">
        <v>104</v>
      </c>
      <c r="C267" s="2" t="s">
        <v>189</v>
      </c>
      <c r="D267" s="6" t="s">
        <v>7</v>
      </c>
      <c r="E267" s="4">
        <v>3.7770000000000001</v>
      </c>
      <c r="F267" s="60">
        <f t="shared" si="12"/>
        <v>5.6654999999999998</v>
      </c>
      <c r="G267" s="58">
        <v>0</v>
      </c>
      <c r="H267" s="59">
        <f t="shared" si="13"/>
        <v>0</v>
      </c>
      <c r="I267" s="58">
        <v>3.7770000000000001</v>
      </c>
      <c r="J267" s="61">
        <f t="shared" si="14"/>
        <v>5.6654999999999998</v>
      </c>
      <c r="K267" s="2" t="s">
        <v>137</v>
      </c>
      <c r="L267" s="2" t="s">
        <v>148</v>
      </c>
    </row>
    <row r="268" spans="1:12" ht="47.25">
      <c r="A268" s="6">
        <v>116</v>
      </c>
      <c r="B268" s="16" t="s">
        <v>120</v>
      </c>
      <c r="C268" s="2" t="s">
        <v>268</v>
      </c>
      <c r="D268" s="6" t="s">
        <v>7</v>
      </c>
      <c r="E268" s="4">
        <v>0.96199999999999997</v>
      </c>
      <c r="F268" s="60">
        <f t="shared" si="12"/>
        <v>1.4430000000000001</v>
      </c>
      <c r="G268" s="58">
        <v>0</v>
      </c>
      <c r="H268" s="59">
        <f t="shared" si="13"/>
        <v>0</v>
      </c>
      <c r="I268" s="58">
        <v>0.96199999999999997</v>
      </c>
      <c r="J268" s="61">
        <f t="shared" si="14"/>
        <v>1.4430000000000001</v>
      </c>
      <c r="K268" s="2" t="s">
        <v>134</v>
      </c>
      <c r="L268" s="2" t="s">
        <v>138</v>
      </c>
    </row>
    <row r="269" spans="1:12">
      <c r="A269" s="101">
        <v>117</v>
      </c>
      <c r="B269" s="121" t="s">
        <v>105</v>
      </c>
      <c r="C269" s="97" t="s">
        <v>285</v>
      </c>
      <c r="D269" s="6" t="s">
        <v>136</v>
      </c>
      <c r="E269" s="4">
        <v>991.1</v>
      </c>
      <c r="F269" s="60">
        <f t="shared" si="12"/>
        <v>1486.65</v>
      </c>
      <c r="G269" s="58">
        <v>0</v>
      </c>
      <c r="H269" s="59">
        <f t="shared" si="13"/>
        <v>0</v>
      </c>
      <c r="I269" s="58">
        <v>991.1</v>
      </c>
      <c r="J269" s="61">
        <f t="shared" si="14"/>
        <v>1486.65</v>
      </c>
      <c r="K269" s="2" t="s">
        <v>160</v>
      </c>
      <c r="L269" s="2" t="s">
        <v>8</v>
      </c>
    </row>
    <row r="270" spans="1:12" ht="31.5">
      <c r="A270" s="114"/>
      <c r="B270" s="122"/>
      <c r="C270" s="119"/>
      <c r="D270" s="24" t="s">
        <v>7</v>
      </c>
      <c r="E270" s="4">
        <v>4.2560000000000002</v>
      </c>
      <c r="F270" s="60">
        <f t="shared" si="12"/>
        <v>6.3840000000000003</v>
      </c>
      <c r="G270" s="58">
        <v>0</v>
      </c>
      <c r="H270" s="59">
        <f t="shared" si="13"/>
        <v>0</v>
      </c>
      <c r="I270" s="58">
        <v>4.2560000000000002</v>
      </c>
      <c r="J270" s="61">
        <f t="shared" si="14"/>
        <v>6.3840000000000003</v>
      </c>
      <c r="K270" s="2" t="s">
        <v>134</v>
      </c>
      <c r="L270" s="2" t="s">
        <v>138</v>
      </c>
    </row>
    <row r="271" spans="1:12">
      <c r="A271" s="102"/>
      <c r="B271" s="123"/>
      <c r="C271" s="98"/>
      <c r="D271" s="6" t="s">
        <v>139</v>
      </c>
      <c r="E271" s="4">
        <f>7600*0.0004</f>
        <v>3.04</v>
      </c>
      <c r="F271" s="60">
        <f t="shared" si="12"/>
        <v>4.5600000000000005</v>
      </c>
      <c r="G271" s="58">
        <v>0</v>
      </c>
      <c r="H271" s="59">
        <f t="shared" si="13"/>
        <v>0</v>
      </c>
      <c r="I271" s="58">
        <v>0</v>
      </c>
      <c r="J271" s="61">
        <f t="shared" si="14"/>
        <v>0</v>
      </c>
      <c r="K271" s="2" t="s">
        <v>174</v>
      </c>
      <c r="L271" s="2" t="s">
        <v>8</v>
      </c>
    </row>
    <row r="272" spans="1:12" ht="47.25">
      <c r="A272" s="6">
        <v>118</v>
      </c>
      <c r="B272" s="16" t="s">
        <v>115</v>
      </c>
      <c r="C272" s="2" t="s">
        <v>187</v>
      </c>
      <c r="D272" s="19" t="s">
        <v>188</v>
      </c>
      <c r="E272" s="4">
        <v>0.70199999999999996</v>
      </c>
      <c r="F272" s="60">
        <f t="shared" si="12"/>
        <v>1.0529999999999999</v>
      </c>
      <c r="G272" s="58">
        <v>0</v>
      </c>
      <c r="H272" s="59">
        <f t="shared" si="13"/>
        <v>0</v>
      </c>
      <c r="I272" s="58">
        <v>0.70199999999999996</v>
      </c>
      <c r="J272" s="61">
        <f t="shared" si="14"/>
        <v>1.0529999999999999</v>
      </c>
      <c r="K272" s="2" t="s">
        <v>151</v>
      </c>
      <c r="L272" s="2" t="s">
        <v>148</v>
      </c>
    </row>
    <row r="273" spans="1:12" ht="47.25">
      <c r="A273" s="6">
        <v>119</v>
      </c>
      <c r="B273" s="16" t="s">
        <v>121</v>
      </c>
      <c r="C273" s="2" t="s">
        <v>152</v>
      </c>
      <c r="D273" s="19" t="s">
        <v>7</v>
      </c>
      <c r="E273" s="11">
        <v>5.66</v>
      </c>
      <c r="F273" s="60">
        <f t="shared" si="12"/>
        <v>8.49</v>
      </c>
      <c r="G273" s="58">
        <v>0</v>
      </c>
      <c r="H273" s="59">
        <f t="shared" si="13"/>
        <v>0</v>
      </c>
      <c r="I273" s="62">
        <v>5.66</v>
      </c>
      <c r="J273" s="61">
        <f t="shared" si="14"/>
        <v>8.49</v>
      </c>
      <c r="K273" s="2" t="s">
        <v>153</v>
      </c>
      <c r="L273" s="2" t="s">
        <v>8</v>
      </c>
    </row>
    <row r="274" spans="1:12" ht="31.5">
      <c r="A274" s="101">
        <v>120</v>
      </c>
      <c r="B274" s="133" t="s">
        <v>150</v>
      </c>
      <c r="C274" s="97" t="s">
        <v>6</v>
      </c>
      <c r="D274" s="6" t="s">
        <v>7</v>
      </c>
      <c r="E274" s="27">
        <v>1.5</v>
      </c>
      <c r="F274" s="60">
        <f t="shared" si="12"/>
        <v>2.25</v>
      </c>
      <c r="G274" s="67">
        <v>0</v>
      </c>
      <c r="H274" s="59">
        <f t="shared" si="13"/>
        <v>0</v>
      </c>
      <c r="I274" s="68">
        <v>1.5</v>
      </c>
      <c r="J274" s="61">
        <f t="shared" si="14"/>
        <v>2.25</v>
      </c>
      <c r="K274" s="2" t="s">
        <v>9</v>
      </c>
      <c r="L274" s="2" t="s">
        <v>8</v>
      </c>
    </row>
    <row r="275" spans="1:12" ht="31.5">
      <c r="A275" s="102"/>
      <c r="B275" s="134"/>
      <c r="C275" s="98"/>
      <c r="D275" s="6" t="s">
        <v>139</v>
      </c>
      <c r="E275" s="28">
        <v>0.17599999999999999</v>
      </c>
      <c r="F275" s="60">
        <f t="shared" si="12"/>
        <v>0.26400000000000001</v>
      </c>
      <c r="G275" s="67">
        <v>0</v>
      </c>
      <c r="H275" s="59">
        <f t="shared" si="13"/>
        <v>0</v>
      </c>
      <c r="I275" s="67">
        <v>0.17599999999999999</v>
      </c>
      <c r="J275" s="61">
        <f t="shared" si="14"/>
        <v>0.26400000000000001</v>
      </c>
      <c r="K275" s="2" t="s">
        <v>9</v>
      </c>
      <c r="L275" s="2" t="s">
        <v>8</v>
      </c>
    </row>
    <row r="276" spans="1:12" ht="31.5">
      <c r="A276" s="101">
        <v>121</v>
      </c>
      <c r="B276" s="121" t="s">
        <v>106</v>
      </c>
      <c r="C276" s="97" t="s">
        <v>135</v>
      </c>
      <c r="D276" s="24" t="s">
        <v>7</v>
      </c>
      <c r="E276" s="40">
        <v>2.3769999999999998</v>
      </c>
      <c r="F276" s="60">
        <f t="shared" si="12"/>
        <v>3.5654999999999997</v>
      </c>
      <c r="G276" s="73">
        <v>0</v>
      </c>
      <c r="H276" s="59">
        <f t="shared" si="13"/>
        <v>0</v>
      </c>
      <c r="I276" s="74">
        <v>2.3769999999999998</v>
      </c>
      <c r="J276" s="61">
        <f t="shared" si="14"/>
        <v>3.5654999999999997</v>
      </c>
      <c r="K276" s="26" t="s">
        <v>137</v>
      </c>
      <c r="L276" s="41" t="s">
        <v>138</v>
      </c>
    </row>
    <row r="277" spans="1:12" ht="31.5">
      <c r="A277" s="102"/>
      <c r="B277" s="123"/>
      <c r="C277" s="98"/>
      <c r="D277" s="24" t="s">
        <v>139</v>
      </c>
      <c r="E277" s="40">
        <v>3.0000000000000001E-3</v>
      </c>
      <c r="F277" s="60">
        <f t="shared" si="12"/>
        <v>4.5000000000000005E-3</v>
      </c>
      <c r="G277" s="73">
        <v>0</v>
      </c>
      <c r="H277" s="59">
        <f t="shared" si="13"/>
        <v>0</v>
      </c>
      <c r="I277" s="74">
        <v>3.0000000000000001E-3</v>
      </c>
      <c r="J277" s="61">
        <f t="shared" si="14"/>
        <v>4.5000000000000005E-3</v>
      </c>
      <c r="K277" s="26" t="s">
        <v>137</v>
      </c>
      <c r="L277" s="41" t="s">
        <v>138</v>
      </c>
    </row>
    <row r="278" spans="1:12" ht="47.25">
      <c r="A278" s="14">
        <v>122</v>
      </c>
      <c r="B278" s="16" t="s">
        <v>107</v>
      </c>
      <c r="C278" s="34" t="s">
        <v>179</v>
      </c>
      <c r="D278" s="6" t="s">
        <v>180</v>
      </c>
      <c r="E278" s="11">
        <v>5.6269999999999998</v>
      </c>
      <c r="F278" s="60">
        <f t="shared" si="12"/>
        <v>8.4405000000000001</v>
      </c>
      <c r="G278" s="58">
        <v>0</v>
      </c>
      <c r="H278" s="59">
        <f t="shared" si="13"/>
        <v>0</v>
      </c>
      <c r="I278" s="62">
        <v>5.6269999999999998</v>
      </c>
      <c r="J278" s="61">
        <f t="shared" si="14"/>
        <v>8.4405000000000001</v>
      </c>
      <c r="K278" s="2" t="s">
        <v>9</v>
      </c>
      <c r="L278" s="2" t="s">
        <v>8</v>
      </c>
    </row>
    <row r="279" spans="1:12" ht="47.25">
      <c r="A279" s="101">
        <v>123</v>
      </c>
      <c r="B279" s="121" t="s">
        <v>110</v>
      </c>
      <c r="C279" s="97" t="s">
        <v>282</v>
      </c>
      <c r="D279" s="6" t="s">
        <v>136</v>
      </c>
      <c r="E279" s="11">
        <v>0.115</v>
      </c>
      <c r="F279" s="60">
        <f t="shared" si="12"/>
        <v>0.17250000000000001</v>
      </c>
      <c r="G279" s="58">
        <v>0</v>
      </c>
      <c r="H279" s="59">
        <f t="shared" si="13"/>
        <v>0</v>
      </c>
      <c r="I279" s="62">
        <v>0.115</v>
      </c>
      <c r="J279" s="61">
        <f t="shared" si="14"/>
        <v>0.17250000000000001</v>
      </c>
      <c r="K279" s="2" t="s">
        <v>178</v>
      </c>
      <c r="L279" s="2" t="s">
        <v>8</v>
      </c>
    </row>
    <row r="280" spans="1:12" ht="63">
      <c r="A280" s="114"/>
      <c r="B280" s="122"/>
      <c r="C280" s="119"/>
      <c r="D280" s="6" t="s">
        <v>136</v>
      </c>
      <c r="E280" s="11">
        <v>1709.6</v>
      </c>
      <c r="F280" s="60">
        <f t="shared" si="12"/>
        <v>2564.3999999999996</v>
      </c>
      <c r="G280" s="58">
        <v>0</v>
      </c>
      <c r="H280" s="59">
        <f t="shared" si="13"/>
        <v>0</v>
      </c>
      <c r="I280" s="62">
        <v>1709.6</v>
      </c>
      <c r="J280" s="61">
        <f t="shared" si="14"/>
        <v>2564.3999999999996</v>
      </c>
      <c r="K280" s="2" t="s">
        <v>283</v>
      </c>
      <c r="L280" s="2" t="s">
        <v>8</v>
      </c>
    </row>
    <row r="281" spans="1:12" ht="31.5">
      <c r="A281" s="114"/>
      <c r="B281" s="122"/>
      <c r="C281" s="119"/>
      <c r="D281" s="6" t="s">
        <v>136</v>
      </c>
      <c r="E281" s="11">
        <v>0.115</v>
      </c>
      <c r="F281" s="60">
        <f t="shared" si="12"/>
        <v>0.17250000000000001</v>
      </c>
      <c r="G281" s="58">
        <v>0</v>
      </c>
      <c r="H281" s="59">
        <f t="shared" si="13"/>
        <v>0</v>
      </c>
      <c r="I281" s="62">
        <v>0.115</v>
      </c>
      <c r="J281" s="61">
        <f t="shared" si="14"/>
        <v>0.17250000000000001</v>
      </c>
      <c r="K281" s="2" t="s">
        <v>284</v>
      </c>
      <c r="L281" s="2" t="s">
        <v>8</v>
      </c>
    </row>
    <row r="282" spans="1:12" ht="31.5">
      <c r="A282" s="114"/>
      <c r="B282" s="122"/>
      <c r="C282" s="119"/>
      <c r="D282" s="24" t="s">
        <v>7</v>
      </c>
      <c r="E282" s="11">
        <v>2.4119999999999999</v>
      </c>
      <c r="F282" s="60">
        <f t="shared" si="12"/>
        <v>3.6179999999999999</v>
      </c>
      <c r="G282" s="58">
        <v>0</v>
      </c>
      <c r="H282" s="59">
        <f t="shared" si="13"/>
        <v>0</v>
      </c>
      <c r="I282" s="62">
        <v>2.4119999999999999</v>
      </c>
      <c r="J282" s="61">
        <f t="shared" si="14"/>
        <v>3.6179999999999999</v>
      </c>
      <c r="K282" s="2" t="s">
        <v>151</v>
      </c>
      <c r="L282" s="2" t="s">
        <v>8</v>
      </c>
    </row>
    <row r="283" spans="1:12">
      <c r="A283" s="102"/>
      <c r="B283" s="123"/>
      <c r="C283" s="98"/>
      <c r="D283" s="6" t="s">
        <v>139</v>
      </c>
      <c r="E283" s="11">
        <v>1.26</v>
      </c>
      <c r="F283" s="60">
        <f t="shared" si="12"/>
        <v>1.8900000000000001</v>
      </c>
      <c r="G283" s="58">
        <v>0</v>
      </c>
      <c r="H283" s="59">
        <f t="shared" si="13"/>
        <v>0</v>
      </c>
      <c r="I283" s="62">
        <v>1.26</v>
      </c>
      <c r="J283" s="61">
        <f t="shared" si="14"/>
        <v>1.8900000000000001</v>
      </c>
      <c r="K283" s="2" t="s">
        <v>174</v>
      </c>
      <c r="L283" s="2" t="s">
        <v>8</v>
      </c>
    </row>
    <row r="284" spans="1:12" ht="47.25">
      <c r="A284" s="6">
        <v>124</v>
      </c>
      <c r="B284" s="16" t="s">
        <v>109</v>
      </c>
      <c r="C284" s="2" t="s">
        <v>248</v>
      </c>
      <c r="D284" s="6" t="s">
        <v>7</v>
      </c>
      <c r="E284" s="11">
        <v>0.22</v>
      </c>
      <c r="F284" s="60">
        <f t="shared" si="12"/>
        <v>0.33</v>
      </c>
      <c r="G284" s="58">
        <v>0</v>
      </c>
      <c r="H284" s="59">
        <f t="shared" si="13"/>
        <v>0</v>
      </c>
      <c r="I284" s="62">
        <v>0.22</v>
      </c>
      <c r="J284" s="61">
        <f t="shared" si="14"/>
        <v>0.33</v>
      </c>
      <c r="K284" s="2" t="s">
        <v>153</v>
      </c>
      <c r="L284" s="2" t="s">
        <v>8</v>
      </c>
    </row>
    <row r="285" spans="1:12" ht="31.5">
      <c r="A285" s="101">
        <v>125</v>
      </c>
      <c r="B285" s="121" t="s">
        <v>190</v>
      </c>
      <c r="C285" s="103" t="s">
        <v>191</v>
      </c>
      <c r="D285" s="6" t="s">
        <v>136</v>
      </c>
      <c r="E285" s="11">
        <v>4.5</v>
      </c>
      <c r="F285" s="60">
        <f t="shared" si="12"/>
        <v>6.75</v>
      </c>
      <c r="G285" s="58">
        <v>0</v>
      </c>
      <c r="H285" s="59">
        <f t="shared" si="13"/>
        <v>0</v>
      </c>
      <c r="I285" s="62">
        <v>4.5</v>
      </c>
      <c r="J285" s="61">
        <f t="shared" si="14"/>
        <v>6.75</v>
      </c>
      <c r="K285" s="2" t="s">
        <v>192</v>
      </c>
      <c r="L285" s="2" t="s">
        <v>8</v>
      </c>
    </row>
    <row r="286" spans="1:12" ht="31.5">
      <c r="A286" s="102"/>
      <c r="B286" s="123"/>
      <c r="C286" s="103"/>
      <c r="D286" s="6" t="s">
        <v>7</v>
      </c>
      <c r="E286" s="4">
        <v>3.448</v>
      </c>
      <c r="F286" s="60">
        <f t="shared" si="12"/>
        <v>5.1719999999999997</v>
      </c>
      <c r="G286" s="62">
        <v>3.121</v>
      </c>
      <c r="H286" s="59">
        <f t="shared" si="13"/>
        <v>4.6814999999999998</v>
      </c>
      <c r="I286" s="58">
        <v>0.32700000000000001</v>
      </c>
      <c r="J286" s="61">
        <f t="shared" si="14"/>
        <v>0.49050000000000005</v>
      </c>
      <c r="K286" s="2" t="s">
        <v>153</v>
      </c>
      <c r="L286" s="2" t="s">
        <v>138</v>
      </c>
    </row>
    <row r="287" spans="1:12" ht="47.25">
      <c r="A287" s="6">
        <v>126</v>
      </c>
      <c r="B287" s="16" t="s">
        <v>111</v>
      </c>
      <c r="C287" s="2" t="s">
        <v>287</v>
      </c>
      <c r="D287" s="6" t="s">
        <v>7</v>
      </c>
      <c r="E287" s="11">
        <v>4.7</v>
      </c>
      <c r="F287" s="60">
        <f t="shared" si="12"/>
        <v>7.0500000000000007</v>
      </c>
      <c r="G287" s="58">
        <v>0</v>
      </c>
      <c r="H287" s="59">
        <f t="shared" si="13"/>
        <v>0</v>
      </c>
      <c r="I287" s="62">
        <v>4.7</v>
      </c>
      <c r="J287" s="61">
        <f t="shared" si="14"/>
        <v>7.0500000000000007</v>
      </c>
      <c r="K287" s="2" t="s">
        <v>137</v>
      </c>
      <c r="L287" s="2" t="s">
        <v>8</v>
      </c>
    </row>
    <row r="288" spans="1:12" ht="63">
      <c r="A288" s="101">
        <v>127</v>
      </c>
      <c r="B288" s="121" t="s">
        <v>119</v>
      </c>
      <c r="C288" s="127" t="s">
        <v>367</v>
      </c>
      <c r="D288" s="6" t="s">
        <v>136</v>
      </c>
      <c r="E288" s="42">
        <v>9.0920000000000005</v>
      </c>
      <c r="F288" s="60">
        <f t="shared" si="12"/>
        <v>13.638000000000002</v>
      </c>
      <c r="G288" s="75">
        <v>0</v>
      </c>
      <c r="H288" s="59">
        <f t="shared" si="13"/>
        <v>0</v>
      </c>
      <c r="I288" s="75">
        <f>E288</f>
        <v>9.0920000000000005</v>
      </c>
      <c r="J288" s="61">
        <f t="shared" si="14"/>
        <v>13.638000000000002</v>
      </c>
      <c r="K288" s="43" t="str">
        <f>K280</f>
        <v>ООО "Новосибирская жилищная компания"</v>
      </c>
      <c r="L288" s="44" t="str">
        <f>L280</f>
        <v>утилизация</v>
      </c>
    </row>
    <row r="289" spans="1:12" ht="31.5">
      <c r="A289" s="102"/>
      <c r="B289" s="123"/>
      <c r="C289" s="127"/>
      <c r="D289" s="6" t="s">
        <v>7</v>
      </c>
      <c r="E289" s="42">
        <v>2.1480000000000001</v>
      </c>
      <c r="F289" s="60">
        <f t="shared" si="12"/>
        <v>3.2220000000000004</v>
      </c>
      <c r="G289" s="75">
        <v>0</v>
      </c>
      <c r="H289" s="59">
        <f t="shared" si="13"/>
        <v>0</v>
      </c>
      <c r="I289" s="75">
        <f t="shared" ref="I289" si="15">E289</f>
        <v>2.1480000000000001</v>
      </c>
      <c r="J289" s="61">
        <f t="shared" si="14"/>
        <v>3.2220000000000004</v>
      </c>
      <c r="K289" s="44" t="str">
        <f t="shared" ref="K289:L289" si="16">K281</f>
        <v>ООО "УК "Заельцовская"</v>
      </c>
      <c r="L289" s="44" t="str">
        <f t="shared" si="16"/>
        <v>утилизация</v>
      </c>
    </row>
    <row r="290" spans="1:12">
      <c r="A290" s="124">
        <v>128</v>
      </c>
      <c r="B290" s="104" t="s">
        <v>196</v>
      </c>
      <c r="C290" s="103" t="s">
        <v>197</v>
      </c>
      <c r="D290" s="6" t="s">
        <v>136</v>
      </c>
      <c r="E290" s="11">
        <v>36.4</v>
      </c>
      <c r="F290" s="60">
        <f t="shared" si="12"/>
        <v>54.599999999999994</v>
      </c>
      <c r="G290" s="58">
        <v>0</v>
      </c>
      <c r="H290" s="59">
        <f t="shared" si="13"/>
        <v>0</v>
      </c>
      <c r="I290" s="62">
        <v>36.4</v>
      </c>
      <c r="J290" s="61">
        <f t="shared" si="14"/>
        <v>54.599999999999994</v>
      </c>
      <c r="K290" s="2" t="s">
        <v>147</v>
      </c>
      <c r="L290" s="2" t="s">
        <v>159</v>
      </c>
    </row>
    <row r="291" spans="1:12" ht="31.5">
      <c r="A291" s="124"/>
      <c r="B291" s="105"/>
      <c r="C291" s="97"/>
      <c r="D291" s="14" t="s">
        <v>7</v>
      </c>
      <c r="E291" s="45">
        <v>3.6219999999999999</v>
      </c>
      <c r="F291" s="60">
        <f t="shared" si="12"/>
        <v>5.4329999999999998</v>
      </c>
      <c r="G291" s="76">
        <v>0</v>
      </c>
      <c r="H291" s="59">
        <f t="shared" si="13"/>
        <v>0</v>
      </c>
      <c r="I291" s="77">
        <v>3.6219999999999999</v>
      </c>
      <c r="J291" s="61">
        <f t="shared" si="14"/>
        <v>5.4329999999999998</v>
      </c>
      <c r="K291" s="46" t="s">
        <v>151</v>
      </c>
      <c r="L291" s="46" t="s">
        <v>8</v>
      </c>
    </row>
    <row r="292" spans="1:12" ht="31.5">
      <c r="A292" s="115">
        <v>129</v>
      </c>
      <c r="B292" s="104" t="s">
        <v>263</v>
      </c>
      <c r="C292" s="128" t="s">
        <v>264</v>
      </c>
      <c r="D292" s="6" t="s">
        <v>136</v>
      </c>
      <c r="E292" s="47">
        <v>4.53</v>
      </c>
      <c r="F292" s="60">
        <f t="shared" si="12"/>
        <v>6.7949999999999999</v>
      </c>
      <c r="G292" s="64">
        <v>0</v>
      </c>
      <c r="H292" s="59">
        <f t="shared" si="13"/>
        <v>0</v>
      </c>
      <c r="I292" s="78">
        <v>4.53</v>
      </c>
      <c r="J292" s="61">
        <f t="shared" si="14"/>
        <v>6.7949999999999999</v>
      </c>
      <c r="K292" s="46" t="s">
        <v>151</v>
      </c>
      <c r="L292" s="23" t="s">
        <v>138</v>
      </c>
    </row>
    <row r="293" spans="1:12" ht="31.5">
      <c r="A293" s="117"/>
      <c r="B293" s="105"/>
      <c r="C293" s="129"/>
      <c r="D293" s="14" t="s">
        <v>7</v>
      </c>
      <c r="E293" s="47">
        <v>101.1</v>
      </c>
      <c r="F293" s="60">
        <f t="shared" si="12"/>
        <v>151.64999999999998</v>
      </c>
      <c r="G293" s="64">
        <v>0</v>
      </c>
      <c r="H293" s="59">
        <f t="shared" si="13"/>
        <v>0</v>
      </c>
      <c r="I293" s="78">
        <v>101.1</v>
      </c>
      <c r="J293" s="61">
        <f t="shared" si="14"/>
        <v>151.64999999999998</v>
      </c>
      <c r="K293" s="23" t="s">
        <v>265</v>
      </c>
      <c r="L293" s="23" t="s">
        <v>8</v>
      </c>
    </row>
    <row r="294" spans="1:12" ht="47.25">
      <c r="A294" s="126">
        <v>130</v>
      </c>
      <c r="B294" s="125" t="s">
        <v>131</v>
      </c>
      <c r="C294" s="97" t="s">
        <v>213</v>
      </c>
      <c r="D294" s="6" t="s">
        <v>136</v>
      </c>
      <c r="E294" s="4">
        <v>31.95</v>
      </c>
      <c r="F294" s="60">
        <f t="shared" si="12"/>
        <v>47.924999999999997</v>
      </c>
      <c r="G294" s="58">
        <v>0</v>
      </c>
      <c r="H294" s="59">
        <f t="shared" si="13"/>
        <v>0</v>
      </c>
      <c r="I294" s="58">
        <v>31.95</v>
      </c>
      <c r="J294" s="61">
        <f t="shared" si="14"/>
        <v>47.924999999999997</v>
      </c>
      <c r="K294" s="2" t="s">
        <v>214</v>
      </c>
      <c r="L294" s="23" t="s">
        <v>8</v>
      </c>
    </row>
    <row r="295" spans="1:12">
      <c r="A295" s="126"/>
      <c r="B295" s="125"/>
      <c r="C295" s="98"/>
      <c r="D295" s="6" t="s">
        <v>136</v>
      </c>
      <c r="E295" s="4">
        <v>9.625</v>
      </c>
      <c r="F295" s="60">
        <f t="shared" si="12"/>
        <v>14.4375</v>
      </c>
      <c r="G295" s="58">
        <v>0</v>
      </c>
      <c r="H295" s="59">
        <f t="shared" si="13"/>
        <v>0</v>
      </c>
      <c r="I295" s="58">
        <v>9.625</v>
      </c>
      <c r="J295" s="61">
        <f t="shared" si="14"/>
        <v>14.4375</v>
      </c>
      <c r="K295" s="2" t="s">
        <v>225</v>
      </c>
      <c r="L295" s="23" t="s">
        <v>8</v>
      </c>
    </row>
    <row r="296" spans="1:12" ht="47.25">
      <c r="A296" s="126"/>
      <c r="B296" s="125"/>
      <c r="C296" s="97" t="s">
        <v>215</v>
      </c>
      <c r="D296" s="6" t="s">
        <v>136</v>
      </c>
      <c r="E296" s="4">
        <v>25.2</v>
      </c>
      <c r="F296" s="60">
        <f t="shared" si="12"/>
        <v>37.799999999999997</v>
      </c>
      <c r="G296" s="58">
        <v>0</v>
      </c>
      <c r="H296" s="59">
        <f t="shared" si="13"/>
        <v>0</v>
      </c>
      <c r="I296" s="58">
        <v>25.2</v>
      </c>
      <c r="J296" s="61">
        <f t="shared" si="14"/>
        <v>37.799999999999997</v>
      </c>
      <c r="K296" s="2" t="s">
        <v>214</v>
      </c>
      <c r="L296" s="23" t="s">
        <v>8</v>
      </c>
    </row>
    <row r="297" spans="1:12">
      <c r="A297" s="126"/>
      <c r="B297" s="125"/>
      <c r="C297" s="98"/>
      <c r="D297" s="6" t="s">
        <v>136</v>
      </c>
      <c r="E297" s="4">
        <v>6.875</v>
      </c>
      <c r="F297" s="60">
        <f t="shared" si="12"/>
        <v>10.3125</v>
      </c>
      <c r="G297" s="58">
        <v>0</v>
      </c>
      <c r="H297" s="59">
        <f t="shared" si="13"/>
        <v>0</v>
      </c>
      <c r="I297" s="58">
        <v>6.875</v>
      </c>
      <c r="J297" s="61">
        <f t="shared" si="14"/>
        <v>10.3125</v>
      </c>
      <c r="K297" s="2" t="s">
        <v>225</v>
      </c>
      <c r="L297" s="23" t="s">
        <v>8</v>
      </c>
    </row>
    <row r="298" spans="1:12" ht="31.5">
      <c r="A298" s="126"/>
      <c r="B298" s="125"/>
      <c r="C298" s="34" t="s">
        <v>216</v>
      </c>
      <c r="D298" s="6" t="s">
        <v>136</v>
      </c>
      <c r="E298" s="4">
        <v>21.9</v>
      </c>
      <c r="F298" s="60">
        <f t="shared" si="12"/>
        <v>32.849999999999994</v>
      </c>
      <c r="G298" s="58">
        <v>0</v>
      </c>
      <c r="H298" s="59">
        <f t="shared" si="13"/>
        <v>0</v>
      </c>
      <c r="I298" s="58">
        <v>21.9</v>
      </c>
      <c r="J298" s="61">
        <f t="shared" si="14"/>
        <v>32.849999999999994</v>
      </c>
      <c r="K298" s="2" t="s">
        <v>226</v>
      </c>
      <c r="L298" s="23" t="s">
        <v>8</v>
      </c>
    </row>
    <row r="299" spans="1:12" ht="31.5">
      <c r="A299" s="126"/>
      <c r="B299" s="125"/>
      <c r="C299" s="34" t="s">
        <v>231</v>
      </c>
      <c r="D299" s="6" t="s">
        <v>136</v>
      </c>
      <c r="E299" s="4">
        <v>1.8</v>
      </c>
      <c r="F299" s="60">
        <f t="shared" si="12"/>
        <v>2.7</v>
      </c>
      <c r="G299" s="58">
        <v>0</v>
      </c>
      <c r="H299" s="59">
        <f t="shared" si="13"/>
        <v>0</v>
      </c>
      <c r="I299" s="58">
        <v>1.8</v>
      </c>
      <c r="J299" s="61">
        <f t="shared" si="14"/>
        <v>2.7</v>
      </c>
      <c r="K299" s="2" t="s">
        <v>227</v>
      </c>
      <c r="L299" s="23" t="s">
        <v>8</v>
      </c>
    </row>
    <row r="300" spans="1:12" ht="47.25">
      <c r="A300" s="126"/>
      <c r="B300" s="125"/>
      <c r="C300" s="104" t="s">
        <v>217</v>
      </c>
      <c r="D300" s="6" t="s">
        <v>136</v>
      </c>
      <c r="E300" s="4">
        <v>1.65</v>
      </c>
      <c r="F300" s="60">
        <f t="shared" si="12"/>
        <v>2.4749999999999996</v>
      </c>
      <c r="G300" s="58">
        <v>0</v>
      </c>
      <c r="H300" s="59">
        <f t="shared" si="13"/>
        <v>0</v>
      </c>
      <c r="I300" s="58">
        <v>1.65</v>
      </c>
      <c r="J300" s="61">
        <f t="shared" si="14"/>
        <v>2.4749999999999996</v>
      </c>
      <c r="K300" s="2" t="s">
        <v>214</v>
      </c>
      <c r="L300" s="23" t="s">
        <v>8</v>
      </c>
    </row>
    <row r="301" spans="1:12">
      <c r="A301" s="126"/>
      <c r="B301" s="125"/>
      <c r="C301" s="105"/>
      <c r="D301" s="6" t="s">
        <v>136</v>
      </c>
      <c r="E301" s="4">
        <v>1.925</v>
      </c>
      <c r="F301" s="60">
        <f t="shared" si="12"/>
        <v>2.8875000000000002</v>
      </c>
      <c r="G301" s="58">
        <v>0</v>
      </c>
      <c r="H301" s="59">
        <f t="shared" si="13"/>
        <v>0</v>
      </c>
      <c r="I301" s="58">
        <v>1.925</v>
      </c>
      <c r="J301" s="61">
        <f t="shared" si="14"/>
        <v>2.8875000000000002</v>
      </c>
      <c r="K301" s="2" t="s">
        <v>225</v>
      </c>
      <c r="L301" s="23" t="s">
        <v>8</v>
      </c>
    </row>
    <row r="302" spans="1:12" ht="31.5">
      <c r="A302" s="126"/>
      <c r="B302" s="125"/>
      <c r="C302" s="34" t="s">
        <v>218</v>
      </c>
      <c r="D302" s="6" t="s">
        <v>136</v>
      </c>
      <c r="E302" s="4">
        <v>1.925</v>
      </c>
      <c r="F302" s="60">
        <f t="shared" si="12"/>
        <v>2.8875000000000002</v>
      </c>
      <c r="G302" s="58">
        <v>0</v>
      </c>
      <c r="H302" s="59">
        <f t="shared" si="13"/>
        <v>0</v>
      </c>
      <c r="I302" s="58">
        <v>1.925</v>
      </c>
      <c r="J302" s="61">
        <f t="shared" si="14"/>
        <v>2.8875000000000002</v>
      </c>
      <c r="K302" s="2" t="s">
        <v>225</v>
      </c>
      <c r="L302" s="23" t="s">
        <v>8</v>
      </c>
    </row>
    <row r="303" spans="1:12" ht="31.5">
      <c r="A303" s="126"/>
      <c r="B303" s="125"/>
      <c r="C303" s="34" t="s">
        <v>219</v>
      </c>
      <c r="D303" s="6" t="s">
        <v>136</v>
      </c>
      <c r="E303" s="4">
        <v>9.1</v>
      </c>
      <c r="F303" s="60">
        <f t="shared" si="12"/>
        <v>13.649999999999999</v>
      </c>
      <c r="G303" s="58">
        <v>0</v>
      </c>
      <c r="H303" s="59">
        <f t="shared" si="13"/>
        <v>0</v>
      </c>
      <c r="I303" s="58">
        <v>9.1</v>
      </c>
      <c r="J303" s="61">
        <f t="shared" si="14"/>
        <v>13.649999999999999</v>
      </c>
      <c r="K303" s="2" t="s">
        <v>228</v>
      </c>
      <c r="L303" s="23" t="s">
        <v>8</v>
      </c>
    </row>
    <row r="304" spans="1:12" ht="31.5">
      <c r="A304" s="126"/>
      <c r="B304" s="125"/>
      <c r="C304" s="34" t="s">
        <v>220</v>
      </c>
      <c r="D304" s="6" t="s">
        <v>136</v>
      </c>
      <c r="E304" s="4">
        <v>9.1</v>
      </c>
      <c r="F304" s="60">
        <f t="shared" si="12"/>
        <v>13.649999999999999</v>
      </c>
      <c r="G304" s="58">
        <v>0</v>
      </c>
      <c r="H304" s="59">
        <f t="shared" si="13"/>
        <v>0</v>
      </c>
      <c r="I304" s="58">
        <v>9.1</v>
      </c>
      <c r="J304" s="61">
        <f t="shared" si="14"/>
        <v>13.649999999999999</v>
      </c>
      <c r="K304" s="2" t="s">
        <v>228</v>
      </c>
      <c r="L304" s="23" t="s">
        <v>8</v>
      </c>
    </row>
    <row r="305" spans="1:12" ht="31.5">
      <c r="A305" s="126"/>
      <c r="B305" s="125"/>
      <c r="C305" s="34" t="s">
        <v>221</v>
      </c>
      <c r="D305" s="6" t="s">
        <v>136</v>
      </c>
      <c r="E305" s="4">
        <v>8</v>
      </c>
      <c r="F305" s="60">
        <f t="shared" si="12"/>
        <v>12</v>
      </c>
      <c r="G305" s="58">
        <v>0</v>
      </c>
      <c r="H305" s="59">
        <f t="shared" si="13"/>
        <v>0</v>
      </c>
      <c r="I305" s="58">
        <v>8</v>
      </c>
      <c r="J305" s="61">
        <f t="shared" si="14"/>
        <v>12</v>
      </c>
      <c r="K305" s="2" t="s">
        <v>228</v>
      </c>
      <c r="L305" s="23" t="s">
        <v>8</v>
      </c>
    </row>
    <row r="306" spans="1:12" ht="31.5">
      <c r="A306" s="126"/>
      <c r="B306" s="125"/>
      <c r="C306" s="34" t="s">
        <v>222</v>
      </c>
      <c r="D306" s="6" t="s">
        <v>136</v>
      </c>
      <c r="E306" s="4">
        <v>13.2</v>
      </c>
      <c r="F306" s="60">
        <f t="shared" si="12"/>
        <v>19.799999999999997</v>
      </c>
      <c r="G306" s="58">
        <v>0</v>
      </c>
      <c r="H306" s="59">
        <f t="shared" si="13"/>
        <v>0</v>
      </c>
      <c r="I306" s="58">
        <v>13.2</v>
      </c>
      <c r="J306" s="61">
        <f t="shared" si="14"/>
        <v>19.799999999999997</v>
      </c>
      <c r="K306" s="2" t="s">
        <v>229</v>
      </c>
      <c r="L306" s="23" t="s">
        <v>8</v>
      </c>
    </row>
    <row r="307" spans="1:12" ht="47.25">
      <c r="A307" s="126"/>
      <c r="B307" s="125"/>
      <c r="C307" s="104" t="s">
        <v>232</v>
      </c>
      <c r="D307" s="6" t="s">
        <v>136</v>
      </c>
      <c r="E307" s="4">
        <v>36.9</v>
      </c>
      <c r="F307" s="60">
        <f t="shared" si="12"/>
        <v>55.349999999999994</v>
      </c>
      <c r="G307" s="58">
        <v>0</v>
      </c>
      <c r="H307" s="59">
        <f t="shared" si="13"/>
        <v>0</v>
      </c>
      <c r="I307" s="58">
        <v>36.9</v>
      </c>
      <c r="J307" s="61">
        <f t="shared" si="14"/>
        <v>55.349999999999994</v>
      </c>
      <c r="K307" s="2" t="s">
        <v>214</v>
      </c>
      <c r="L307" s="23" t="s">
        <v>8</v>
      </c>
    </row>
    <row r="308" spans="1:12">
      <c r="A308" s="126"/>
      <c r="B308" s="125"/>
      <c r="C308" s="105"/>
      <c r="D308" s="6" t="s">
        <v>136</v>
      </c>
      <c r="E308" s="4">
        <v>9.625</v>
      </c>
      <c r="F308" s="60">
        <f t="shared" si="12"/>
        <v>14.4375</v>
      </c>
      <c r="G308" s="58">
        <v>0</v>
      </c>
      <c r="H308" s="59">
        <f t="shared" si="13"/>
        <v>0</v>
      </c>
      <c r="I308" s="58">
        <v>9.625</v>
      </c>
      <c r="J308" s="61">
        <f t="shared" si="14"/>
        <v>14.4375</v>
      </c>
      <c r="K308" s="2" t="s">
        <v>225</v>
      </c>
      <c r="L308" s="23" t="s">
        <v>8</v>
      </c>
    </row>
    <row r="309" spans="1:12" ht="47.25">
      <c r="A309" s="126"/>
      <c r="B309" s="125"/>
      <c r="C309" s="104" t="s">
        <v>223</v>
      </c>
      <c r="D309" s="6" t="s">
        <v>136</v>
      </c>
      <c r="E309" s="4">
        <v>4.3499999999999996</v>
      </c>
      <c r="F309" s="60">
        <f t="shared" si="12"/>
        <v>6.5249999999999995</v>
      </c>
      <c r="G309" s="58">
        <v>0</v>
      </c>
      <c r="H309" s="59">
        <f t="shared" si="13"/>
        <v>0</v>
      </c>
      <c r="I309" s="58">
        <v>4.3499999999999996</v>
      </c>
      <c r="J309" s="61">
        <f t="shared" si="14"/>
        <v>6.5249999999999995</v>
      </c>
      <c r="K309" s="2" t="s">
        <v>214</v>
      </c>
      <c r="L309" s="23" t="s">
        <v>8</v>
      </c>
    </row>
    <row r="310" spans="1:12">
      <c r="A310" s="126"/>
      <c r="B310" s="125"/>
      <c r="C310" s="105"/>
      <c r="D310" s="6" t="s">
        <v>136</v>
      </c>
      <c r="E310" s="4">
        <v>1.925</v>
      </c>
      <c r="F310" s="60">
        <f t="shared" si="12"/>
        <v>2.8875000000000002</v>
      </c>
      <c r="G310" s="58">
        <v>0</v>
      </c>
      <c r="H310" s="59">
        <f t="shared" si="13"/>
        <v>0</v>
      </c>
      <c r="I310" s="58">
        <v>1.925</v>
      </c>
      <c r="J310" s="61">
        <f t="shared" si="14"/>
        <v>2.8875000000000002</v>
      </c>
      <c r="K310" s="2" t="s">
        <v>225</v>
      </c>
      <c r="L310" s="23" t="s">
        <v>8</v>
      </c>
    </row>
    <row r="311" spans="1:12" ht="47.25">
      <c r="A311" s="126"/>
      <c r="B311" s="125"/>
      <c r="C311" s="104" t="s">
        <v>224</v>
      </c>
      <c r="D311" s="6" t="s">
        <v>136</v>
      </c>
      <c r="E311" s="4">
        <v>10.35</v>
      </c>
      <c r="F311" s="60">
        <f t="shared" si="12"/>
        <v>15.524999999999999</v>
      </c>
      <c r="G311" s="58">
        <v>0</v>
      </c>
      <c r="H311" s="59">
        <f t="shared" si="13"/>
        <v>0</v>
      </c>
      <c r="I311" s="58">
        <v>10.35</v>
      </c>
      <c r="J311" s="61">
        <f t="shared" si="14"/>
        <v>15.524999999999999</v>
      </c>
      <c r="K311" s="2" t="s">
        <v>214</v>
      </c>
      <c r="L311" s="23" t="s">
        <v>8</v>
      </c>
    </row>
    <row r="312" spans="1:12">
      <c r="A312" s="126"/>
      <c r="B312" s="125"/>
      <c r="C312" s="105"/>
      <c r="D312" s="6" t="s">
        <v>136</v>
      </c>
      <c r="E312" s="4">
        <v>3.85</v>
      </c>
      <c r="F312" s="60">
        <f t="shared" si="12"/>
        <v>5.7750000000000004</v>
      </c>
      <c r="G312" s="58">
        <v>0</v>
      </c>
      <c r="H312" s="59">
        <f t="shared" si="13"/>
        <v>0</v>
      </c>
      <c r="I312" s="58">
        <v>3.85</v>
      </c>
      <c r="J312" s="61">
        <f t="shared" si="14"/>
        <v>5.7750000000000004</v>
      </c>
      <c r="K312" s="2" t="s">
        <v>225</v>
      </c>
      <c r="L312" s="23" t="s">
        <v>8</v>
      </c>
    </row>
    <row r="313" spans="1:12" ht="31.5">
      <c r="A313" s="126"/>
      <c r="B313" s="125"/>
      <c r="C313" s="34" t="s">
        <v>213</v>
      </c>
      <c r="D313" s="14" t="s">
        <v>7</v>
      </c>
      <c r="E313" s="4">
        <v>1.2</v>
      </c>
      <c r="F313" s="60">
        <f t="shared" si="12"/>
        <v>1.7999999999999998</v>
      </c>
      <c r="G313" s="58">
        <v>0</v>
      </c>
      <c r="H313" s="59">
        <f t="shared" si="13"/>
        <v>0</v>
      </c>
      <c r="I313" s="58">
        <v>1.2</v>
      </c>
      <c r="J313" s="61">
        <f t="shared" si="14"/>
        <v>1.7999999999999998</v>
      </c>
      <c r="K313" s="2" t="s">
        <v>230</v>
      </c>
      <c r="L313" s="2" t="s">
        <v>148</v>
      </c>
    </row>
    <row r="314" spans="1:12" ht="31.5">
      <c r="A314" s="126"/>
      <c r="B314" s="125"/>
      <c r="C314" s="34" t="s">
        <v>215</v>
      </c>
      <c r="D314" s="14" t="s">
        <v>7</v>
      </c>
      <c r="E314" s="4">
        <v>1.04</v>
      </c>
      <c r="F314" s="60">
        <f t="shared" si="12"/>
        <v>1.56</v>
      </c>
      <c r="G314" s="58">
        <v>0</v>
      </c>
      <c r="H314" s="59">
        <f t="shared" si="13"/>
        <v>0</v>
      </c>
      <c r="I314" s="58">
        <v>1.04</v>
      </c>
      <c r="J314" s="61">
        <f t="shared" si="14"/>
        <v>1.56</v>
      </c>
      <c r="K314" s="2" t="s">
        <v>230</v>
      </c>
      <c r="L314" s="2" t="s">
        <v>148</v>
      </c>
    </row>
    <row r="315" spans="1:12" ht="31.5">
      <c r="A315" s="126"/>
      <c r="B315" s="125"/>
      <c r="C315" s="34" t="s">
        <v>216</v>
      </c>
      <c r="D315" s="14" t="s">
        <v>7</v>
      </c>
      <c r="E315" s="4">
        <v>1.3640000000000001</v>
      </c>
      <c r="F315" s="60">
        <f t="shared" si="12"/>
        <v>2.0460000000000003</v>
      </c>
      <c r="G315" s="58">
        <v>0</v>
      </c>
      <c r="H315" s="59">
        <f t="shared" si="13"/>
        <v>0</v>
      </c>
      <c r="I315" s="58">
        <v>1.3640000000000001</v>
      </c>
      <c r="J315" s="61">
        <f t="shared" si="14"/>
        <v>2.0460000000000003</v>
      </c>
      <c r="K315" s="2" t="s">
        <v>230</v>
      </c>
      <c r="L315" s="2" t="s">
        <v>148</v>
      </c>
    </row>
    <row r="316" spans="1:12" ht="31.5">
      <c r="A316" s="126"/>
      <c r="B316" s="125"/>
      <c r="C316" s="34" t="s">
        <v>217</v>
      </c>
      <c r="D316" s="14" t="s">
        <v>7</v>
      </c>
      <c r="E316" s="4">
        <v>0.18</v>
      </c>
      <c r="F316" s="60">
        <f t="shared" si="12"/>
        <v>0.27</v>
      </c>
      <c r="G316" s="58">
        <v>0</v>
      </c>
      <c r="H316" s="59">
        <f t="shared" si="13"/>
        <v>0</v>
      </c>
      <c r="I316" s="58">
        <v>0.18</v>
      </c>
      <c r="J316" s="61">
        <f t="shared" si="14"/>
        <v>0.27</v>
      </c>
      <c r="K316" s="2" t="s">
        <v>230</v>
      </c>
      <c r="L316" s="2" t="s">
        <v>148</v>
      </c>
    </row>
    <row r="317" spans="1:12" ht="31.5">
      <c r="A317" s="126"/>
      <c r="B317" s="125"/>
      <c r="C317" s="34" t="s">
        <v>218</v>
      </c>
      <c r="D317" s="14" t="s">
        <v>7</v>
      </c>
      <c r="E317" s="4">
        <v>0.221</v>
      </c>
      <c r="F317" s="60">
        <f t="shared" si="12"/>
        <v>0.33150000000000002</v>
      </c>
      <c r="G317" s="58">
        <v>0</v>
      </c>
      <c r="H317" s="59">
        <f t="shared" si="13"/>
        <v>0</v>
      </c>
      <c r="I317" s="58">
        <v>0.221</v>
      </c>
      <c r="J317" s="61">
        <f t="shared" si="14"/>
        <v>0.33150000000000002</v>
      </c>
      <c r="K317" s="2" t="s">
        <v>230</v>
      </c>
      <c r="L317" s="2" t="s">
        <v>148</v>
      </c>
    </row>
    <row r="318" spans="1:12" ht="31.5">
      <c r="A318" s="126"/>
      <c r="B318" s="125"/>
      <c r="C318" s="34" t="s">
        <v>219</v>
      </c>
      <c r="D318" s="14" t="s">
        <v>7</v>
      </c>
      <c r="E318" s="4">
        <v>0.40300000000000002</v>
      </c>
      <c r="F318" s="60">
        <f t="shared" si="12"/>
        <v>0.60450000000000004</v>
      </c>
      <c r="G318" s="58">
        <v>0</v>
      </c>
      <c r="H318" s="59">
        <f t="shared" si="13"/>
        <v>0</v>
      </c>
      <c r="I318" s="58">
        <v>0.40300000000000002</v>
      </c>
      <c r="J318" s="61">
        <f t="shared" si="14"/>
        <v>0.60450000000000004</v>
      </c>
      <c r="K318" s="2" t="s">
        <v>230</v>
      </c>
      <c r="L318" s="2" t="s">
        <v>148</v>
      </c>
    </row>
    <row r="319" spans="1:12" ht="31.5">
      <c r="A319" s="126"/>
      <c r="B319" s="125"/>
      <c r="C319" s="34" t="s">
        <v>221</v>
      </c>
      <c r="D319" s="14" t="s">
        <v>7</v>
      </c>
      <c r="E319" s="4">
        <v>0.25</v>
      </c>
      <c r="F319" s="60">
        <f t="shared" si="12"/>
        <v>0.375</v>
      </c>
      <c r="G319" s="58">
        <v>0</v>
      </c>
      <c r="H319" s="59">
        <f t="shared" si="13"/>
        <v>0</v>
      </c>
      <c r="I319" s="58">
        <v>0.25</v>
      </c>
      <c r="J319" s="61">
        <f t="shared" si="14"/>
        <v>0.375</v>
      </c>
      <c r="K319" s="2" t="s">
        <v>230</v>
      </c>
      <c r="L319" s="2" t="s">
        <v>148</v>
      </c>
    </row>
    <row r="320" spans="1:12" ht="31.5">
      <c r="A320" s="126"/>
      <c r="B320" s="125"/>
      <c r="C320" s="34" t="s">
        <v>222</v>
      </c>
      <c r="D320" s="14" t="s">
        <v>7</v>
      </c>
      <c r="E320" s="4">
        <v>5.3999999999999999E-2</v>
      </c>
      <c r="F320" s="60">
        <f t="shared" si="12"/>
        <v>8.1000000000000003E-2</v>
      </c>
      <c r="G320" s="58">
        <v>0</v>
      </c>
      <c r="H320" s="59">
        <f t="shared" si="13"/>
        <v>0</v>
      </c>
      <c r="I320" s="58">
        <v>5.3999999999999999E-2</v>
      </c>
      <c r="J320" s="61">
        <f t="shared" si="14"/>
        <v>8.1000000000000003E-2</v>
      </c>
      <c r="K320" s="2" t="s">
        <v>230</v>
      </c>
      <c r="L320" s="2" t="s">
        <v>148</v>
      </c>
    </row>
    <row r="321" spans="1:12" ht="31.5">
      <c r="A321" s="126"/>
      <c r="B321" s="125"/>
      <c r="C321" s="34" t="s">
        <v>232</v>
      </c>
      <c r="D321" s="14" t="s">
        <v>7</v>
      </c>
      <c r="E321" s="4">
        <v>0.12770000000000001</v>
      </c>
      <c r="F321" s="60">
        <f t="shared" si="12"/>
        <v>0.19155</v>
      </c>
      <c r="G321" s="58">
        <v>0</v>
      </c>
      <c r="H321" s="59">
        <f t="shared" si="13"/>
        <v>0</v>
      </c>
      <c r="I321" s="58">
        <v>0.12770000000000001</v>
      </c>
      <c r="J321" s="61">
        <f t="shared" si="14"/>
        <v>0.19155</v>
      </c>
      <c r="K321" s="2" t="s">
        <v>230</v>
      </c>
      <c r="L321" s="2" t="s">
        <v>148</v>
      </c>
    </row>
    <row r="322" spans="1:12" ht="31.5">
      <c r="A322" s="126"/>
      <c r="B322" s="125"/>
      <c r="C322" s="34" t="s">
        <v>223</v>
      </c>
      <c r="D322" s="14" t="s">
        <v>7</v>
      </c>
      <c r="E322" s="4">
        <v>0.96399999999999997</v>
      </c>
      <c r="F322" s="60">
        <f t="shared" si="12"/>
        <v>1.446</v>
      </c>
      <c r="G322" s="58">
        <v>0</v>
      </c>
      <c r="H322" s="59">
        <f t="shared" si="13"/>
        <v>0</v>
      </c>
      <c r="I322" s="58">
        <v>0.96399999999999997</v>
      </c>
      <c r="J322" s="61">
        <f t="shared" si="14"/>
        <v>1.446</v>
      </c>
      <c r="K322" s="2" t="s">
        <v>230</v>
      </c>
      <c r="L322" s="2" t="s">
        <v>148</v>
      </c>
    </row>
    <row r="323" spans="1:12" ht="31.5">
      <c r="A323" s="126"/>
      <c r="B323" s="125"/>
      <c r="C323" s="34" t="s">
        <v>224</v>
      </c>
      <c r="D323" s="6" t="s">
        <v>7</v>
      </c>
      <c r="E323" s="4">
        <v>0.95899999999999996</v>
      </c>
      <c r="F323" s="60">
        <f t="shared" si="12"/>
        <v>1.4384999999999999</v>
      </c>
      <c r="G323" s="58">
        <v>0</v>
      </c>
      <c r="H323" s="59">
        <f t="shared" si="13"/>
        <v>0</v>
      </c>
      <c r="I323" s="58">
        <v>0.95899999999999996</v>
      </c>
      <c r="J323" s="61">
        <f t="shared" si="14"/>
        <v>1.4384999999999999</v>
      </c>
      <c r="K323" s="2" t="s">
        <v>230</v>
      </c>
      <c r="L323" s="2" t="s">
        <v>148</v>
      </c>
    </row>
    <row r="324" spans="1:12" ht="31.5">
      <c r="A324" s="126"/>
      <c r="B324" s="125"/>
      <c r="C324" s="34" t="s">
        <v>213</v>
      </c>
      <c r="D324" s="24" t="s">
        <v>139</v>
      </c>
      <c r="E324" s="4">
        <v>0.182</v>
      </c>
      <c r="F324" s="60">
        <f t="shared" si="12"/>
        <v>0.27300000000000002</v>
      </c>
      <c r="G324" s="58">
        <v>0</v>
      </c>
      <c r="H324" s="59">
        <f t="shared" si="13"/>
        <v>0</v>
      </c>
      <c r="I324" s="58">
        <v>0.182</v>
      </c>
      <c r="J324" s="61">
        <f t="shared" si="14"/>
        <v>0.27300000000000002</v>
      </c>
      <c r="K324" s="2" t="s">
        <v>212</v>
      </c>
      <c r="L324" s="2" t="s">
        <v>138</v>
      </c>
    </row>
  </sheetData>
  <mergeCells count="234">
    <mergeCell ref="A82:A83"/>
    <mergeCell ref="C203:C205"/>
    <mergeCell ref="B203:B205"/>
    <mergeCell ref="A203:A205"/>
    <mergeCell ref="A233:A237"/>
    <mergeCell ref="B233:B237"/>
    <mergeCell ref="C231:C232"/>
    <mergeCell ref="B231:B232"/>
    <mergeCell ref="A231:A232"/>
    <mergeCell ref="C206:C208"/>
    <mergeCell ref="B206:B208"/>
    <mergeCell ref="A206:A208"/>
    <mergeCell ref="B226:B227"/>
    <mergeCell ref="C217:C219"/>
    <mergeCell ref="B217:B219"/>
    <mergeCell ref="A217:A219"/>
    <mergeCell ref="C215:C216"/>
    <mergeCell ref="A192:A193"/>
    <mergeCell ref="B192:B193"/>
    <mergeCell ref="C192:C193"/>
    <mergeCell ref="B189:B191"/>
    <mergeCell ref="A189:A191"/>
    <mergeCell ref="C86:C88"/>
    <mergeCell ref="A184:A186"/>
    <mergeCell ref="A276:A277"/>
    <mergeCell ref="B33:B41"/>
    <mergeCell ref="A33:A41"/>
    <mergeCell ref="B98:B100"/>
    <mergeCell ref="A98:A100"/>
    <mergeCell ref="C98:C100"/>
    <mergeCell ref="A62:A64"/>
    <mergeCell ref="B62:B64"/>
    <mergeCell ref="C62:C64"/>
    <mergeCell ref="C68:C69"/>
    <mergeCell ref="B68:B69"/>
    <mergeCell ref="C45:C46"/>
    <mergeCell ref="B45:B46"/>
    <mergeCell ref="A45:A46"/>
    <mergeCell ref="B78:B79"/>
    <mergeCell ref="C42:C44"/>
    <mergeCell ref="B48:B50"/>
    <mergeCell ref="C48:C50"/>
    <mergeCell ref="A48:A50"/>
    <mergeCell ref="B66:B67"/>
    <mergeCell ref="A66:A67"/>
    <mergeCell ref="A92:A95"/>
    <mergeCell ref="B92:B95"/>
    <mergeCell ref="C92:C95"/>
    <mergeCell ref="B269:B271"/>
    <mergeCell ref="A269:A271"/>
    <mergeCell ref="C223:C224"/>
    <mergeCell ref="B223:B224"/>
    <mergeCell ref="A223:A224"/>
    <mergeCell ref="C256:C257"/>
    <mergeCell ref="C274:C275"/>
    <mergeCell ref="B274:B275"/>
    <mergeCell ref="A274:A275"/>
    <mergeCell ref="B263:B265"/>
    <mergeCell ref="B228:B229"/>
    <mergeCell ref="A228:A229"/>
    <mergeCell ref="C228:C229"/>
    <mergeCell ref="A226:A227"/>
    <mergeCell ref="C258:C260"/>
    <mergeCell ref="B258:B260"/>
    <mergeCell ref="A258:A260"/>
    <mergeCell ref="B256:B257"/>
    <mergeCell ref="A256:A257"/>
    <mergeCell ref="B238:B240"/>
    <mergeCell ref="A252:A253"/>
    <mergeCell ref="B252:B253"/>
    <mergeCell ref="C252:C253"/>
    <mergeCell ref="B242:B250"/>
    <mergeCell ref="C184:C186"/>
    <mergeCell ref="B168:B172"/>
    <mergeCell ref="C96:C97"/>
    <mergeCell ref="B96:B97"/>
    <mergeCell ref="A96:A97"/>
    <mergeCell ref="A131:A134"/>
    <mergeCell ref="B137:B138"/>
    <mergeCell ref="A139:A142"/>
    <mergeCell ref="B139:B142"/>
    <mergeCell ref="B148:B149"/>
    <mergeCell ref="B180:B182"/>
    <mergeCell ref="A180:A182"/>
    <mergeCell ref="C180:C182"/>
    <mergeCell ref="A159:A161"/>
    <mergeCell ref="C164:C167"/>
    <mergeCell ref="C175:C179"/>
    <mergeCell ref="B175:B179"/>
    <mergeCell ref="A175:A179"/>
    <mergeCell ref="C173:C174"/>
    <mergeCell ref="B173:B174"/>
    <mergeCell ref="A173:A174"/>
    <mergeCell ref="A168:A172"/>
    <mergeCell ref="C168:C172"/>
    <mergeCell ref="C60:C61"/>
    <mergeCell ref="B60:B61"/>
    <mergeCell ref="A60:A61"/>
    <mergeCell ref="C78:C79"/>
    <mergeCell ref="A78:A79"/>
    <mergeCell ref="A74:A75"/>
    <mergeCell ref="B74:B75"/>
    <mergeCell ref="C74:C75"/>
    <mergeCell ref="C212:C214"/>
    <mergeCell ref="A212:A214"/>
    <mergeCell ref="C209:C211"/>
    <mergeCell ref="B209:B211"/>
    <mergeCell ref="A209:A211"/>
    <mergeCell ref="C66:C67"/>
    <mergeCell ref="C135:C136"/>
    <mergeCell ref="B135:B136"/>
    <mergeCell ref="A135:A136"/>
    <mergeCell ref="B194:B197"/>
    <mergeCell ref="A194:A197"/>
    <mergeCell ref="B212:B214"/>
    <mergeCell ref="C128:C130"/>
    <mergeCell ref="B128:B130"/>
    <mergeCell ref="A128:A130"/>
    <mergeCell ref="B154:B158"/>
    <mergeCell ref="A1:L1"/>
    <mergeCell ref="B76:B77"/>
    <mergeCell ref="C76:C77"/>
    <mergeCell ref="A76:A77"/>
    <mergeCell ref="A57:A58"/>
    <mergeCell ref="B57:B58"/>
    <mergeCell ref="C57:C58"/>
    <mergeCell ref="B30:B32"/>
    <mergeCell ref="C30:C32"/>
    <mergeCell ref="A30:A32"/>
    <mergeCell ref="B51:B54"/>
    <mergeCell ref="A51:A54"/>
    <mergeCell ref="C26:C27"/>
    <mergeCell ref="B26:B27"/>
    <mergeCell ref="A26:A27"/>
    <mergeCell ref="A68:A69"/>
    <mergeCell ref="A9:A10"/>
    <mergeCell ref="B9:B10"/>
    <mergeCell ref="C9:C10"/>
    <mergeCell ref="C70:C73"/>
    <mergeCell ref="B70:B73"/>
    <mergeCell ref="A70:A73"/>
    <mergeCell ref="A42:A44"/>
    <mergeCell ref="B42:B44"/>
    <mergeCell ref="B276:B277"/>
    <mergeCell ref="C276:C277"/>
    <mergeCell ref="B261:B262"/>
    <mergeCell ref="C261:C262"/>
    <mergeCell ref="A261:A262"/>
    <mergeCell ref="B294:B324"/>
    <mergeCell ref="A294:A324"/>
    <mergeCell ref="C296:C297"/>
    <mergeCell ref="C300:C301"/>
    <mergeCell ref="C307:C308"/>
    <mergeCell ref="C309:C310"/>
    <mergeCell ref="C311:C312"/>
    <mergeCell ref="C294:C295"/>
    <mergeCell ref="B292:B293"/>
    <mergeCell ref="B285:B286"/>
    <mergeCell ref="C288:C289"/>
    <mergeCell ref="B288:B289"/>
    <mergeCell ref="A288:A289"/>
    <mergeCell ref="C292:C293"/>
    <mergeCell ref="A263:A265"/>
    <mergeCell ref="C279:C283"/>
    <mergeCell ref="B279:B283"/>
    <mergeCell ref="A279:A283"/>
    <mergeCell ref="C269:C271"/>
    <mergeCell ref="A242:A250"/>
    <mergeCell ref="A220:A222"/>
    <mergeCell ref="B220:B222"/>
    <mergeCell ref="C220:C222"/>
    <mergeCell ref="C108:C110"/>
    <mergeCell ref="B108:B110"/>
    <mergeCell ref="A108:A110"/>
    <mergeCell ref="A150:A153"/>
    <mergeCell ref="B150:B153"/>
    <mergeCell ref="C150:C153"/>
    <mergeCell ref="C117:C118"/>
    <mergeCell ref="B117:B118"/>
    <mergeCell ref="A117:A118"/>
    <mergeCell ref="C131:C134"/>
    <mergeCell ref="B131:B134"/>
    <mergeCell ref="A164:A167"/>
    <mergeCell ref="A148:A149"/>
    <mergeCell ref="C238:C240"/>
    <mergeCell ref="A238:A240"/>
    <mergeCell ref="A215:A216"/>
    <mergeCell ref="B215:B216"/>
    <mergeCell ref="A154:A158"/>
    <mergeCell ref="B164:B167"/>
    <mergeCell ref="B184:B186"/>
    <mergeCell ref="B82:B83"/>
    <mergeCell ref="C82:C83"/>
    <mergeCell ref="A199:A202"/>
    <mergeCell ref="B199:B202"/>
    <mergeCell ref="A292:A293"/>
    <mergeCell ref="B86:B88"/>
    <mergeCell ref="A86:A88"/>
    <mergeCell ref="C111:C114"/>
    <mergeCell ref="B111:B114"/>
    <mergeCell ref="A111:A114"/>
    <mergeCell ref="C123:C127"/>
    <mergeCell ref="B123:B127"/>
    <mergeCell ref="A123:A127"/>
    <mergeCell ref="A137:A138"/>
    <mergeCell ref="B145:B147"/>
    <mergeCell ref="C145:C147"/>
    <mergeCell ref="C194:C197"/>
    <mergeCell ref="A290:A291"/>
    <mergeCell ref="B290:B291"/>
    <mergeCell ref="C290:C291"/>
    <mergeCell ref="C285:C286"/>
    <mergeCell ref="A285:A286"/>
    <mergeCell ref="A145:A147"/>
    <mergeCell ref="C139:C142"/>
    <mergeCell ref="C84:C85"/>
    <mergeCell ref="B84:B85"/>
    <mergeCell ref="A84:A85"/>
    <mergeCell ref="C159:C161"/>
    <mergeCell ref="C154:C158"/>
    <mergeCell ref="C162:C163"/>
    <mergeCell ref="B162:B163"/>
    <mergeCell ref="A162:A163"/>
    <mergeCell ref="C148:C149"/>
    <mergeCell ref="C89:C91"/>
    <mergeCell ref="B89:B91"/>
    <mergeCell ref="A89:A91"/>
    <mergeCell ref="A101:A106"/>
    <mergeCell ref="B101:B106"/>
    <mergeCell ref="C101:C106"/>
    <mergeCell ref="A119:A122"/>
    <mergeCell ref="B119:B122"/>
    <mergeCell ref="B159:B161"/>
    <mergeCell ref="C119:C122"/>
  </mergeCells>
  <hyperlinks>
    <hyperlink ref="B14" r:id="rId1" location="rb3fb9a2e7418ef370b517791f242688c" display="http://egrul.nalog.ru/ - rb3fb9a2e7418ef370b517791f242688c"/>
    <hyperlink ref="B15" r:id="rId2" location="rc26cafc64947a0e0939ff64012ed0e1c" display="http://egrul.nalog.ru/ - rc26cafc64947a0e0939ff64012ed0e1c"/>
    <hyperlink ref="B29" r:id="rId3" location="rdb0b89840c43ca89307201fc7cccefb9" display="http://egrul.nalog.ru/ - rdb0b89840c43ca89307201fc7cccefb9"/>
    <hyperlink ref="B198" r:id="rId4" location="r9615100a435fe9d4dd39aaabbd2dd67b" display="http://egrul.nalog.ru/ - r9615100a435fe9d4dd39aaabbd2dd67b"/>
    <hyperlink ref="B284" r:id="rId5" location="rdbfa25f9ad941f4ec73e5875e8875315" display="http://egrul.nalog.ru/ - rdbfa25f9ad941f4ec73e5875e8875315"/>
    <hyperlink ref="B56" r:id="rId6" location="rde210a7ca6d26bb72852e0945a051ab9" display="http://egrul.nalog.ru/ - rde210a7ca6d26bb72852e0945a051ab9"/>
    <hyperlink ref="B230" r:id="rId7" location="r46bfc5e513ca547baa47180336de1e04" display="http://egrul.nalog.ru/ - r46bfc5e513ca547baa47180336de1e04"/>
    <hyperlink ref="B183" r:id="rId8" location="r8f28718fdbafc40484f13f36a54bb14d" display="http://egrul.nalog.ru/ - r8f28718fdbafc40484f13f36a54bb14d"/>
    <hyperlink ref="B25" r:id="rId9" location="rc23543612d5990633a5abb627d579370" display="http://egrul.nalog.ru/ - rc23543612d5990633a5abb627d579370"/>
  </hyperlinks>
  <pageMargins left="0.31496062992125984" right="0.31496062992125984" top="0.15748031496062992" bottom="0.15748031496062992" header="0.31496062992125984" footer="0.31496062992125984"/>
  <pageSetup paperSize="9" orientation="landscape" r:id="rId1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30"/>
  <sheetViews>
    <sheetView tabSelected="1" view="pageLayout" topLeftCell="B1" zoomScale="60" zoomScaleNormal="100" zoomScalePageLayoutView="60" workbookViewId="0">
      <selection activeCell="C11" sqref="C11"/>
    </sheetView>
  </sheetViews>
  <sheetFormatPr defaultColWidth="9.140625" defaultRowHeight="18.75"/>
  <cols>
    <col min="1" max="1" width="5.85546875" style="83" hidden="1" customWidth="1"/>
    <col min="2" max="2" width="34.85546875" style="91" customWidth="1"/>
    <col min="3" max="3" width="50.7109375" style="92" customWidth="1"/>
    <col min="4" max="16384" width="9.140625" style="82"/>
  </cols>
  <sheetData>
    <row r="1" spans="1:3" ht="65.25" customHeight="1">
      <c r="A1" s="81"/>
      <c r="C1" s="94" t="s">
        <v>561</v>
      </c>
    </row>
    <row r="2" spans="1:3">
      <c r="A2" s="96"/>
      <c r="B2" s="84"/>
      <c r="C2" s="85"/>
    </row>
    <row r="3" spans="1:3">
      <c r="B3" s="160" t="s">
        <v>562</v>
      </c>
      <c r="C3" s="143"/>
    </row>
    <row r="4" spans="1:3">
      <c r="A4" s="96"/>
      <c r="B4" s="95"/>
      <c r="C4" s="84" t="s">
        <v>563</v>
      </c>
    </row>
    <row r="5" spans="1:3">
      <c r="B5" s="84"/>
      <c r="C5" s="85"/>
    </row>
    <row r="6" spans="1:3" ht="37.5">
      <c r="A6" s="79" t="s">
        <v>395</v>
      </c>
      <c r="B6" s="93" t="s">
        <v>1</v>
      </c>
      <c r="C6" s="93" t="s">
        <v>2</v>
      </c>
    </row>
    <row r="7" spans="1:3">
      <c r="A7" s="79">
        <v>1</v>
      </c>
      <c r="B7" s="79">
        <v>2</v>
      </c>
      <c r="C7" s="79">
        <v>3</v>
      </c>
    </row>
    <row r="8" spans="1:3" ht="75">
      <c r="A8" s="86">
        <v>1</v>
      </c>
      <c r="B8" s="87" t="s">
        <v>11</v>
      </c>
      <c r="C8" s="80" t="s">
        <v>459</v>
      </c>
    </row>
    <row r="9" spans="1:3" ht="75">
      <c r="A9" s="86">
        <v>2</v>
      </c>
      <c r="B9" s="87" t="s">
        <v>12</v>
      </c>
      <c r="C9" s="80" t="s">
        <v>460</v>
      </c>
    </row>
    <row r="10" spans="1:3" ht="56.25">
      <c r="A10" s="86">
        <v>3</v>
      </c>
      <c r="B10" s="87" t="s">
        <v>13</v>
      </c>
      <c r="C10" s="80" t="s">
        <v>461</v>
      </c>
    </row>
    <row r="11" spans="1:3" ht="131.25">
      <c r="A11" s="86">
        <v>4</v>
      </c>
      <c r="B11" s="87" t="s">
        <v>15</v>
      </c>
      <c r="C11" s="80" t="s">
        <v>462</v>
      </c>
    </row>
    <row r="12" spans="1:3" ht="86.25" customHeight="1">
      <c r="A12" s="156">
        <v>5</v>
      </c>
      <c r="B12" s="153" t="s">
        <v>14</v>
      </c>
      <c r="C12" s="153" t="s">
        <v>463</v>
      </c>
    </row>
    <row r="13" spans="1:3" ht="46.5" customHeight="1">
      <c r="A13" s="158"/>
      <c r="B13" s="155"/>
      <c r="C13" s="155"/>
    </row>
    <row r="14" spans="1:3" ht="131.25">
      <c r="A14" s="86">
        <v>6</v>
      </c>
      <c r="B14" s="87" t="s">
        <v>16</v>
      </c>
      <c r="C14" s="80" t="s">
        <v>464</v>
      </c>
    </row>
    <row r="15" spans="1:3" ht="150">
      <c r="A15" s="86">
        <v>7</v>
      </c>
      <c r="B15" s="87" t="s">
        <v>398</v>
      </c>
      <c r="C15" s="80" t="s">
        <v>406</v>
      </c>
    </row>
    <row r="16" spans="1:3" ht="131.25">
      <c r="A16" s="86">
        <v>8</v>
      </c>
      <c r="B16" s="87" t="s">
        <v>17</v>
      </c>
      <c r="C16" s="80" t="s">
        <v>399</v>
      </c>
    </row>
    <row r="17" spans="1:3" ht="56.25">
      <c r="A17" s="86">
        <v>9</v>
      </c>
      <c r="B17" s="87" t="s">
        <v>18</v>
      </c>
      <c r="C17" s="80" t="s">
        <v>407</v>
      </c>
    </row>
    <row r="18" spans="1:3" ht="75">
      <c r="A18" s="86">
        <v>10</v>
      </c>
      <c r="B18" s="87" t="s">
        <v>19</v>
      </c>
      <c r="C18" s="80" t="s">
        <v>465</v>
      </c>
    </row>
    <row r="19" spans="1:3" ht="37.5">
      <c r="A19" s="86">
        <v>11</v>
      </c>
      <c r="B19" s="87" t="s">
        <v>20</v>
      </c>
      <c r="C19" s="80" t="s">
        <v>466</v>
      </c>
    </row>
    <row r="20" spans="1:3" ht="56.25">
      <c r="A20" s="86">
        <v>12</v>
      </c>
      <c r="B20" s="87" t="s">
        <v>21</v>
      </c>
      <c r="C20" s="80" t="s">
        <v>467</v>
      </c>
    </row>
    <row r="21" spans="1:3" ht="56.25">
      <c r="A21" s="86">
        <v>13</v>
      </c>
      <c r="B21" s="87" t="s">
        <v>22</v>
      </c>
      <c r="C21" s="80" t="s">
        <v>408</v>
      </c>
    </row>
    <row r="22" spans="1:3" ht="56.25">
      <c r="A22" s="88">
        <v>14</v>
      </c>
      <c r="B22" s="87" t="s">
        <v>23</v>
      </c>
      <c r="C22" s="80" t="s">
        <v>409</v>
      </c>
    </row>
    <row r="23" spans="1:3" ht="56.25">
      <c r="A23" s="86">
        <v>15</v>
      </c>
      <c r="B23" s="87" t="s">
        <v>24</v>
      </c>
      <c r="C23" s="80" t="s">
        <v>410</v>
      </c>
    </row>
    <row r="24" spans="1:3" ht="56.25">
      <c r="A24" s="86">
        <v>16</v>
      </c>
      <c r="B24" s="87" t="s">
        <v>25</v>
      </c>
      <c r="C24" s="80" t="s">
        <v>411</v>
      </c>
    </row>
    <row r="25" spans="1:3" ht="56.25">
      <c r="A25" s="86">
        <v>17</v>
      </c>
      <c r="B25" s="87" t="s">
        <v>26</v>
      </c>
      <c r="C25" s="80" t="s">
        <v>397</v>
      </c>
    </row>
    <row r="26" spans="1:3" ht="93.75">
      <c r="A26" s="86">
        <v>18</v>
      </c>
      <c r="B26" s="87" t="s">
        <v>27</v>
      </c>
      <c r="C26" s="80" t="s">
        <v>468</v>
      </c>
    </row>
    <row r="27" spans="1:3" ht="56.25">
      <c r="A27" s="86">
        <v>19</v>
      </c>
      <c r="B27" s="89" t="s">
        <v>28</v>
      </c>
      <c r="C27" s="80" t="s">
        <v>469</v>
      </c>
    </row>
    <row r="28" spans="1:3" ht="56.25">
      <c r="A28" s="86">
        <v>20</v>
      </c>
      <c r="B28" s="89" t="s">
        <v>249</v>
      </c>
      <c r="C28" s="80" t="s">
        <v>470</v>
      </c>
    </row>
    <row r="29" spans="1:3">
      <c r="A29" s="139">
        <v>21</v>
      </c>
      <c r="B29" s="140" t="s">
        <v>29</v>
      </c>
      <c r="C29" s="141" t="s">
        <v>471</v>
      </c>
    </row>
    <row r="30" spans="1:3">
      <c r="A30" s="139"/>
      <c r="B30" s="140"/>
      <c r="C30" s="141"/>
    </row>
    <row r="31" spans="1:3" ht="56.25">
      <c r="A31" s="86">
        <v>22</v>
      </c>
      <c r="B31" s="89" t="s">
        <v>30</v>
      </c>
      <c r="C31" s="80" t="s">
        <v>472</v>
      </c>
    </row>
    <row r="32" spans="1:3" ht="56.25">
      <c r="A32" s="86">
        <v>23</v>
      </c>
      <c r="B32" s="89" t="s">
        <v>31</v>
      </c>
      <c r="C32" s="80" t="s">
        <v>473</v>
      </c>
    </row>
    <row r="33" spans="1:3">
      <c r="A33" s="139">
        <v>24</v>
      </c>
      <c r="B33" s="137" t="s">
        <v>32</v>
      </c>
      <c r="C33" s="141" t="s">
        <v>474</v>
      </c>
    </row>
    <row r="34" spans="1:3">
      <c r="A34" s="139"/>
      <c r="B34" s="137"/>
      <c r="C34" s="141"/>
    </row>
    <row r="35" spans="1:3">
      <c r="A35" s="139"/>
      <c r="B35" s="137"/>
      <c r="C35" s="141"/>
    </row>
    <row r="36" spans="1:3" ht="37.5">
      <c r="A36" s="139">
        <v>25</v>
      </c>
      <c r="B36" s="137" t="s">
        <v>47</v>
      </c>
      <c r="C36" s="80" t="s">
        <v>475</v>
      </c>
    </row>
    <row r="37" spans="1:3" ht="37.5">
      <c r="A37" s="139"/>
      <c r="B37" s="137"/>
      <c r="C37" s="80" t="s">
        <v>476</v>
      </c>
    </row>
    <row r="38" spans="1:3" ht="37.5">
      <c r="A38" s="139"/>
      <c r="B38" s="137"/>
      <c r="C38" s="80" t="s">
        <v>412</v>
      </c>
    </row>
    <row r="39" spans="1:3" ht="37.5">
      <c r="A39" s="139"/>
      <c r="B39" s="137"/>
      <c r="C39" s="80" t="s">
        <v>413</v>
      </c>
    </row>
    <row r="40" spans="1:3" ht="37.5">
      <c r="A40" s="139"/>
      <c r="B40" s="137"/>
      <c r="C40" s="80" t="s">
        <v>475</v>
      </c>
    </row>
    <row r="41" spans="1:3" ht="37.5">
      <c r="A41" s="139"/>
      <c r="B41" s="137"/>
      <c r="C41" s="80" t="s">
        <v>450</v>
      </c>
    </row>
    <row r="42" spans="1:3" ht="37.5">
      <c r="A42" s="139"/>
      <c r="B42" s="137"/>
      <c r="C42" s="80" t="s">
        <v>412</v>
      </c>
    </row>
    <row r="43" spans="1:3" ht="37.5">
      <c r="A43" s="139"/>
      <c r="B43" s="137"/>
      <c r="C43" s="80" t="s">
        <v>413</v>
      </c>
    </row>
    <row r="44" spans="1:3" ht="37.5">
      <c r="A44" s="139"/>
      <c r="B44" s="137"/>
      <c r="C44" s="80" t="s">
        <v>475</v>
      </c>
    </row>
    <row r="45" spans="1:3">
      <c r="A45" s="135">
        <v>26</v>
      </c>
      <c r="B45" s="150" t="s">
        <v>33</v>
      </c>
      <c r="C45" s="141" t="s">
        <v>414</v>
      </c>
    </row>
    <row r="46" spans="1:3">
      <c r="A46" s="135"/>
      <c r="B46" s="151"/>
      <c r="C46" s="141"/>
    </row>
    <row r="47" spans="1:3">
      <c r="A47" s="135"/>
      <c r="B47" s="152"/>
      <c r="C47" s="141"/>
    </row>
    <row r="48" spans="1:3">
      <c r="A48" s="135">
        <v>27</v>
      </c>
      <c r="B48" s="137" t="s">
        <v>34</v>
      </c>
      <c r="C48" s="141" t="s">
        <v>477</v>
      </c>
    </row>
    <row r="49" spans="1:3">
      <c r="A49" s="135"/>
      <c r="B49" s="137"/>
      <c r="C49" s="141"/>
    </row>
    <row r="50" spans="1:3" ht="93.75">
      <c r="A50" s="86">
        <v>28</v>
      </c>
      <c r="B50" s="87" t="s">
        <v>35</v>
      </c>
      <c r="C50" s="80" t="s">
        <v>478</v>
      </c>
    </row>
    <row r="51" spans="1:3">
      <c r="A51" s="139">
        <v>29</v>
      </c>
      <c r="B51" s="137" t="s">
        <v>36</v>
      </c>
      <c r="C51" s="141" t="s">
        <v>400</v>
      </c>
    </row>
    <row r="52" spans="1:3">
      <c r="A52" s="139"/>
      <c r="B52" s="137"/>
      <c r="C52" s="141"/>
    </row>
    <row r="53" spans="1:3">
      <c r="A53" s="139"/>
      <c r="B53" s="137"/>
      <c r="C53" s="141"/>
    </row>
    <row r="54" spans="1:3" ht="37.5">
      <c r="A54" s="139">
        <v>30</v>
      </c>
      <c r="B54" s="137" t="s">
        <v>37</v>
      </c>
      <c r="C54" s="80" t="s">
        <v>479</v>
      </c>
    </row>
    <row r="55" spans="1:3" ht="37.5">
      <c r="A55" s="139"/>
      <c r="B55" s="137"/>
      <c r="C55" s="80" t="s">
        <v>480</v>
      </c>
    </row>
    <row r="56" spans="1:3" ht="37.5">
      <c r="A56" s="139"/>
      <c r="B56" s="137"/>
      <c r="C56" s="80" t="s">
        <v>481</v>
      </c>
    </row>
    <row r="57" spans="1:3" ht="37.5">
      <c r="A57" s="139"/>
      <c r="B57" s="137"/>
      <c r="C57" s="80" t="s">
        <v>415</v>
      </c>
    </row>
    <row r="58" spans="1:3" ht="93.75">
      <c r="A58" s="86">
        <v>31</v>
      </c>
      <c r="B58" s="87" t="s">
        <v>38</v>
      </c>
      <c r="C58" s="80" t="s">
        <v>482</v>
      </c>
    </row>
    <row r="59" spans="1:3" ht="56.25">
      <c r="A59" s="86">
        <v>32</v>
      </c>
      <c r="B59" s="89" t="s">
        <v>127</v>
      </c>
      <c r="C59" s="80" t="s">
        <v>416</v>
      </c>
    </row>
    <row r="60" spans="1:3">
      <c r="A60" s="139">
        <v>33</v>
      </c>
      <c r="B60" s="137" t="s">
        <v>39</v>
      </c>
      <c r="C60" s="141" t="s">
        <v>460</v>
      </c>
    </row>
    <row r="61" spans="1:3">
      <c r="A61" s="139"/>
      <c r="B61" s="137"/>
      <c r="C61" s="141"/>
    </row>
    <row r="62" spans="1:3" ht="75">
      <c r="A62" s="86">
        <v>34</v>
      </c>
      <c r="B62" s="87" t="s">
        <v>40</v>
      </c>
      <c r="C62" s="80" t="s">
        <v>483</v>
      </c>
    </row>
    <row r="63" spans="1:3">
      <c r="A63" s="139">
        <v>35</v>
      </c>
      <c r="B63" s="136" t="s">
        <v>172</v>
      </c>
      <c r="C63" s="141" t="s">
        <v>484</v>
      </c>
    </row>
    <row r="64" spans="1:3">
      <c r="A64" s="139"/>
      <c r="B64" s="136"/>
      <c r="C64" s="141"/>
    </row>
    <row r="65" spans="1:3">
      <c r="A65" s="135">
        <v>36</v>
      </c>
      <c r="B65" s="137" t="s">
        <v>558</v>
      </c>
      <c r="C65" s="141" t="s">
        <v>557</v>
      </c>
    </row>
    <row r="66" spans="1:3">
      <c r="A66" s="135"/>
      <c r="B66" s="137"/>
      <c r="C66" s="141"/>
    </row>
    <row r="67" spans="1:3">
      <c r="A67" s="135"/>
      <c r="B67" s="137"/>
      <c r="C67" s="141"/>
    </row>
    <row r="68" spans="1:3" ht="56.25">
      <c r="A68" s="86">
        <v>630</v>
      </c>
      <c r="B68" s="87" t="s">
        <v>144</v>
      </c>
      <c r="C68" s="80" t="s">
        <v>485</v>
      </c>
    </row>
    <row r="69" spans="1:3">
      <c r="A69" s="139">
        <v>38</v>
      </c>
      <c r="B69" s="137" t="s">
        <v>42</v>
      </c>
      <c r="C69" s="141" t="s">
        <v>486</v>
      </c>
    </row>
    <row r="70" spans="1:3">
      <c r="A70" s="139"/>
      <c r="B70" s="137"/>
      <c r="C70" s="141"/>
    </row>
    <row r="71" spans="1:3">
      <c r="A71" s="139">
        <v>39</v>
      </c>
      <c r="B71" s="137" t="s">
        <v>43</v>
      </c>
      <c r="C71" s="141" t="s">
        <v>487</v>
      </c>
    </row>
    <row r="72" spans="1:3" ht="54" customHeight="1">
      <c r="A72" s="139"/>
      <c r="B72" s="137"/>
      <c r="C72" s="141"/>
    </row>
    <row r="73" spans="1:3" ht="93.75" customHeight="1">
      <c r="A73" s="144">
        <v>40</v>
      </c>
      <c r="B73" s="153" t="s">
        <v>45</v>
      </c>
      <c r="C73" s="138" t="s">
        <v>451</v>
      </c>
    </row>
    <row r="74" spans="1:3">
      <c r="A74" s="145"/>
      <c r="B74" s="154"/>
      <c r="C74" s="138"/>
    </row>
    <row r="75" spans="1:3">
      <c r="A75" s="145"/>
      <c r="B75" s="154"/>
      <c r="C75" s="138"/>
    </row>
    <row r="76" spans="1:3">
      <c r="A76" s="146"/>
      <c r="B76" s="155"/>
      <c r="C76" s="138"/>
    </row>
    <row r="77" spans="1:3">
      <c r="A77" s="135">
        <v>41</v>
      </c>
      <c r="B77" s="137" t="s">
        <v>44</v>
      </c>
      <c r="C77" s="141" t="s">
        <v>488</v>
      </c>
    </row>
    <row r="78" spans="1:3">
      <c r="A78" s="135"/>
      <c r="B78" s="137"/>
      <c r="C78" s="141"/>
    </row>
    <row r="79" spans="1:3">
      <c r="A79" s="139">
        <v>42</v>
      </c>
      <c r="B79" s="137" t="s">
        <v>125</v>
      </c>
      <c r="C79" s="141" t="s">
        <v>489</v>
      </c>
    </row>
    <row r="80" spans="1:3">
      <c r="A80" s="139"/>
      <c r="B80" s="137"/>
      <c r="C80" s="141"/>
    </row>
    <row r="81" spans="1:3">
      <c r="A81" s="139">
        <v>43</v>
      </c>
      <c r="B81" s="137" t="s">
        <v>46</v>
      </c>
      <c r="C81" s="141" t="s">
        <v>490</v>
      </c>
    </row>
    <row r="82" spans="1:3">
      <c r="A82" s="139"/>
      <c r="B82" s="137"/>
      <c r="C82" s="141"/>
    </row>
    <row r="83" spans="1:3" ht="93.75">
      <c r="A83" s="86">
        <v>44</v>
      </c>
      <c r="B83" s="87" t="s">
        <v>48</v>
      </c>
      <c r="C83" s="80" t="s">
        <v>491</v>
      </c>
    </row>
    <row r="84" spans="1:3" ht="37.5">
      <c r="A84" s="86">
        <v>45</v>
      </c>
      <c r="B84" s="89" t="s">
        <v>49</v>
      </c>
      <c r="C84" s="80" t="s">
        <v>492</v>
      </c>
    </row>
    <row r="85" spans="1:3">
      <c r="A85" s="135">
        <v>46</v>
      </c>
      <c r="B85" s="137" t="s">
        <v>50</v>
      </c>
      <c r="C85" s="141" t="s">
        <v>417</v>
      </c>
    </row>
    <row r="86" spans="1:3">
      <c r="A86" s="135"/>
      <c r="B86" s="137"/>
      <c r="C86" s="141"/>
    </row>
    <row r="87" spans="1:3" ht="75" customHeight="1">
      <c r="A87" s="144">
        <v>47</v>
      </c>
      <c r="B87" s="150" t="s">
        <v>51</v>
      </c>
      <c r="C87" s="150" t="s">
        <v>418</v>
      </c>
    </row>
    <row r="88" spans="1:3">
      <c r="A88" s="146"/>
      <c r="B88" s="152"/>
      <c r="C88" s="152"/>
    </row>
    <row r="89" spans="1:3">
      <c r="A89" s="139">
        <v>48</v>
      </c>
      <c r="B89" s="137" t="s">
        <v>52</v>
      </c>
      <c r="C89" s="141" t="s">
        <v>419</v>
      </c>
    </row>
    <row r="90" spans="1:3">
      <c r="A90" s="139"/>
      <c r="B90" s="137"/>
      <c r="C90" s="141"/>
    </row>
    <row r="91" spans="1:3">
      <c r="A91" s="139"/>
      <c r="B91" s="137"/>
      <c r="C91" s="141"/>
    </row>
    <row r="92" spans="1:3">
      <c r="A92" s="139">
        <v>49</v>
      </c>
      <c r="B92" s="137" t="s">
        <v>53</v>
      </c>
      <c r="C92" s="141" t="s">
        <v>420</v>
      </c>
    </row>
    <row r="93" spans="1:3">
      <c r="A93" s="139"/>
      <c r="B93" s="137"/>
      <c r="C93" s="141"/>
    </row>
    <row r="94" spans="1:3">
      <c r="A94" s="139"/>
      <c r="B94" s="137"/>
      <c r="C94" s="141"/>
    </row>
    <row r="95" spans="1:3">
      <c r="A95" s="135">
        <v>50</v>
      </c>
      <c r="B95" s="137" t="s">
        <v>54</v>
      </c>
      <c r="C95" s="141" t="s">
        <v>421</v>
      </c>
    </row>
    <row r="96" spans="1:3">
      <c r="A96" s="135"/>
      <c r="B96" s="137"/>
      <c r="C96" s="141"/>
    </row>
    <row r="97" spans="1:3">
      <c r="A97" s="135"/>
      <c r="B97" s="137"/>
      <c r="C97" s="141"/>
    </row>
    <row r="98" spans="1:3">
      <c r="A98" s="135"/>
      <c r="B98" s="137"/>
      <c r="C98" s="141"/>
    </row>
    <row r="99" spans="1:3">
      <c r="A99" s="139">
        <v>51</v>
      </c>
      <c r="B99" s="137" t="s">
        <v>55</v>
      </c>
      <c r="C99" s="141" t="s">
        <v>422</v>
      </c>
    </row>
    <row r="100" spans="1:3">
      <c r="A100" s="139"/>
      <c r="B100" s="137"/>
      <c r="C100" s="141"/>
    </row>
    <row r="101" spans="1:3">
      <c r="A101" s="139">
        <v>52</v>
      </c>
      <c r="B101" s="137" t="s">
        <v>56</v>
      </c>
      <c r="C101" s="141" t="s">
        <v>423</v>
      </c>
    </row>
    <row r="102" spans="1:3">
      <c r="A102" s="139"/>
      <c r="B102" s="137"/>
      <c r="C102" s="141"/>
    </row>
    <row r="103" spans="1:3">
      <c r="A103" s="139"/>
      <c r="B103" s="137"/>
      <c r="C103" s="141"/>
    </row>
    <row r="104" spans="1:3">
      <c r="A104" s="135">
        <v>53</v>
      </c>
      <c r="B104" s="141" t="s">
        <v>57</v>
      </c>
      <c r="C104" s="141" t="s">
        <v>424</v>
      </c>
    </row>
    <row r="105" spans="1:3">
      <c r="A105" s="135"/>
      <c r="B105" s="141"/>
      <c r="C105" s="141"/>
    </row>
    <row r="106" spans="1:3">
      <c r="A106" s="135"/>
      <c r="B106" s="141"/>
      <c r="C106" s="141"/>
    </row>
    <row r="107" spans="1:3">
      <c r="A107" s="135"/>
      <c r="B107" s="141"/>
      <c r="C107" s="141"/>
    </row>
    <row r="108" spans="1:3">
      <c r="A108" s="135"/>
      <c r="B108" s="141"/>
      <c r="C108" s="141"/>
    </row>
    <row r="109" spans="1:3">
      <c r="A109" s="135"/>
      <c r="B109" s="141"/>
      <c r="C109" s="141"/>
    </row>
    <row r="110" spans="1:3" ht="37.5">
      <c r="A110" s="86">
        <v>54</v>
      </c>
      <c r="B110" s="87" t="s">
        <v>274</v>
      </c>
      <c r="C110" s="80" t="s">
        <v>425</v>
      </c>
    </row>
    <row r="111" spans="1:3">
      <c r="A111" s="139">
        <v>55</v>
      </c>
      <c r="B111" s="137" t="s">
        <v>58</v>
      </c>
      <c r="C111" s="141" t="s">
        <v>434</v>
      </c>
    </row>
    <row r="112" spans="1:3">
      <c r="A112" s="139"/>
      <c r="B112" s="137"/>
      <c r="C112" s="141"/>
    </row>
    <row r="113" spans="1:3">
      <c r="A113" s="139"/>
      <c r="B113" s="137"/>
      <c r="C113" s="141"/>
    </row>
    <row r="114" spans="1:3">
      <c r="A114" s="139">
        <v>56</v>
      </c>
      <c r="B114" s="137" t="s">
        <v>59</v>
      </c>
      <c r="C114" s="141" t="s">
        <v>435</v>
      </c>
    </row>
    <row r="115" spans="1:3">
      <c r="A115" s="139"/>
      <c r="B115" s="137"/>
      <c r="C115" s="141"/>
    </row>
    <row r="116" spans="1:3">
      <c r="A116" s="139"/>
      <c r="B116" s="137"/>
      <c r="C116" s="141"/>
    </row>
    <row r="117" spans="1:3">
      <c r="A117" s="139"/>
      <c r="B117" s="137"/>
      <c r="C117" s="141"/>
    </row>
    <row r="118" spans="1:3" ht="56.25">
      <c r="A118" s="86">
        <v>57</v>
      </c>
      <c r="B118" s="87" t="s">
        <v>60</v>
      </c>
      <c r="C118" s="80" t="s">
        <v>436</v>
      </c>
    </row>
    <row r="119" spans="1:3" ht="56.25">
      <c r="A119" s="86">
        <v>58</v>
      </c>
      <c r="B119" s="87" t="s">
        <v>61</v>
      </c>
      <c r="C119" s="80" t="s">
        <v>437</v>
      </c>
    </row>
    <row r="120" spans="1:3" ht="75" customHeight="1">
      <c r="A120" s="144">
        <v>59</v>
      </c>
      <c r="B120" s="150" t="s">
        <v>62</v>
      </c>
      <c r="C120" s="150" t="s">
        <v>452</v>
      </c>
    </row>
    <row r="121" spans="1:3">
      <c r="A121" s="146"/>
      <c r="B121" s="152"/>
      <c r="C121" s="152"/>
    </row>
    <row r="122" spans="1:3">
      <c r="A122" s="135">
        <v>60</v>
      </c>
      <c r="B122" s="141" t="s">
        <v>63</v>
      </c>
      <c r="C122" s="141" t="s">
        <v>453</v>
      </c>
    </row>
    <row r="123" spans="1:3">
      <c r="A123" s="135"/>
      <c r="B123" s="141"/>
      <c r="C123" s="141"/>
    </row>
    <row r="124" spans="1:3">
      <c r="A124" s="135"/>
      <c r="B124" s="141"/>
      <c r="C124" s="141"/>
    </row>
    <row r="125" spans="1:3">
      <c r="A125" s="135"/>
      <c r="B125" s="141"/>
      <c r="C125" s="141"/>
    </row>
    <row r="126" spans="1:3">
      <c r="A126" s="135">
        <v>61</v>
      </c>
      <c r="B126" s="137" t="s">
        <v>64</v>
      </c>
      <c r="C126" s="141" t="s">
        <v>454</v>
      </c>
    </row>
    <row r="127" spans="1:3">
      <c r="A127" s="135"/>
      <c r="B127" s="137"/>
      <c r="C127" s="141"/>
    </row>
    <row r="128" spans="1:3">
      <c r="A128" s="135"/>
      <c r="B128" s="137"/>
      <c r="C128" s="141"/>
    </row>
    <row r="129" spans="1:3">
      <c r="A129" s="135"/>
      <c r="B129" s="137"/>
      <c r="C129" s="141"/>
    </row>
    <row r="130" spans="1:3">
      <c r="A130" s="135"/>
      <c r="B130" s="137"/>
      <c r="C130" s="141"/>
    </row>
    <row r="131" spans="1:3">
      <c r="A131" s="139">
        <v>62</v>
      </c>
      <c r="B131" s="137" t="s">
        <v>65</v>
      </c>
      <c r="C131" s="141" t="s">
        <v>455</v>
      </c>
    </row>
    <row r="132" spans="1:3">
      <c r="A132" s="139"/>
      <c r="B132" s="137"/>
      <c r="C132" s="141"/>
    </row>
    <row r="133" spans="1:3">
      <c r="A133" s="139"/>
      <c r="B133" s="137"/>
      <c r="C133" s="141"/>
    </row>
    <row r="134" spans="1:3" ht="75" customHeight="1">
      <c r="A134" s="144">
        <v>63</v>
      </c>
      <c r="B134" s="150" t="s">
        <v>66</v>
      </c>
      <c r="C134" s="150" t="s">
        <v>554</v>
      </c>
    </row>
    <row r="135" spans="1:3">
      <c r="A135" s="145"/>
      <c r="B135" s="151"/>
      <c r="C135" s="151"/>
    </row>
    <row r="136" spans="1:3">
      <c r="A136" s="145"/>
      <c r="B136" s="151"/>
      <c r="C136" s="151"/>
    </row>
    <row r="137" spans="1:3">
      <c r="A137" s="146"/>
      <c r="B137" s="152"/>
      <c r="C137" s="152"/>
    </row>
    <row r="138" spans="1:3">
      <c r="A138" s="139">
        <v>64</v>
      </c>
      <c r="B138" s="137" t="s">
        <v>67</v>
      </c>
      <c r="C138" s="141" t="s">
        <v>438</v>
      </c>
    </row>
    <row r="139" spans="1:3">
      <c r="A139" s="139"/>
      <c r="B139" s="137"/>
      <c r="C139" s="141"/>
    </row>
    <row r="140" spans="1:3" ht="37.5">
      <c r="A140" s="139">
        <v>65</v>
      </c>
      <c r="B140" s="137" t="s">
        <v>68</v>
      </c>
      <c r="C140" s="80" t="s">
        <v>439</v>
      </c>
    </row>
    <row r="141" spans="1:3" ht="56.25">
      <c r="A141" s="139"/>
      <c r="B141" s="137"/>
      <c r="C141" s="80" t="s">
        <v>440</v>
      </c>
    </row>
    <row r="142" spans="1:3">
      <c r="A142" s="135">
        <v>66</v>
      </c>
      <c r="B142" s="137" t="s">
        <v>69</v>
      </c>
      <c r="C142" s="141" t="s">
        <v>401</v>
      </c>
    </row>
    <row r="143" spans="1:3">
      <c r="A143" s="135"/>
      <c r="B143" s="137"/>
      <c r="C143" s="141"/>
    </row>
    <row r="144" spans="1:3">
      <c r="A144" s="135"/>
      <c r="B144" s="137"/>
      <c r="C144" s="141"/>
    </row>
    <row r="145" spans="1:3">
      <c r="A145" s="135"/>
      <c r="B145" s="137"/>
      <c r="C145" s="141"/>
    </row>
    <row r="146" spans="1:3" ht="37.5">
      <c r="A146" s="86">
        <v>67</v>
      </c>
      <c r="B146" s="87" t="s">
        <v>70</v>
      </c>
      <c r="C146" s="80" t="s">
        <v>400</v>
      </c>
    </row>
    <row r="147" spans="1:3" ht="56.25">
      <c r="A147" s="86">
        <v>68</v>
      </c>
      <c r="B147" s="87" t="s">
        <v>71</v>
      </c>
      <c r="C147" s="80" t="s">
        <v>456</v>
      </c>
    </row>
    <row r="148" spans="1:3">
      <c r="A148" s="139">
        <v>69</v>
      </c>
      <c r="B148" s="137" t="s">
        <v>72</v>
      </c>
      <c r="C148" s="141" t="s">
        <v>457</v>
      </c>
    </row>
    <row r="149" spans="1:3">
      <c r="A149" s="139"/>
      <c r="B149" s="137"/>
      <c r="C149" s="141"/>
    </row>
    <row r="150" spans="1:3">
      <c r="A150" s="139"/>
      <c r="B150" s="137"/>
      <c r="C150" s="141"/>
    </row>
    <row r="151" spans="1:3" ht="56.25" customHeight="1">
      <c r="A151" s="144">
        <v>70</v>
      </c>
      <c r="B151" s="150" t="s">
        <v>73</v>
      </c>
      <c r="C151" s="159" t="s">
        <v>441</v>
      </c>
    </row>
    <row r="152" spans="1:3">
      <c r="A152" s="146"/>
      <c r="B152" s="152"/>
      <c r="C152" s="159"/>
    </row>
    <row r="153" spans="1:3">
      <c r="A153" s="135">
        <v>71</v>
      </c>
      <c r="B153" s="137" t="s">
        <v>74</v>
      </c>
      <c r="C153" s="141" t="s">
        <v>442</v>
      </c>
    </row>
    <row r="154" spans="1:3">
      <c r="A154" s="135"/>
      <c r="B154" s="137"/>
      <c r="C154" s="141"/>
    </row>
    <row r="155" spans="1:3">
      <c r="A155" s="135"/>
      <c r="B155" s="137"/>
      <c r="C155" s="141"/>
    </row>
    <row r="156" spans="1:3">
      <c r="A156" s="135"/>
      <c r="B156" s="137"/>
      <c r="C156" s="141"/>
    </row>
    <row r="157" spans="1:3">
      <c r="A157" s="139">
        <v>72</v>
      </c>
      <c r="B157" s="137" t="s">
        <v>75</v>
      </c>
      <c r="C157" s="141" t="s">
        <v>458</v>
      </c>
    </row>
    <row r="158" spans="1:3">
      <c r="A158" s="139"/>
      <c r="B158" s="137"/>
      <c r="C158" s="141"/>
    </row>
    <row r="159" spans="1:3">
      <c r="A159" s="139"/>
      <c r="B159" s="137"/>
      <c r="C159" s="141"/>
    </row>
    <row r="160" spans="1:3">
      <c r="A160" s="139"/>
      <c r="B160" s="137"/>
      <c r="C160" s="141"/>
    </row>
    <row r="161" spans="1:3">
      <c r="A161" s="139"/>
      <c r="B161" s="137"/>
      <c r="C161" s="141"/>
    </row>
    <row r="162" spans="1:3">
      <c r="A162" s="135">
        <v>73</v>
      </c>
      <c r="B162" s="137" t="s">
        <v>76</v>
      </c>
      <c r="C162" s="141" t="s">
        <v>443</v>
      </c>
    </row>
    <row r="163" spans="1:3">
      <c r="A163" s="135"/>
      <c r="B163" s="137"/>
      <c r="C163" s="141"/>
    </row>
    <row r="164" spans="1:3">
      <c r="A164" s="135"/>
      <c r="B164" s="137"/>
      <c r="C164" s="141"/>
    </row>
    <row r="165" spans="1:3">
      <c r="A165" s="139">
        <v>74</v>
      </c>
      <c r="B165" s="136" t="s">
        <v>77</v>
      </c>
      <c r="C165" s="141" t="s">
        <v>444</v>
      </c>
    </row>
    <row r="166" spans="1:3">
      <c r="A166" s="139"/>
      <c r="B166" s="136"/>
      <c r="C166" s="141"/>
    </row>
    <row r="167" spans="1:3" ht="75" customHeight="1">
      <c r="A167" s="156">
        <v>75</v>
      </c>
      <c r="B167" s="153" t="s">
        <v>559</v>
      </c>
      <c r="C167" s="153" t="s">
        <v>445</v>
      </c>
    </row>
    <row r="168" spans="1:3">
      <c r="A168" s="157"/>
      <c r="B168" s="154"/>
      <c r="C168" s="154"/>
    </row>
    <row r="169" spans="1:3">
      <c r="A169" s="157"/>
      <c r="B169" s="154"/>
      <c r="C169" s="154"/>
    </row>
    <row r="170" spans="1:3">
      <c r="A170" s="158"/>
      <c r="B170" s="155"/>
      <c r="C170" s="155"/>
    </row>
    <row r="171" spans="1:3">
      <c r="A171" s="135">
        <v>76</v>
      </c>
      <c r="B171" s="137" t="s">
        <v>79</v>
      </c>
      <c r="C171" s="141" t="s">
        <v>446</v>
      </c>
    </row>
    <row r="172" spans="1:3">
      <c r="A172" s="135"/>
      <c r="B172" s="137"/>
      <c r="C172" s="141"/>
    </row>
    <row r="173" spans="1:3">
      <c r="A173" s="135"/>
      <c r="B173" s="137"/>
      <c r="C173" s="141"/>
    </row>
    <row r="174" spans="1:3">
      <c r="A174" s="135"/>
      <c r="B174" s="137"/>
      <c r="C174" s="141"/>
    </row>
    <row r="175" spans="1:3">
      <c r="A175" s="135"/>
      <c r="B175" s="137"/>
      <c r="C175" s="141"/>
    </row>
    <row r="176" spans="1:3">
      <c r="A176" s="139">
        <v>77</v>
      </c>
      <c r="B176" s="137" t="s">
        <v>80</v>
      </c>
      <c r="C176" s="141" t="s">
        <v>447</v>
      </c>
    </row>
    <row r="177" spans="1:3">
      <c r="A177" s="139"/>
      <c r="B177" s="137"/>
      <c r="C177" s="141"/>
    </row>
    <row r="178" spans="1:3">
      <c r="A178" s="139">
        <v>78</v>
      </c>
      <c r="B178" s="137" t="s">
        <v>81</v>
      </c>
      <c r="C178" s="141" t="s">
        <v>448</v>
      </c>
    </row>
    <row r="179" spans="1:3">
      <c r="A179" s="139"/>
      <c r="B179" s="137"/>
      <c r="C179" s="141"/>
    </row>
    <row r="180" spans="1:3">
      <c r="A180" s="139"/>
      <c r="B180" s="137"/>
      <c r="C180" s="141"/>
    </row>
    <row r="181" spans="1:3">
      <c r="A181" s="139"/>
      <c r="B181" s="137"/>
      <c r="C181" s="141"/>
    </row>
    <row r="182" spans="1:3">
      <c r="A182" s="139"/>
      <c r="B182" s="137"/>
      <c r="C182" s="141"/>
    </row>
    <row r="183" spans="1:3" ht="75" customHeight="1">
      <c r="A183" s="144">
        <v>79</v>
      </c>
      <c r="B183" s="153" t="s">
        <v>82</v>
      </c>
      <c r="C183" s="153" t="s">
        <v>449</v>
      </c>
    </row>
    <row r="184" spans="1:3">
      <c r="A184" s="145"/>
      <c r="B184" s="154"/>
      <c r="C184" s="154"/>
    </row>
    <row r="185" spans="1:3">
      <c r="A185" s="146"/>
      <c r="B185" s="155"/>
      <c r="C185" s="155"/>
    </row>
    <row r="186" spans="1:3" ht="56.25">
      <c r="A186" s="86">
        <v>80</v>
      </c>
      <c r="B186" s="89" t="s">
        <v>84</v>
      </c>
      <c r="C186" s="80" t="s">
        <v>493</v>
      </c>
    </row>
    <row r="187" spans="1:3">
      <c r="A187" s="135">
        <v>81</v>
      </c>
      <c r="B187" s="140" t="s">
        <v>91</v>
      </c>
      <c r="C187" s="141" t="s">
        <v>494</v>
      </c>
    </row>
    <row r="188" spans="1:3">
      <c r="A188" s="135"/>
      <c r="B188" s="140"/>
      <c r="C188" s="141"/>
    </row>
    <row r="189" spans="1:3">
      <c r="A189" s="135"/>
      <c r="B189" s="140"/>
      <c r="C189" s="141"/>
    </row>
    <row r="190" spans="1:3" ht="75">
      <c r="A190" s="86">
        <v>82</v>
      </c>
      <c r="B190" s="89" t="s">
        <v>99</v>
      </c>
      <c r="C190" s="80" t="s">
        <v>555</v>
      </c>
    </row>
    <row r="191" spans="1:3" ht="75">
      <c r="A191" s="86">
        <v>83</v>
      </c>
      <c r="B191" s="89" t="s">
        <v>98</v>
      </c>
      <c r="C191" s="80" t="s">
        <v>495</v>
      </c>
    </row>
    <row r="192" spans="1:3" ht="37.5">
      <c r="A192" s="139">
        <v>84</v>
      </c>
      <c r="B192" s="140" t="s">
        <v>83</v>
      </c>
      <c r="C192" s="80" t="s">
        <v>496</v>
      </c>
    </row>
    <row r="193" spans="1:3" ht="37.5">
      <c r="A193" s="139"/>
      <c r="B193" s="140"/>
      <c r="C193" s="80" t="s">
        <v>497</v>
      </c>
    </row>
    <row r="194" spans="1:3" ht="37.5">
      <c r="A194" s="139"/>
      <c r="B194" s="140"/>
      <c r="C194" s="80" t="s">
        <v>498</v>
      </c>
    </row>
    <row r="195" spans="1:3">
      <c r="A195" s="135">
        <v>85</v>
      </c>
      <c r="B195" s="140" t="s">
        <v>86</v>
      </c>
      <c r="C195" s="141" t="s">
        <v>499</v>
      </c>
    </row>
    <row r="196" spans="1:3">
      <c r="A196" s="135"/>
      <c r="B196" s="140"/>
      <c r="C196" s="141"/>
    </row>
    <row r="197" spans="1:3">
      <c r="A197" s="144">
        <v>86</v>
      </c>
      <c r="B197" s="147" t="s">
        <v>90</v>
      </c>
      <c r="C197" s="150" t="s">
        <v>560</v>
      </c>
    </row>
    <row r="198" spans="1:3">
      <c r="A198" s="145"/>
      <c r="B198" s="148"/>
      <c r="C198" s="151"/>
    </row>
    <row r="199" spans="1:3">
      <c r="A199" s="145"/>
      <c r="B199" s="148"/>
      <c r="C199" s="151"/>
    </row>
    <row r="200" spans="1:3">
      <c r="A200" s="146"/>
      <c r="B200" s="149"/>
      <c r="C200" s="152"/>
    </row>
    <row r="201" spans="1:3" ht="75">
      <c r="A201" s="86">
        <v>87</v>
      </c>
      <c r="B201" s="89" t="s">
        <v>87</v>
      </c>
      <c r="C201" s="80" t="s">
        <v>500</v>
      </c>
    </row>
    <row r="202" spans="1:3" ht="37.5">
      <c r="A202" s="135">
        <v>88</v>
      </c>
      <c r="B202" s="140" t="s">
        <v>95</v>
      </c>
      <c r="C202" s="80" t="s">
        <v>501</v>
      </c>
    </row>
    <row r="203" spans="1:3" ht="37.5">
      <c r="A203" s="135"/>
      <c r="B203" s="140"/>
      <c r="C203" s="80" t="s">
        <v>402</v>
      </c>
    </row>
    <row r="204" spans="1:3" ht="37.5">
      <c r="A204" s="135"/>
      <c r="B204" s="140"/>
      <c r="C204" s="80" t="s">
        <v>403</v>
      </c>
    </row>
    <row r="205" spans="1:3" ht="37.5">
      <c r="A205" s="135"/>
      <c r="B205" s="140"/>
      <c r="C205" s="80" t="s">
        <v>426</v>
      </c>
    </row>
    <row r="206" spans="1:3">
      <c r="A206" s="139">
        <v>89</v>
      </c>
      <c r="B206" s="140" t="s">
        <v>89</v>
      </c>
      <c r="C206" s="141" t="s">
        <v>502</v>
      </c>
    </row>
    <row r="207" spans="1:3">
      <c r="A207" s="139"/>
      <c r="B207" s="140"/>
      <c r="C207" s="141"/>
    </row>
    <row r="208" spans="1:3">
      <c r="A208" s="139"/>
      <c r="B208" s="140"/>
      <c r="C208" s="141"/>
    </row>
    <row r="209" spans="1:3">
      <c r="A209" s="139">
        <v>90</v>
      </c>
      <c r="B209" s="140" t="s">
        <v>100</v>
      </c>
      <c r="C209" s="141" t="s">
        <v>503</v>
      </c>
    </row>
    <row r="210" spans="1:3">
      <c r="A210" s="139"/>
      <c r="B210" s="140"/>
      <c r="C210" s="141"/>
    </row>
    <row r="211" spans="1:3">
      <c r="A211" s="139"/>
      <c r="B211" s="140"/>
      <c r="C211" s="141"/>
    </row>
    <row r="212" spans="1:3">
      <c r="A212" s="139">
        <v>91</v>
      </c>
      <c r="B212" s="140" t="s">
        <v>97</v>
      </c>
      <c r="C212" s="141" t="s">
        <v>504</v>
      </c>
    </row>
    <row r="213" spans="1:3">
      <c r="A213" s="139"/>
      <c r="B213" s="140"/>
      <c r="C213" s="141"/>
    </row>
    <row r="214" spans="1:3" ht="48" customHeight="1">
      <c r="A214" s="139"/>
      <c r="B214" s="140"/>
      <c r="C214" s="141"/>
    </row>
    <row r="215" spans="1:3">
      <c r="A215" s="139">
        <v>92</v>
      </c>
      <c r="B215" s="140" t="s">
        <v>88</v>
      </c>
      <c r="C215" s="141" t="s">
        <v>505</v>
      </c>
    </row>
    <row r="216" spans="1:3">
      <c r="A216" s="139"/>
      <c r="B216" s="140"/>
      <c r="C216" s="141"/>
    </row>
    <row r="217" spans="1:3" ht="51" customHeight="1">
      <c r="A217" s="139"/>
      <c r="B217" s="140"/>
      <c r="C217" s="141"/>
    </row>
    <row r="218" spans="1:3">
      <c r="A218" s="139">
        <v>93</v>
      </c>
      <c r="B218" s="140" t="s">
        <v>93</v>
      </c>
      <c r="C218" s="141" t="s">
        <v>506</v>
      </c>
    </row>
    <row r="219" spans="1:3">
      <c r="A219" s="139"/>
      <c r="B219" s="140"/>
      <c r="C219" s="141"/>
    </row>
    <row r="220" spans="1:3">
      <c r="A220" s="139">
        <v>94</v>
      </c>
      <c r="B220" s="140" t="s">
        <v>94</v>
      </c>
      <c r="C220" s="141" t="s">
        <v>507</v>
      </c>
    </row>
    <row r="221" spans="1:3">
      <c r="A221" s="139"/>
      <c r="B221" s="140"/>
      <c r="C221" s="141"/>
    </row>
    <row r="222" spans="1:3" ht="71.25" customHeight="1">
      <c r="A222" s="139"/>
      <c r="B222" s="140"/>
      <c r="C222" s="141"/>
    </row>
    <row r="223" spans="1:3">
      <c r="A223" s="135">
        <v>95</v>
      </c>
      <c r="B223" s="140" t="s">
        <v>85</v>
      </c>
      <c r="C223" s="141" t="s">
        <v>508</v>
      </c>
    </row>
    <row r="224" spans="1:3">
      <c r="A224" s="135"/>
      <c r="B224" s="140"/>
      <c r="C224" s="141"/>
    </row>
    <row r="225" spans="1:3">
      <c r="A225" s="135"/>
      <c r="B225" s="140"/>
      <c r="C225" s="141"/>
    </row>
    <row r="226" spans="1:3">
      <c r="A226" s="139">
        <v>96</v>
      </c>
      <c r="B226" s="140" t="s">
        <v>96</v>
      </c>
      <c r="C226" s="141" t="s">
        <v>509</v>
      </c>
    </row>
    <row r="227" spans="1:3">
      <c r="A227" s="139"/>
      <c r="B227" s="140"/>
      <c r="C227" s="141"/>
    </row>
    <row r="228" spans="1:3" ht="75">
      <c r="A228" s="88">
        <v>97</v>
      </c>
      <c r="B228" s="89" t="s">
        <v>122</v>
      </c>
      <c r="C228" s="80" t="s">
        <v>510</v>
      </c>
    </row>
    <row r="229" spans="1:3" ht="37.5">
      <c r="A229" s="135">
        <v>98</v>
      </c>
      <c r="B229" s="140" t="s">
        <v>126</v>
      </c>
      <c r="C229" s="80" t="s">
        <v>511</v>
      </c>
    </row>
    <row r="230" spans="1:3" ht="37.5">
      <c r="A230" s="135"/>
      <c r="B230" s="140"/>
      <c r="C230" s="80" t="s">
        <v>427</v>
      </c>
    </row>
    <row r="231" spans="1:3">
      <c r="A231" s="135">
        <v>99</v>
      </c>
      <c r="B231" s="140" t="s">
        <v>129</v>
      </c>
      <c r="C231" s="141" t="s">
        <v>512</v>
      </c>
    </row>
    <row r="232" spans="1:3">
      <c r="A232" s="135"/>
      <c r="B232" s="140"/>
      <c r="C232" s="141"/>
    </row>
    <row r="233" spans="1:3" ht="56.25">
      <c r="A233" s="86">
        <v>100</v>
      </c>
      <c r="B233" s="89" t="s">
        <v>130</v>
      </c>
      <c r="C233" s="80" t="s">
        <v>513</v>
      </c>
    </row>
    <row r="234" spans="1:3">
      <c r="A234" s="139">
        <v>101</v>
      </c>
      <c r="B234" s="140" t="s">
        <v>92</v>
      </c>
      <c r="C234" s="141" t="s">
        <v>514</v>
      </c>
    </row>
    <row r="235" spans="1:3">
      <c r="A235" s="139"/>
      <c r="B235" s="140"/>
      <c r="C235" s="141"/>
    </row>
    <row r="236" spans="1:3" ht="37.5">
      <c r="A236" s="135">
        <v>102</v>
      </c>
      <c r="B236" s="140" t="s">
        <v>123</v>
      </c>
      <c r="C236" s="80" t="s">
        <v>515</v>
      </c>
    </row>
    <row r="237" spans="1:3" ht="37.5">
      <c r="A237" s="135"/>
      <c r="B237" s="140"/>
      <c r="C237" s="80" t="s">
        <v>428</v>
      </c>
    </row>
    <row r="238" spans="1:3" ht="37.5">
      <c r="A238" s="135"/>
      <c r="B238" s="140"/>
      <c r="C238" s="80" t="s">
        <v>428</v>
      </c>
    </row>
    <row r="239" spans="1:3" ht="37.5">
      <c r="A239" s="135"/>
      <c r="B239" s="140"/>
      <c r="C239" s="80" t="s">
        <v>515</v>
      </c>
    </row>
    <row r="240" spans="1:3" ht="37.5">
      <c r="A240" s="135"/>
      <c r="B240" s="140"/>
      <c r="C240" s="80" t="s">
        <v>428</v>
      </c>
    </row>
    <row r="241" spans="1:3">
      <c r="A241" s="139">
        <v>103</v>
      </c>
      <c r="B241" s="140" t="s">
        <v>124</v>
      </c>
      <c r="C241" s="141" t="s">
        <v>516</v>
      </c>
    </row>
    <row r="242" spans="1:3">
      <c r="A242" s="139"/>
      <c r="B242" s="140"/>
      <c r="C242" s="141"/>
    </row>
    <row r="243" spans="1:3">
      <c r="A243" s="139"/>
      <c r="B243" s="140"/>
      <c r="C243" s="141"/>
    </row>
    <row r="244" spans="1:3" ht="37.5">
      <c r="A244" s="86">
        <v>104</v>
      </c>
      <c r="B244" s="89" t="s">
        <v>128</v>
      </c>
      <c r="C244" s="80" t="s">
        <v>517</v>
      </c>
    </row>
    <row r="245" spans="1:3">
      <c r="A245" s="139">
        <v>105</v>
      </c>
      <c r="B245" s="140" t="s">
        <v>103</v>
      </c>
      <c r="C245" s="90"/>
    </row>
    <row r="246" spans="1:3" ht="37.5">
      <c r="A246" s="139"/>
      <c r="B246" s="140"/>
      <c r="C246" s="80" t="s">
        <v>429</v>
      </c>
    </row>
    <row r="247" spans="1:3" ht="37.5">
      <c r="A247" s="139"/>
      <c r="B247" s="140"/>
      <c r="C247" s="80" t="s">
        <v>430</v>
      </c>
    </row>
    <row r="248" spans="1:3" ht="37.5">
      <c r="A248" s="139"/>
      <c r="B248" s="140"/>
      <c r="C248" s="80" t="s">
        <v>518</v>
      </c>
    </row>
    <row r="249" spans="1:3" ht="37.5">
      <c r="A249" s="139"/>
      <c r="B249" s="140"/>
      <c r="C249" s="80" t="s">
        <v>429</v>
      </c>
    </row>
    <row r="250" spans="1:3" ht="37.5">
      <c r="A250" s="139"/>
      <c r="B250" s="140"/>
      <c r="C250" s="80" t="s">
        <v>430</v>
      </c>
    </row>
    <row r="251" spans="1:3" ht="37.5">
      <c r="A251" s="139"/>
      <c r="B251" s="140"/>
      <c r="C251" s="80" t="s">
        <v>431</v>
      </c>
    </row>
    <row r="252" spans="1:3" ht="37.5">
      <c r="A252" s="139"/>
      <c r="B252" s="140"/>
      <c r="C252" s="80" t="s">
        <v>429</v>
      </c>
    </row>
    <row r="253" spans="1:3" ht="37.5">
      <c r="A253" s="139"/>
      <c r="B253" s="140"/>
      <c r="C253" s="80" t="s">
        <v>430</v>
      </c>
    </row>
    <row r="254" spans="1:3" ht="75">
      <c r="A254" s="86">
        <v>106</v>
      </c>
      <c r="B254" s="89" t="s">
        <v>112</v>
      </c>
      <c r="C254" s="80" t="s">
        <v>519</v>
      </c>
    </row>
    <row r="255" spans="1:3">
      <c r="A255" s="139">
        <v>107</v>
      </c>
      <c r="B255" s="140" t="s">
        <v>108</v>
      </c>
      <c r="C255" s="141" t="s">
        <v>520</v>
      </c>
    </row>
    <row r="256" spans="1:3">
      <c r="A256" s="139"/>
      <c r="B256" s="140"/>
      <c r="C256" s="141"/>
    </row>
    <row r="257" spans="1:3" ht="37.5">
      <c r="A257" s="86">
        <v>108</v>
      </c>
      <c r="B257" s="89" t="s">
        <v>113</v>
      </c>
      <c r="C257" s="80" t="s">
        <v>521</v>
      </c>
    </row>
    <row r="258" spans="1:3" ht="37.5">
      <c r="A258" s="86">
        <v>109</v>
      </c>
      <c r="B258" s="89" t="s">
        <v>117</v>
      </c>
      <c r="C258" s="80" t="s">
        <v>522</v>
      </c>
    </row>
    <row r="259" spans="1:3">
      <c r="A259" s="139">
        <v>110</v>
      </c>
      <c r="B259" s="140" t="s">
        <v>118</v>
      </c>
      <c r="C259" s="141" t="s">
        <v>523</v>
      </c>
    </row>
    <row r="260" spans="1:3">
      <c r="A260" s="139"/>
      <c r="B260" s="140"/>
      <c r="C260" s="141"/>
    </row>
    <row r="261" spans="1:3">
      <c r="A261" s="135">
        <v>111</v>
      </c>
      <c r="B261" s="140" t="s">
        <v>101</v>
      </c>
      <c r="C261" s="141" t="s">
        <v>524</v>
      </c>
    </row>
    <row r="262" spans="1:3">
      <c r="A262" s="135"/>
      <c r="B262" s="140"/>
      <c r="C262" s="141"/>
    </row>
    <row r="263" spans="1:3">
      <c r="A263" s="135"/>
      <c r="B263" s="140"/>
      <c r="C263" s="141"/>
    </row>
    <row r="264" spans="1:3">
      <c r="A264" s="139">
        <v>112</v>
      </c>
      <c r="B264" s="140" t="s">
        <v>116</v>
      </c>
      <c r="C264" s="141" t="s">
        <v>525</v>
      </c>
    </row>
    <row r="265" spans="1:3">
      <c r="A265" s="139"/>
      <c r="B265" s="140"/>
      <c r="C265" s="141"/>
    </row>
    <row r="266" spans="1:3" ht="37.5">
      <c r="A266" s="139">
        <v>113</v>
      </c>
      <c r="B266" s="140" t="s">
        <v>102</v>
      </c>
      <c r="C266" s="80" t="s">
        <v>526</v>
      </c>
    </row>
    <row r="267" spans="1:3" ht="37.5">
      <c r="A267" s="139"/>
      <c r="B267" s="140"/>
      <c r="C267" s="80" t="s">
        <v>404</v>
      </c>
    </row>
    <row r="268" spans="1:3" ht="37.5">
      <c r="A268" s="139"/>
      <c r="B268" s="140"/>
      <c r="C268" s="80" t="s">
        <v>405</v>
      </c>
    </row>
    <row r="269" spans="1:3" ht="37.5">
      <c r="A269" s="86">
        <v>114</v>
      </c>
      <c r="B269" s="87" t="s">
        <v>114</v>
      </c>
      <c r="C269" s="80" t="s">
        <v>527</v>
      </c>
    </row>
    <row r="270" spans="1:3" ht="37.5">
      <c r="A270" s="86">
        <v>115</v>
      </c>
      <c r="B270" s="89" t="s">
        <v>104</v>
      </c>
      <c r="C270" s="80" t="s">
        <v>528</v>
      </c>
    </row>
    <row r="271" spans="1:3" ht="37.5">
      <c r="A271" s="86">
        <v>116</v>
      </c>
      <c r="B271" s="89" t="s">
        <v>120</v>
      </c>
      <c r="C271" s="80" t="s">
        <v>432</v>
      </c>
    </row>
    <row r="272" spans="1:3">
      <c r="A272" s="139">
        <v>117</v>
      </c>
      <c r="B272" s="140" t="s">
        <v>105</v>
      </c>
      <c r="C272" s="141" t="s">
        <v>529</v>
      </c>
    </row>
    <row r="273" spans="1:3">
      <c r="A273" s="139"/>
      <c r="B273" s="140"/>
      <c r="C273" s="141"/>
    </row>
    <row r="274" spans="1:3">
      <c r="A274" s="139"/>
      <c r="B274" s="140"/>
      <c r="C274" s="141"/>
    </row>
    <row r="275" spans="1:3" ht="37.5">
      <c r="A275" s="86">
        <v>118</v>
      </c>
      <c r="B275" s="89" t="s">
        <v>115</v>
      </c>
      <c r="C275" s="80" t="s">
        <v>530</v>
      </c>
    </row>
    <row r="276" spans="1:3" ht="37.5">
      <c r="A276" s="86">
        <v>119</v>
      </c>
      <c r="B276" s="89" t="s">
        <v>121</v>
      </c>
      <c r="C276" s="80" t="s">
        <v>531</v>
      </c>
    </row>
    <row r="277" spans="1:3">
      <c r="A277" s="139">
        <v>120</v>
      </c>
      <c r="B277" s="140" t="s">
        <v>150</v>
      </c>
      <c r="C277" s="141" t="s">
        <v>433</v>
      </c>
    </row>
    <row r="278" spans="1:3">
      <c r="A278" s="139"/>
      <c r="B278" s="140"/>
      <c r="C278" s="141"/>
    </row>
    <row r="279" spans="1:3">
      <c r="A279" s="139">
        <v>121</v>
      </c>
      <c r="B279" s="140" t="s">
        <v>106</v>
      </c>
      <c r="C279" s="141" t="s">
        <v>532</v>
      </c>
    </row>
    <row r="280" spans="1:3">
      <c r="A280" s="139"/>
      <c r="B280" s="140"/>
      <c r="C280" s="141"/>
    </row>
    <row r="281" spans="1:3" ht="37.5">
      <c r="A281" s="86">
        <v>122</v>
      </c>
      <c r="B281" s="89" t="s">
        <v>107</v>
      </c>
      <c r="C281" s="80" t="s">
        <v>533</v>
      </c>
    </row>
    <row r="282" spans="1:3">
      <c r="A282" s="139">
        <v>123</v>
      </c>
      <c r="B282" s="140" t="s">
        <v>110</v>
      </c>
      <c r="C282" s="141" t="s">
        <v>556</v>
      </c>
    </row>
    <row r="283" spans="1:3">
      <c r="A283" s="139"/>
      <c r="B283" s="140"/>
      <c r="C283" s="141"/>
    </row>
    <row r="284" spans="1:3">
      <c r="A284" s="139"/>
      <c r="B284" s="140"/>
      <c r="C284" s="141"/>
    </row>
    <row r="285" spans="1:3">
      <c r="A285" s="139"/>
      <c r="B285" s="140"/>
      <c r="C285" s="141"/>
    </row>
    <row r="286" spans="1:3">
      <c r="A286" s="139"/>
      <c r="B286" s="140"/>
      <c r="C286" s="141"/>
    </row>
    <row r="287" spans="1:3" ht="56.25">
      <c r="A287" s="86">
        <v>124</v>
      </c>
      <c r="B287" s="89" t="s">
        <v>109</v>
      </c>
      <c r="C287" s="80" t="s">
        <v>534</v>
      </c>
    </row>
    <row r="288" spans="1:3">
      <c r="A288" s="139">
        <v>125</v>
      </c>
      <c r="B288" s="140" t="s">
        <v>190</v>
      </c>
      <c r="C288" s="141" t="s">
        <v>535</v>
      </c>
    </row>
    <row r="289" spans="1:3">
      <c r="A289" s="139"/>
      <c r="B289" s="140"/>
      <c r="C289" s="141"/>
    </row>
    <row r="290" spans="1:3" ht="56.25">
      <c r="A290" s="86">
        <v>126</v>
      </c>
      <c r="B290" s="89" t="s">
        <v>111</v>
      </c>
      <c r="C290" s="80" t="s">
        <v>536</v>
      </c>
    </row>
    <row r="291" spans="1:3">
      <c r="A291" s="139">
        <v>127</v>
      </c>
      <c r="B291" s="140" t="s">
        <v>119</v>
      </c>
      <c r="C291" s="142" t="s">
        <v>537</v>
      </c>
    </row>
    <row r="292" spans="1:3">
      <c r="A292" s="139"/>
      <c r="B292" s="140"/>
      <c r="C292" s="142"/>
    </row>
    <row r="293" spans="1:3">
      <c r="A293" s="135">
        <v>128</v>
      </c>
      <c r="B293" s="136" t="s">
        <v>196</v>
      </c>
      <c r="C293" s="136" t="s">
        <v>538</v>
      </c>
    </row>
    <row r="294" spans="1:3">
      <c r="A294" s="135"/>
      <c r="B294" s="136"/>
      <c r="C294" s="136"/>
    </row>
    <row r="295" spans="1:3">
      <c r="A295" s="135">
        <v>129</v>
      </c>
      <c r="B295" s="137" t="s">
        <v>263</v>
      </c>
      <c r="C295" s="138" t="s">
        <v>539</v>
      </c>
    </row>
    <row r="296" spans="1:3">
      <c r="A296" s="135"/>
      <c r="B296" s="137"/>
      <c r="C296" s="138"/>
    </row>
    <row r="297" spans="1:3">
      <c r="A297" s="139">
        <v>130</v>
      </c>
      <c r="B297" s="140" t="s">
        <v>131</v>
      </c>
      <c r="C297" s="141" t="s">
        <v>540</v>
      </c>
    </row>
    <row r="298" spans="1:3">
      <c r="A298" s="139"/>
      <c r="B298" s="140"/>
      <c r="C298" s="141"/>
    </row>
    <row r="299" spans="1:3">
      <c r="A299" s="139"/>
      <c r="B299" s="140"/>
      <c r="C299" s="141" t="s">
        <v>541</v>
      </c>
    </row>
    <row r="300" spans="1:3">
      <c r="A300" s="139"/>
      <c r="B300" s="140"/>
      <c r="C300" s="141"/>
    </row>
    <row r="301" spans="1:3" ht="37.5">
      <c r="A301" s="139"/>
      <c r="B301" s="140"/>
      <c r="C301" s="80" t="s">
        <v>542</v>
      </c>
    </row>
    <row r="302" spans="1:3" ht="37.5">
      <c r="A302" s="139"/>
      <c r="B302" s="140"/>
      <c r="C302" s="80" t="s">
        <v>543</v>
      </c>
    </row>
    <row r="303" spans="1:3">
      <c r="A303" s="139"/>
      <c r="B303" s="140"/>
      <c r="C303" s="141" t="s">
        <v>544</v>
      </c>
    </row>
    <row r="304" spans="1:3">
      <c r="A304" s="139"/>
      <c r="B304" s="140"/>
      <c r="C304" s="141"/>
    </row>
    <row r="305" spans="1:3" ht="37.5">
      <c r="A305" s="139"/>
      <c r="B305" s="140"/>
      <c r="C305" s="80" t="s">
        <v>545</v>
      </c>
    </row>
    <row r="306" spans="1:3" ht="37.5">
      <c r="A306" s="139"/>
      <c r="B306" s="140"/>
      <c r="C306" s="80" t="s">
        <v>546</v>
      </c>
    </row>
    <row r="307" spans="1:3" ht="37.5">
      <c r="A307" s="139"/>
      <c r="B307" s="140"/>
      <c r="C307" s="80" t="s">
        <v>547</v>
      </c>
    </row>
    <row r="308" spans="1:3" ht="37.5">
      <c r="A308" s="139"/>
      <c r="B308" s="140"/>
      <c r="C308" s="80" t="s">
        <v>548</v>
      </c>
    </row>
    <row r="309" spans="1:3" ht="37.5">
      <c r="A309" s="139"/>
      <c r="B309" s="140"/>
      <c r="C309" s="80" t="s">
        <v>549</v>
      </c>
    </row>
    <row r="310" spans="1:3">
      <c r="A310" s="139"/>
      <c r="B310" s="140"/>
      <c r="C310" s="141" t="s">
        <v>550</v>
      </c>
    </row>
    <row r="311" spans="1:3">
      <c r="A311" s="139"/>
      <c r="B311" s="140"/>
      <c r="C311" s="141"/>
    </row>
    <row r="312" spans="1:3">
      <c r="A312" s="139"/>
      <c r="B312" s="140"/>
      <c r="C312" s="141" t="s">
        <v>551</v>
      </c>
    </row>
    <row r="313" spans="1:3">
      <c r="A313" s="139"/>
      <c r="B313" s="140"/>
      <c r="C313" s="141"/>
    </row>
    <row r="314" spans="1:3">
      <c r="A314" s="139"/>
      <c r="B314" s="140"/>
      <c r="C314" s="141" t="s">
        <v>552</v>
      </c>
    </row>
    <row r="315" spans="1:3">
      <c r="A315" s="139"/>
      <c r="B315" s="140"/>
      <c r="C315" s="141"/>
    </row>
    <row r="316" spans="1:3" ht="37.5">
      <c r="A316" s="139"/>
      <c r="B316" s="140"/>
      <c r="C316" s="80" t="s">
        <v>540</v>
      </c>
    </row>
    <row r="317" spans="1:3" ht="37.5">
      <c r="A317" s="139"/>
      <c r="B317" s="140"/>
      <c r="C317" s="80" t="s">
        <v>541</v>
      </c>
    </row>
    <row r="318" spans="1:3" ht="37.5">
      <c r="A318" s="139"/>
      <c r="B318" s="140"/>
      <c r="C318" s="80" t="s">
        <v>542</v>
      </c>
    </row>
    <row r="319" spans="1:3" ht="37.5">
      <c r="A319" s="139"/>
      <c r="B319" s="140"/>
      <c r="C319" s="80" t="s">
        <v>544</v>
      </c>
    </row>
    <row r="320" spans="1:3" ht="37.5">
      <c r="A320" s="139"/>
      <c r="B320" s="140"/>
      <c r="C320" s="80" t="s">
        <v>545</v>
      </c>
    </row>
    <row r="321" spans="1:3" ht="37.5">
      <c r="A321" s="139"/>
      <c r="B321" s="140"/>
      <c r="C321" s="80" t="s">
        <v>546</v>
      </c>
    </row>
    <row r="322" spans="1:3" ht="37.5">
      <c r="A322" s="139"/>
      <c r="B322" s="140"/>
      <c r="C322" s="80" t="s">
        <v>548</v>
      </c>
    </row>
    <row r="323" spans="1:3" ht="37.5">
      <c r="A323" s="139"/>
      <c r="B323" s="140"/>
      <c r="C323" s="80" t="s">
        <v>549</v>
      </c>
    </row>
    <row r="324" spans="1:3" ht="37.5">
      <c r="A324" s="139"/>
      <c r="B324" s="140"/>
      <c r="C324" s="80" t="s">
        <v>550</v>
      </c>
    </row>
    <row r="325" spans="1:3" ht="37.5">
      <c r="A325" s="139"/>
      <c r="B325" s="140"/>
      <c r="C325" s="80" t="s">
        <v>553</v>
      </c>
    </row>
    <row r="326" spans="1:3" ht="37.5">
      <c r="A326" s="139"/>
      <c r="B326" s="140"/>
      <c r="C326" s="80" t="s">
        <v>552</v>
      </c>
    </row>
    <row r="327" spans="1:3" ht="37.5">
      <c r="A327" s="139"/>
      <c r="B327" s="140"/>
      <c r="C327" s="80" t="s">
        <v>540</v>
      </c>
    </row>
    <row r="328" spans="1:3">
      <c r="B328" s="84"/>
      <c r="C328" s="85"/>
    </row>
    <row r="329" spans="1:3">
      <c r="A329" s="143" t="s">
        <v>396</v>
      </c>
      <c r="B329" s="143"/>
      <c r="C329" s="143"/>
    </row>
    <row r="330" spans="1:3">
      <c r="A330" s="143"/>
      <c r="B330" s="143"/>
      <c r="C330" s="143"/>
    </row>
  </sheetData>
  <autoFilter ref="A6:C327"/>
  <mergeCells count="235">
    <mergeCell ref="B3:C3"/>
    <mergeCell ref="A12:A13"/>
    <mergeCell ref="B12:B13"/>
    <mergeCell ref="C12:C13"/>
    <mergeCell ref="A29:A30"/>
    <mergeCell ref="B29:B30"/>
    <mergeCell ref="C29:C30"/>
    <mergeCell ref="A48:A49"/>
    <mergeCell ref="B48:B49"/>
    <mergeCell ref="C48:C49"/>
    <mergeCell ref="A51:A53"/>
    <mergeCell ref="B51:B53"/>
    <mergeCell ref="C51:C53"/>
    <mergeCell ref="A33:A35"/>
    <mergeCell ref="B33:B35"/>
    <mergeCell ref="C33:C35"/>
    <mergeCell ref="A36:A44"/>
    <mergeCell ref="B36:B44"/>
    <mergeCell ref="A45:A47"/>
    <mergeCell ref="B45:B47"/>
    <mergeCell ref="C45:C47"/>
    <mergeCell ref="A65:A67"/>
    <mergeCell ref="B65:B67"/>
    <mergeCell ref="C65:C67"/>
    <mergeCell ref="A69:A70"/>
    <mergeCell ref="B69:B70"/>
    <mergeCell ref="C69:C70"/>
    <mergeCell ref="A54:A57"/>
    <mergeCell ref="B54:B57"/>
    <mergeCell ref="A60:A61"/>
    <mergeCell ref="B60:B61"/>
    <mergeCell ref="C60:C61"/>
    <mergeCell ref="A63:A64"/>
    <mergeCell ref="B63:B64"/>
    <mergeCell ref="C63:C64"/>
    <mergeCell ref="A77:A78"/>
    <mergeCell ref="B77:B78"/>
    <mergeCell ref="C77:C78"/>
    <mergeCell ref="A79:A80"/>
    <mergeCell ref="B79:B80"/>
    <mergeCell ref="C79:C80"/>
    <mergeCell ref="A71:A72"/>
    <mergeCell ref="B71:B72"/>
    <mergeCell ref="C71:C72"/>
    <mergeCell ref="A73:A76"/>
    <mergeCell ref="B73:B76"/>
    <mergeCell ref="C73:C76"/>
    <mergeCell ref="A87:A88"/>
    <mergeCell ref="B87:B88"/>
    <mergeCell ref="C87:C88"/>
    <mergeCell ref="A89:A91"/>
    <mergeCell ref="B89:B91"/>
    <mergeCell ref="C89:C91"/>
    <mergeCell ref="A81:A82"/>
    <mergeCell ref="B81:B82"/>
    <mergeCell ref="C81:C82"/>
    <mergeCell ref="A85:A86"/>
    <mergeCell ref="B85:B86"/>
    <mergeCell ref="C85:C86"/>
    <mergeCell ref="A99:A100"/>
    <mergeCell ref="B99:B100"/>
    <mergeCell ref="C99:C100"/>
    <mergeCell ref="A101:A103"/>
    <mergeCell ref="B101:B103"/>
    <mergeCell ref="C101:C103"/>
    <mergeCell ref="A92:A94"/>
    <mergeCell ref="B92:B94"/>
    <mergeCell ref="C92:C94"/>
    <mergeCell ref="A95:A98"/>
    <mergeCell ref="B95:B98"/>
    <mergeCell ref="C95:C98"/>
    <mergeCell ref="A114:A117"/>
    <mergeCell ref="B114:B117"/>
    <mergeCell ref="C114:C117"/>
    <mergeCell ref="A120:A121"/>
    <mergeCell ref="B120:B121"/>
    <mergeCell ref="C120:C121"/>
    <mergeCell ref="A104:A109"/>
    <mergeCell ref="B104:B109"/>
    <mergeCell ref="C104:C109"/>
    <mergeCell ref="A111:A113"/>
    <mergeCell ref="B111:B113"/>
    <mergeCell ref="C111:C113"/>
    <mergeCell ref="A131:A133"/>
    <mergeCell ref="B131:B133"/>
    <mergeCell ref="C131:C133"/>
    <mergeCell ref="A134:A137"/>
    <mergeCell ref="B134:B137"/>
    <mergeCell ref="C134:C137"/>
    <mergeCell ref="A122:A125"/>
    <mergeCell ref="B122:B125"/>
    <mergeCell ref="C122:C125"/>
    <mergeCell ref="A126:A130"/>
    <mergeCell ref="B126:B130"/>
    <mergeCell ref="C126:C130"/>
    <mergeCell ref="A148:A150"/>
    <mergeCell ref="B148:B150"/>
    <mergeCell ref="C148:C150"/>
    <mergeCell ref="A151:A152"/>
    <mergeCell ref="B151:B152"/>
    <mergeCell ref="C151:C152"/>
    <mergeCell ref="A138:A139"/>
    <mergeCell ref="B138:B139"/>
    <mergeCell ref="C138:C139"/>
    <mergeCell ref="A140:A141"/>
    <mergeCell ref="B140:B141"/>
    <mergeCell ref="A142:A145"/>
    <mergeCell ref="B142:B145"/>
    <mergeCell ref="C142:C145"/>
    <mergeCell ref="A162:A164"/>
    <mergeCell ref="B162:B164"/>
    <mergeCell ref="C162:C164"/>
    <mergeCell ref="A165:A166"/>
    <mergeCell ref="B165:B166"/>
    <mergeCell ref="C165:C166"/>
    <mergeCell ref="A153:A156"/>
    <mergeCell ref="B153:B156"/>
    <mergeCell ref="C153:C156"/>
    <mergeCell ref="A157:A161"/>
    <mergeCell ref="B157:B161"/>
    <mergeCell ref="C157:C161"/>
    <mergeCell ref="A176:A177"/>
    <mergeCell ref="B176:B177"/>
    <mergeCell ref="C176:C177"/>
    <mergeCell ref="A178:A182"/>
    <mergeCell ref="B178:B182"/>
    <mergeCell ref="C178:C182"/>
    <mergeCell ref="A167:A170"/>
    <mergeCell ref="B167:B170"/>
    <mergeCell ref="C167:C170"/>
    <mergeCell ref="A171:A175"/>
    <mergeCell ref="B171:B175"/>
    <mergeCell ref="C171:C175"/>
    <mergeCell ref="A192:A194"/>
    <mergeCell ref="B192:B194"/>
    <mergeCell ref="A195:A196"/>
    <mergeCell ref="B195:B196"/>
    <mergeCell ref="C195:C196"/>
    <mergeCell ref="A197:A200"/>
    <mergeCell ref="B197:B200"/>
    <mergeCell ref="C197:C200"/>
    <mergeCell ref="A183:A185"/>
    <mergeCell ref="B183:B185"/>
    <mergeCell ref="C183:C185"/>
    <mergeCell ref="A187:A189"/>
    <mergeCell ref="B187:B189"/>
    <mergeCell ref="C187:C189"/>
    <mergeCell ref="A212:A214"/>
    <mergeCell ref="B212:B214"/>
    <mergeCell ref="C212:C214"/>
    <mergeCell ref="A215:A217"/>
    <mergeCell ref="B215:B217"/>
    <mergeCell ref="C215:C217"/>
    <mergeCell ref="A202:A205"/>
    <mergeCell ref="B202:B205"/>
    <mergeCell ref="A206:A208"/>
    <mergeCell ref="B206:B208"/>
    <mergeCell ref="C206:C208"/>
    <mergeCell ref="A209:A211"/>
    <mergeCell ref="B209:B211"/>
    <mergeCell ref="C209:C211"/>
    <mergeCell ref="A223:A225"/>
    <mergeCell ref="B223:B225"/>
    <mergeCell ref="C223:C225"/>
    <mergeCell ref="A226:A227"/>
    <mergeCell ref="B226:B227"/>
    <mergeCell ref="C226:C227"/>
    <mergeCell ref="A218:A219"/>
    <mergeCell ref="B218:B219"/>
    <mergeCell ref="C218:C219"/>
    <mergeCell ref="A220:A222"/>
    <mergeCell ref="B220:B222"/>
    <mergeCell ref="C220:C222"/>
    <mergeCell ref="A236:A240"/>
    <mergeCell ref="B236:B240"/>
    <mergeCell ref="A241:A243"/>
    <mergeCell ref="B241:B243"/>
    <mergeCell ref="C241:C243"/>
    <mergeCell ref="A245:A253"/>
    <mergeCell ref="B245:B253"/>
    <mergeCell ref="A229:A230"/>
    <mergeCell ref="B229:B230"/>
    <mergeCell ref="A231:A232"/>
    <mergeCell ref="B231:B232"/>
    <mergeCell ref="C231:C232"/>
    <mergeCell ref="A234:A235"/>
    <mergeCell ref="B234:B235"/>
    <mergeCell ref="C234:C235"/>
    <mergeCell ref="A261:A263"/>
    <mergeCell ref="B261:B263"/>
    <mergeCell ref="C261:C263"/>
    <mergeCell ref="A264:A265"/>
    <mergeCell ref="B264:B265"/>
    <mergeCell ref="C264:C265"/>
    <mergeCell ref="A255:A256"/>
    <mergeCell ref="B255:B256"/>
    <mergeCell ref="C255:C256"/>
    <mergeCell ref="A259:A260"/>
    <mergeCell ref="B259:B260"/>
    <mergeCell ref="C259:C260"/>
    <mergeCell ref="A279:A280"/>
    <mergeCell ref="B279:B280"/>
    <mergeCell ref="C279:C280"/>
    <mergeCell ref="A282:A286"/>
    <mergeCell ref="B282:B286"/>
    <mergeCell ref="C282:C286"/>
    <mergeCell ref="A266:A268"/>
    <mergeCell ref="B266:B268"/>
    <mergeCell ref="A272:A274"/>
    <mergeCell ref="B272:B274"/>
    <mergeCell ref="C272:C274"/>
    <mergeCell ref="A277:A278"/>
    <mergeCell ref="B277:B278"/>
    <mergeCell ref="C277:C278"/>
    <mergeCell ref="A329:C330"/>
    <mergeCell ref="A297:A327"/>
    <mergeCell ref="B297:B327"/>
    <mergeCell ref="C297:C298"/>
    <mergeCell ref="C299:C300"/>
    <mergeCell ref="C303:C304"/>
    <mergeCell ref="C310:C311"/>
    <mergeCell ref="C312:C313"/>
    <mergeCell ref="C314:C315"/>
    <mergeCell ref="A293:A294"/>
    <mergeCell ref="B293:B294"/>
    <mergeCell ref="C293:C294"/>
    <mergeCell ref="A295:A296"/>
    <mergeCell ref="B295:B296"/>
    <mergeCell ref="C295:C296"/>
    <mergeCell ref="A288:A289"/>
    <mergeCell ref="B288:B289"/>
    <mergeCell ref="C288:C289"/>
    <mergeCell ref="A291:A292"/>
    <mergeCell ref="B291:B292"/>
    <mergeCell ref="C291:C292"/>
  </mergeCells>
  <hyperlinks>
    <hyperlink ref="B17" r:id="rId1" location="rb3fb9a2e7418ef370b517791f242688c" display="http://egrul.nalog.ru/ - rb3fb9a2e7418ef370b517791f242688c"/>
    <hyperlink ref="B18" r:id="rId2" location="rc26cafc64947a0e0939ff64012ed0e1c" display="http://egrul.nalog.ru/ - rc26cafc64947a0e0939ff64012ed0e1c"/>
    <hyperlink ref="B32" r:id="rId3" location="rdb0b89840c43ca89307201fc7cccefb9" display="http://egrul.nalog.ru/ - rdb0b89840c43ca89307201fc7cccefb9"/>
    <hyperlink ref="B201" r:id="rId4" location="r9615100a435fe9d4dd39aaabbd2dd67b" display="http://egrul.nalog.ru/ - r9615100a435fe9d4dd39aaabbd2dd67b"/>
    <hyperlink ref="B287" r:id="rId5" location="rdbfa25f9ad941f4ec73e5875e8875315" display="http://egrul.nalog.ru/ - rdbfa25f9ad941f4ec73e5875e8875315"/>
    <hyperlink ref="B59" r:id="rId6" location="rde210a7ca6d26bb72852e0945a051ab9" display="http://egrul.nalog.ru/ - rde210a7ca6d26bb72852e0945a051ab9"/>
    <hyperlink ref="B233" r:id="rId7" location="r46bfc5e513ca547baa47180336de1e04" display="http://egrul.nalog.ru/ - r46bfc5e513ca547baa47180336de1e04"/>
    <hyperlink ref="B186" r:id="rId8" location="r8f28718fdbafc40484f13f36a54bb14d" display="http://egrul.nalog.ru/ - r8f28718fdbafc40484f13f36a54bb14d"/>
    <hyperlink ref="B28" r:id="rId9" location="rc23543612d5990633a5abb627d579370" display="http://egrul.nalog.ru/ - rc23543612d5990633a5abb627d579370"/>
  </hyperlinks>
  <printOptions horizontalCentered="1"/>
  <pageMargins left="0.78740157480314965" right="0.78740157480314965" top="0.98425196850393704" bottom="0.39370078740157483" header="0.31496062992125984" footer="0.31496062992125984"/>
  <pageSetup paperSize="9" scale="99" fitToHeight="0" orientation="portrait" r:id="rId10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2015</vt:lpstr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Трушина Елена Евгеньевна</dc:creator>
  <cp:lastModifiedBy>Приходько</cp:lastModifiedBy>
  <cp:lastPrinted>2016-09-28T02:52:07Z</cp:lastPrinted>
  <dcterms:created xsi:type="dcterms:W3CDTF">2015-09-24T03:48:16Z</dcterms:created>
  <dcterms:modified xsi:type="dcterms:W3CDTF">2019-02-13T03:10:26Z</dcterms:modified>
</cp:coreProperties>
</file>