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0" windowWidth="23256" windowHeight="11868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  <definedName name="_xlnm.Print_Area" localSheetId="0">Лист1!$A$1:$M$354</definedName>
  </definedNames>
  <calcPr calcId="145621"/>
</workbook>
</file>

<file path=xl/calcChain.xml><?xml version="1.0" encoding="utf-8"?>
<calcChain xmlns="http://schemas.openxmlformats.org/spreadsheetml/2006/main">
  <c r="K231" i="1" l="1"/>
  <c r="H38" i="1" l="1"/>
  <c r="H33" i="1"/>
  <c r="K357" i="1" l="1"/>
  <c r="L357" i="1"/>
  <c r="K356" i="1"/>
  <c r="L356" i="1"/>
  <c r="J356" i="1"/>
  <c r="L355" i="1"/>
  <c r="J229" i="1"/>
  <c r="J29" i="1"/>
  <c r="K317" i="1" l="1"/>
  <c r="L317" i="1"/>
  <c r="J317" i="1"/>
  <c r="K316" i="1"/>
  <c r="L316" i="1"/>
  <c r="J316" i="1"/>
  <c r="K315" i="1"/>
  <c r="L315" i="1"/>
  <c r="J315" i="1"/>
  <c r="J355" i="1" s="1"/>
  <c r="K314" i="1"/>
  <c r="J30" i="1" l="1"/>
  <c r="J31" i="1"/>
  <c r="J32" i="1"/>
  <c r="J244" i="1" l="1"/>
  <c r="J319" i="1"/>
  <c r="J324" i="1"/>
  <c r="J329" i="1"/>
  <c r="J335" i="1"/>
  <c r="K335" i="1"/>
  <c r="L335" i="1"/>
  <c r="J336" i="1"/>
  <c r="K336" i="1"/>
  <c r="L336" i="1"/>
  <c r="J337" i="1"/>
  <c r="K337" i="1"/>
  <c r="L337" i="1"/>
  <c r="J338" i="1"/>
  <c r="K338" i="1"/>
  <c r="L338" i="1"/>
  <c r="K319" i="1"/>
  <c r="K334" i="1" s="1"/>
  <c r="K324" i="1"/>
  <c r="K329" i="1"/>
  <c r="L319" i="1"/>
  <c r="L334" i="1" s="1"/>
  <c r="L324" i="1"/>
  <c r="L329" i="1"/>
  <c r="J339" i="1"/>
  <c r="J349" i="1" s="1"/>
  <c r="J350" i="1"/>
  <c r="K350" i="1"/>
  <c r="L350" i="1"/>
  <c r="J351" i="1"/>
  <c r="K351" i="1"/>
  <c r="L351" i="1"/>
  <c r="J352" i="1"/>
  <c r="K352" i="1"/>
  <c r="L352" i="1"/>
  <c r="K339" i="1"/>
  <c r="K344" i="1"/>
  <c r="K349" i="1"/>
  <c r="L339" i="1"/>
  <c r="L344" i="1"/>
  <c r="L349" i="1" s="1"/>
  <c r="J344" i="1"/>
  <c r="L353" i="1"/>
  <c r="K353" i="1"/>
  <c r="J353" i="1"/>
  <c r="J223" i="1"/>
  <c r="J33" i="1"/>
  <c r="J38" i="1"/>
  <c r="J43" i="1"/>
  <c r="J48" i="1"/>
  <c r="J53" i="1"/>
  <c r="J58" i="1"/>
  <c r="J63" i="1"/>
  <c r="J68" i="1"/>
  <c r="J73" i="1"/>
  <c r="J78" i="1"/>
  <c r="J83" i="1"/>
  <c r="J88" i="1"/>
  <c r="J93" i="1"/>
  <c r="J231" i="1"/>
  <c r="J357" i="1" s="1"/>
  <c r="J103" i="1"/>
  <c r="J108" i="1"/>
  <c r="J113" i="1"/>
  <c r="J118" i="1"/>
  <c r="J123" i="1"/>
  <c r="J128" i="1"/>
  <c r="J133" i="1"/>
  <c r="J138" i="1"/>
  <c r="J143" i="1"/>
  <c r="J148" i="1"/>
  <c r="J153" i="1"/>
  <c r="J158" i="1"/>
  <c r="J163" i="1"/>
  <c r="J168" i="1"/>
  <c r="J173" i="1"/>
  <c r="J178" i="1"/>
  <c r="J183" i="1"/>
  <c r="J188" i="1"/>
  <c r="J193" i="1"/>
  <c r="J198" i="1"/>
  <c r="J203" i="1"/>
  <c r="J208" i="1"/>
  <c r="J213" i="1"/>
  <c r="J218" i="1"/>
  <c r="K229" i="1"/>
  <c r="L229" i="1"/>
  <c r="J230" i="1"/>
  <c r="K230" i="1"/>
  <c r="L230" i="1"/>
  <c r="K96" i="1"/>
  <c r="K101" i="1"/>
  <c r="K106" i="1"/>
  <c r="K111" i="1"/>
  <c r="K108" i="1" s="1"/>
  <c r="K116" i="1"/>
  <c r="K113" i="1" s="1"/>
  <c r="K121" i="1"/>
  <c r="K118" i="1" s="1"/>
  <c r="K126" i="1"/>
  <c r="K131" i="1"/>
  <c r="K136" i="1"/>
  <c r="K141" i="1"/>
  <c r="K146" i="1"/>
  <c r="K143" i="1" s="1"/>
  <c r="K151" i="1"/>
  <c r="K148" i="1" s="1"/>
  <c r="L96" i="1"/>
  <c r="L116" i="1"/>
  <c r="L113" i="1" s="1"/>
  <c r="L141" i="1"/>
  <c r="J232" i="1"/>
  <c r="K232" i="1"/>
  <c r="L232" i="1"/>
  <c r="K33" i="1"/>
  <c r="K38" i="1"/>
  <c r="K43" i="1"/>
  <c r="K48" i="1"/>
  <c r="K53" i="1"/>
  <c r="K63" i="1"/>
  <c r="K68" i="1"/>
  <c r="K73" i="1"/>
  <c r="K78" i="1"/>
  <c r="K83" i="1"/>
  <c r="K88" i="1"/>
  <c r="K93" i="1"/>
  <c r="K98" i="1"/>
  <c r="K103" i="1"/>
  <c r="K123" i="1"/>
  <c r="K128" i="1"/>
  <c r="K133" i="1"/>
  <c r="K138" i="1"/>
  <c r="K153" i="1"/>
  <c r="K158" i="1"/>
  <c r="K163" i="1"/>
  <c r="K168" i="1"/>
  <c r="K173" i="1"/>
  <c r="K178" i="1"/>
  <c r="K183" i="1"/>
  <c r="K188" i="1"/>
  <c r="K193" i="1"/>
  <c r="K198" i="1"/>
  <c r="K203" i="1"/>
  <c r="K208" i="1"/>
  <c r="K213" i="1"/>
  <c r="K218" i="1"/>
  <c r="L33" i="1"/>
  <c r="L38" i="1"/>
  <c r="L43" i="1"/>
  <c r="L48" i="1"/>
  <c r="L53" i="1"/>
  <c r="L63" i="1"/>
  <c r="L68" i="1"/>
  <c r="L73" i="1"/>
  <c r="L78" i="1"/>
  <c r="L83" i="1"/>
  <c r="L88" i="1"/>
  <c r="L98" i="1"/>
  <c r="L103" i="1"/>
  <c r="L108" i="1"/>
  <c r="L118" i="1"/>
  <c r="L123" i="1"/>
  <c r="L128" i="1"/>
  <c r="L133" i="1"/>
  <c r="L138" i="1"/>
  <c r="L143" i="1"/>
  <c r="L148" i="1"/>
  <c r="L153" i="1"/>
  <c r="L158" i="1"/>
  <c r="L163" i="1"/>
  <c r="L168" i="1"/>
  <c r="L173" i="1"/>
  <c r="L178" i="1"/>
  <c r="L183" i="1"/>
  <c r="L188" i="1"/>
  <c r="L193" i="1"/>
  <c r="L198" i="1"/>
  <c r="L203" i="1"/>
  <c r="L208" i="1"/>
  <c r="L213" i="1"/>
  <c r="L218" i="1"/>
  <c r="K233" i="1"/>
  <c r="K238" i="1" s="1"/>
  <c r="L233" i="1"/>
  <c r="L238" i="1"/>
  <c r="K239" i="1"/>
  <c r="K355" i="1" s="1"/>
  <c r="L239" i="1"/>
  <c r="K240" i="1"/>
  <c r="L240" i="1"/>
  <c r="K241" i="1"/>
  <c r="L241" i="1"/>
  <c r="K242" i="1"/>
  <c r="L242" i="1"/>
  <c r="J239" i="1"/>
  <c r="J240" i="1"/>
  <c r="J241" i="1"/>
  <c r="J242" i="1"/>
  <c r="J233" i="1"/>
  <c r="J238" i="1"/>
  <c r="L32" i="1"/>
  <c r="K32" i="1"/>
  <c r="L31" i="1"/>
  <c r="K31" i="1"/>
  <c r="L30" i="1"/>
  <c r="K30" i="1"/>
  <c r="L29" i="1"/>
  <c r="K29" i="1"/>
  <c r="L23" i="1"/>
  <c r="L28" i="1"/>
  <c r="K23" i="1"/>
  <c r="K28" i="1"/>
  <c r="J8" i="1"/>
  <c r="J13" i="1"/>
  <c r="J23" i="1"/>
  <c r="L309" i="1"/>
  <c r="K309" i="1"/>
  <c r="J309" i="1"/>
  <c r="J254" i="1"/>
  <c r="J259" i="1"/>
  <c r="L252" i="1"/>
  <c r="H233" i="1"/>
  <c r="H259" i="1"/>
  <c r="K259" i="1"/>
  <c r="L259" i="1"/>
  <c r="K289" i="1"/>
  <c r="L289" i="1"/>
  <c r="K294" i="1"/>
  <c r="L294" i="1"/>
  <c r="K299" i="1"/>
  <c r="L299" i="1"/>
  <c r="K304" i="1"/>
  <c r="L304" i="1"/>
  <c r="J304" i="1"/>
  <c r="J299" i="1"/>
  <c r="J294" i="1"/>
  <c r="J289" i="1"/>
  <c r="K264" i="1"/>
  <c r="L264" i="1"/>
  <c r="K269" i="1"/>
  <c r="L269" i="1"/>
  <c r="K274" i="1"/>
  <c r="L274" i="1"/>
  <c r="K279" i="1"/>
  <c r="L279" i="1"/>
  <c r="K284" i="1"/>
  <c r="L284" i="1"/>
  <c r="L314" i="1" s="1"/>
  <c r="J284" i="1"/>
  <c r="J279" i="1"/>
  <c r="J274" i="1"/>
  <c r="J269" i="1"/>
  <c r="J264" i="1"/>
  <c r="K254" i="1"/>
  <c r="L254" i="1"/>
  <c r="K249" i="1"/>
  <c r="L249" i="1"/>
  <c r="J249" i="1"/>
  <c r="J334" i="1" l="1"/>
  <c r="J314" i="1"/>
  <c r="J98" i="1"/>
  <c r="J228" i="1" s="1"/>
  <c r="J28" i="1"/>
  <c r="L231" i="1"/>
  <c r="K228" i="1"/>
  <c r="L93" i="1"/>
  <c r="L228" i="1" s="1"/>
</calcChain>
</file>

<file path=xl/sharedStrings.xml><?xml version="1.0" encoding="utf-8"?>
<sst xmlns="http://schemas.openxmlformats.org/spreadsheetml/2006/main" count="687" uniqueCount="151">
  <si>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</si>
  <si>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</si>
  <si>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</si>
  <si>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Наличие проектной документации</t>
  </si>
  <si>
    <t>Стоимость объекта капитального строительства в соответствии с проектной документацией (тыс. руб.)</t>
  </si>
  <si>
    <t>Параметры объекта в соответствии с проектной документацией</t>
  </si>
  <si>
    <t>Источники финансирования</t>
  </si>
  <si>
    <t>Объемы финансирования (тыс. руб.)</t>
  </si>
  <si>
    <t>на 2019 год</t>
  </si>
  <si>
    <t>на 2020 год</t>
  </si>
  <si>
    <t>Главные распорядители бюджетных средств, застройщик (заказчик-застройщик)</t>
  </si>
  <si>
    <t>Сумма затрат,
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</si>
  <si>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</si>
  <si>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</si>
  <si>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</si>
  <si>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</si>
  <si>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Детский сад  в  жилом районе "Южно-Чемской" Кировского района</t>
  </si>
  <si>
    <t>Минстрой НСО, 
ГКУ НСО "УКС"</t>
  </si>
  <si>
    <t xml:space="preserve">Школа по ул. Титова в Ленинском районе </t>
  </si>
  <si>
    <t>Школа по ул.Тюленина в Калининском районе</t>
  </si>
  <si>
    <t>1100 мест</t>
  </si>
  <si>
    <t>Минстрой НСО, Мэрия г.Новосибирска</t>
  </si>
  <si>
    <t xml:space="preserve">Пристройка модуля к общеобразовательной школе-интернату с углубленным изучением предметов спортивного профиля №149 г. Новосибирск </t>
  </si>
  <si>
    <t>Школа  в микрорайоне "Южный" г. Бердск</t>
  </si>
  <si>
    <t>Школа в р.п. Маслянино</t>
  </si>
  <si>
    <t xml:space="preserve"> Школа  по ул. Виталия  Потылицына в Октябрьском районе</t>
  </si>
  <si>
    <t>Пристройка к средней школе в д. Бурмистрово Искитимского района Новосибирской области</t>
  </si>
  <si>
    <t>Школа в р.п. Краснообск</t>
  </si>
  <si>
    <t>Школа в п. Восход</t>
  </si>
  <si>
    <t xml:space="preserve">Школа в с.Верх-Тула </t>
  </si>
  <si>
    <t>1050 мест</t>
  </si>
  <si>
    <t>275 мест</t>
  </si>
  <si>
    <t>176 мест</t>
  </si>
  <si>
    <t>546 мест</t>
  </si>
  <si>
    <t>600 мест</t>
  </si>
  <si>
    <t>2017-2018</t>
  </si>
  <si>
    <t>да
(2016)</t>
  </si>
  <si>
    <t>2018-2020</t>
  </si>
  <si>
    <t>да
(2017)</t>
  </si>
  <si>
    <t>2018-2019</t>
  </si>
  <si>
    <t>220 мест</t>
  </si>
  <si>
    <t>2017 - 2019</t>
  </si>
  <si>
    <t>Спортзал - 24 места,                                                                                                                                                                                                                                                                                                                                                                                                                                                                                                                                  Столовая -90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Учебные мастерские -17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Актовый зал  -130 мест</t>
  </si>
  <si>
    <t>2019-2021</t>
  </si>
  <si>
    <t>2020-2021</t>
  </si>
  <si>
    <t>да
(2014)</t>
  </si>
  <si>
    <t>да
(2015)</t>
  </si>
  <si>
    <t xml:space="preserve">ИТОГО по мероприятию </t>
  </si>
  <si>
    <t>Плановый период ввода объекта в эксплуатацию</t>
  </si>
  <si>
    <t>Школа по ул.Виктора Шевелева в Кировском районе</t>
  </si>
  <si>
    <t>Детский сад-ясли по  ул. Чехова, 198 в Октябрьском районе</t>
  </si>
  <si>
    <t>Детский сад  по ул. Спортивной,19/1 в Ленинском районе</t>
  </si>
  <si>
    <t>Детский сад- ясли  по   ул. Кошурникова, 29/2 в Дзержинском районе</t>
  </si>
  <si>
    <t>Детский сад по ул.Петухова,160/2 в Кировском районе</t>
  </si>
  <si>
    <t>Пристройка к детскому саду  по  ул.Советская, 225 г. Каргат Каргатского района</t>
  </si>
  <si>
    <t>Детский сад  в р.п Краснообск Новосибирского района</t>
  </si>
  <si>
    <t xml:space="preserve">Детский сад в мкр. Южный г. Бердска </t>
  </si>
  <si>
    <t>Детский сад по ул. Геодезическая г. Обь</t>
  </si>
  <si>
    <t>нет</t>
  </si>
  <si>
    <t>120 мест</t>
  </si>
  <si>
    <t>165 мест</t>
  </si>
  <si>
    <t>80 мест</t>
  </si>
  <si>
    <t>85 мест</t>
  </si>
  <si>
    <t>280 мест</t>
  </si>
  <si>
    <t>200 мест</t>
  </si>
  <si>
    <t>Школа в III микрорайоне р.п. Кольцово. Корректировка</t>
  </si>
  <si>
    <t>Детский сад  в р.п Кольцово</t>
  </si>
  <si>
    <t>Детский сад  по   ул. В.Высоцкого в Октябрьском районе</t>
  </si>
  <si>
    <t>да
(2018)</t>
  </si>
  <si>
    <t>Детский сад по ул.Охотской в Заельцовском районе</t>
  </si>
  <si>
    <t>есть
(2018)</t>
  </si>
  <si>
    <t>2019-2020</t>
  </si>
  <si>
    <t xml:space="preserve">нет
</t>
  </si>
  <si>
    <t>525 мест</t>
  </si>
  <si>
    <t>на 2021 год</t>
  </si>
  <si>
    <t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</si>
  <si>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Здание детского сада-яслей по ул.Авиастроителей, 5а в Дзержинском районе</t>
  </si>
  <si>
    <t>320 мест</t>
  </si>
  <si>
    <t>Здание детского сада-яслей по ул.Мира, 9а в Кировском районе</t>
  </si>
  <si>
    <t>Детский сад по ул. Спортивной в Ленинском районе</t>
  </si>
  <si>
    <t>Здание детского сада-яслей по ул.Воинской, 79а в Октябрьском районе</t>
  </si>
  <si>
    <t>190 мест</t>
  </si>
  <si>
    <t>Здание детского сада-яслей по ул. 9 Ноября, 49 в Октябрьском районе</t>
  </si>
  <si>
    <t>Здание детского сада-яслей по ул.Тельмана, 3б в Первомайском районе</t>
  </si>
  <si>
    <t>Здание детского сада-яслей по ул.Мира, 25а в Кировском районе</t>
  </si>
  <si>
    <t>265 мест</t>
  </si>
  <si>
    <t>Детский сад по ул.Заозерной в Ленинском районе</t>
  </si>
  <si>
    <t>Здание детского сада-яслей по ул. Виктора Шевелева,29 в Кировском районе</t>
  </si>
  <si>
    <t>Здание детского сада-яслей по ул. Виктора Уса,13/1 в Кировском районе</t>
  </si>
  <si>
    <t>350 мест</t>
  </si>
  <si>
    <t xml:space="preserve">Здание детского сада-яслей в г.Обь, ул. Военный городок </t>
  </si>
  <si>
    <t>Здание детского сада-яслей в с.  Марусино Новосибирского района</t>
  </si>
  <si>
    <t>Здание детского сада-яслей в г. Тогучин, ул. Бригадная, 22</t>
  </si>
  <si>
    <t>Здание детского сада-яслей  в с. Криводановка Новосибирского района</t>
  </si>
  <si>
    <t>Здание детского сада-яслей в р.п. Кольцово</t>
  </si>
  <si>
    <t>Здание детского сада-яслей в г. Чулым Чулымского района, ул. Энтузиастов,11</t>
  </si>
  <si>
    <t>Здание детского сада-яслей в г. Бердске, микрорайон Южный</t>
  </si>
  <si>
    <t>Здание детского сада-яслей  в с. Мамоново Маслянинского района, ул. Полевая</t>
  </si>
  <si>
    <t>Здание детского сада-яслей в р.п. Мошково Мошковского района, ул. Пионерская, 13</t>
  </si>
  <si>
    <t>Здание детского сада-яслей в с. Белоярка Мошковского района, ул. Школьная, 27</t>
  </si>
  <si>
    <t>Здание корпуса ясельных групп детского сада-яслей в р.п. Сузун Сузунского района, ул. Ленина, 2</t>
  </si>
  <si>
    <t>Здание детского сада-яслей в р.п. Чаны Чановского района</t>
  </si>
  <si>
    <t>230 мест</t>
  </si>
  <si>
    <t>110 мест</t>
  </si>
  <si>
    <t>175 мест</t>
  </si>
  <si>
    <t>60 мест</t>
  </si>
  <si>
    <t>40 мест</t>
  </si>
  <si>
    <t>100 мест</t>
  </si>
  <si>
    <t>Остаток сметной стоимости объекта на 01.01.2019 (тыс. руб.)</t>
  </si>
  <si>
    <t>да
(2019)</t>
  </si>
  <si>
    <t>Детский сад  по ул. 2-я Марата в Первомайском района г.Новосибирска</t>
  </si>
  <si>
    <t>да 
(2018)</t>
  </si>
  <si>
    <t>300 мест</t>
  </si>
  <si>
    <t>Минстрой НСО, Администрация Коченёвского района</t>
  </si>
  <si>
    <t>Школа  по ул. Большевистской в Октябрьском районе</t>
  </si>
  <si>
    <t xml:space="preserve">Здание школы Болотнинского района г. Болотное, ул. Ремесленная, 2  </t>
  </si>
  <si>
    <t>Здание школы-детского сада на 600 мест в р.п.Чаны Чановского района</t>
  </si>
  <si>
    <t>Корпус школы младших классов с бассейном и лабораториями для "Лицея №130 им.академика М.А.Лаврентьева"</t>
  </si>
  <si>
    <t>145 мест</t>
  </si>
  <si>
    <t>Минобразование НСО, 
Мэрия г.Новосибирска</t>
  </si>
  <si>
    <t>Минобразование НСО, 
Администрация Искитимского района</t>
  </si>
  <si>
    <t>Минобразование НСО, 
Администрация Каргатского района</t>
  </si>
  <si>
    <t>Минобразование НСО, 
Администрация Мошковского района</t>
  </si>
  <si>
    <t>Приобретение (выкуп) здание школы в п. Светлый Мошковского района</t>
  </si>
  <si>
    <t>500 мест</t>
  </si>
  <si>
    <t>850 мест</t>
  </si>
  <si>
    <t>Пристройка к зданию МКОУ Чикская СОШ №7 в р.п. Чик Коченевского района Новосибирской области</t>
  </si>
  <si>
    <t>Таблица № 4</t>
  </si>
  <si>
    <t>_________</t>
  </si>
  <si>
    <t>Перечень объектов капитального строительства, включенных в государственную программу Новосибирской области "Развитие образования, создание условий для социализации детей и учащейся молодежи в Новосибирской области", 
на очередной 2019 год и плановый период 2020 и 2021 годов</t>
  </si>
  <si>
    <t>Реконструкция здания школы по ул.Охотская, 84 в Заельцовском районе. Первый этап. Навесной фасад</t>
  </si>
  <si>
    <t>Здание детского сада-яслей по ул. В. Высоцкого, 36/2 в Октябрьском районе</t>
  </si>
  <si>
    <t>Здание детского сада-яслей по ул. Владимира Заровного, 30 в Октябрьском районе</t>
  </si>
  <si>
    <t>Здание детского сада-яслей по 
ул. Виталия Потылицына, 9/2 в Октябрьском районе</t>
  </si>
  <si>
    <t>Здание детского сада-яслей в г. Искитим, микрорайон Подгорный</t>
  </si>
  <si>
    <t>Здание детского сада-яслей в г. Обь, ул. Калинина</t>
  </si>
  <si>
    <t>да                         (2014)</t>
  </si>
  <si>
    <t>Детский сад на 120 в Новосибирской области, Каргатского района, село Маршанское (приобретение)</t>
  </si>
  <si>
    <t xml:space="preserve">Приобретение здания с оборудованием и земельным участком для размещения дошкольной образовательной организации на 145 мест по ул. Междуреченская,2/3 в Ленинском районе города Новосибирска  </t>
  </si>
  <si>
    <t>Приобретение (выкуп) здания под размещение детского сада в Искитимском районе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</si>
  <si>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</si>
  <si>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</si>
  <si>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1.5. Региональный проект "Жилье"</t>
  </si>
  <si>
    <t>1.6. Региональный проект "Современная школа"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</si>
  <si>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</si>
  <si>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1 подпрограммы 1: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</si>
  <si>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</si>
  <si>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Приобретение (выкуп) детского сада в Мошковском районе</t>
  </si>
  <si>
    <t>ОБ</t>
  </si>
  <si>
    <t>ФБ</t>
  </si>
  <si>
    <t>МБ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</si>
</sst>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  <numFmt numFmtId="167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167" fontId="9" fillId="2" borderId="0" xfId="0" applyNumberFormat="1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5" fillId="2" borderId="1" xfId="1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2">
    <cellStyle name="Excel Built-in Normal" xfId="1"/>
    <cellStyle name="Обычный" xfId="0" builtinId="0"/>
    <cellStyle name="Обычный 2" xfId="2"/>
    <cellStyle name="Обычный 2 2" xfId="3"/>
    <cellStyle name="Процентный 2" xfId="4"/>
    <cellStyle name="Процентный 3" xfId="5"/>
    <cellStyle name="Финансовый" xfId="11" builtinId="3"/>
    <cellStyle name="Финансовый 2" xfId="7"/>
    <cellStyle name="Финансовый 2 2" xfId="8"/>
    <cellStyle name="Финансовый 3" xfId="9"/>
    <cellStyle name="Финансовый 4" xfId="10"/>
    <cellStyle name="Финансов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5"/>
  <sheetViews>
    <sheetView tabSelected="1" view="pageBreakPreview" zoomScale="60" zoomScaleNormal="70" workbookViewId="0">
      <pane xSplit="8" ySplit="6" topLeftCell="I340" activePane="bottomRight" state="frozen"/>
      <selection pane="topRight" activeCell="I1" sqref="I1"/>
      <selection pane="bottomLeft" activeCell="A13" sqref="A13"/>
      <selection pane="bottomRight" activeCell="K352" sqref="K352"/>
    </sheetView>
  </sheetViews>
  <sheetFormatPr defaultColWidth="8.88671875" defaultRowHeight="14.4" x14ac:dyDescent="0.3"/>
  <cols>
    <col min="1" max="1" width="19" style="7" customWidth="1"/>
    <col min="2" max="2" width="24.109375" style="7" customWidth="1"/>
    <col min="3" max="3" width="12.44140625" style="7" customWidth="1"/>
    <col min="4" max="4" width="13.5546875" style="7" customWidth="1"/>
    <col min="5" max="5" width="11.109375" style="7" customWidth="1"/>
    <col min="6" max="6" width="18.5546875" style="7" customWidth="1"/>
    <col min="7" max="7" width="16.44140625" style="7" customWidth="1"/>
    <col min="8" max="8" width="14.44140625" style="7" customWidth="1"/>
    <col min="9" max="9" width="16.33203125" style="7" customWidth="1"/>
    <col min="10" max="10" width="14.109375" style="7" customWidth="1"/>
    <col min="11" max="11" width="16.109375" style="7" customWidth="1"/>
    <col min="12" max="12" width="14.5546875" style="7" customWidth="1"/>
    <col min="13" max="13" width="16.6640625" style="7" customWidth="1"/>
    <col min="14" max="14" width="8.88671875" style="7"/>
    <col min="15" max="15" width="9.109375" style="7" customWidth="1"/>
    <col min="16" max="16384" width="8.88671875" style="7"/>
  </cols>
  <sheetData>
    <row r="1" spans="1:24" ht="15.6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127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63" customHeight="1" x14ac:dyDescent="0.3">
      <c r="A2" s="44" t="s">
        <v>129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78.75" customHeight="1" x14ac:dyDescent="0.3">
      <c r="A4" s="20" t="s">
        <v>0</v>
      </c>
      <c r="B4" s="20" t="s">
        <v>1</v>
      </c>
      <c r="C4" s="20" t="s">
        <v>2</v>
      </c>
      <c r="D4" s="20" t="s">
        <v>48</v>
      </c>
      <c r="E4" s="20" t="s">
        <v>3</v>
      </c>
      <c r="F4" s="20" t="s">
        <v>4</v>
      </c>
      <c r="G4" s="16" t="s">
        <v>5</v>
      </c>
      <c r="H4" s="20" t="s">
        <v>108</v>
      </c>
      <c r="I4" s="20" t="s">
        <v>6</v>
      </c>
      <c r="J4" s="20" t="s">
        <v>7</v>
      </c>
      <c r="K4" s="20"/>
      <c r="L4" s="20"/>
      <c r="M4" s="20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4" customHeight="1" x14ac:dyDescent="0.3">
      <c r="A5" s="20"/>
      <c r="B5" s="20"/>
      <c r="C5" s="20"/>
      <c r="D5" s="20"/>
      <c r="E5" s="20"/>
      <c r="F5" s="20"/>
      <c r="G5" s="18"/>
      <c r="H5" s="20"/>
      <c r="I5" s="20"/>
      <c r="J5" s="15" t="s">
        <v>8</v>
      </c>
      <c r="K5" s="15" t="s">
        <v>9</v>
      </c>
      <c r="L5" s="15" t="s">
        <v>74</v>
      </c>
      <c r="M5" s="20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40.950000000000003" customHeight="1" x14ac:dyDescent="0.3">
      <c r="A7" s="25" t="s">
        <v>145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customHeight="1" x14ac:dyDescent="0.3">
      <c r="A8" s="45" t="s">
        <v>75</v>
      </c>
      <c r="B8" s="16" t="s">
        <v>139</v>
      </c>
      <c r="C8" s="16">
        <v>2019</v>
      </c>
      <c r="D8" s="16">
        <v>2019</v>
      </c>
      <c r="E8" s="16" t="s">
        <v>58</v>
      </c>
      <c r="F8" s="19">
        <v>1014.4</v>
      </c>
      <c r="G8" s="16" t="s">
        <v>106</v>
      </c>
      <c r="H8" s="19">
        <v>1014.4</v>
      </c>
      <c r="I8" s="1" t="s">
        <v>11</v>
      </c>
      <c r="J8" s="2">
        <f>SUM(J9+J10+J11+J12)</f>
        <v>1014.4</v>
      </c>
      <c r="K8" s="2"/>
      <c r="L8" s="2"/>
      <c r="M8" s="16" t="s">
        <v>120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7.6" x14ac:dyDescent="0.3">
      <c r="A9" s="46"/>
      <c r="B9" s="17"/>
      <c r="C9" s="17"/>
      <c r="D9" s="17"/>
      <c r="E9" s="17"/>
      <c r="F9" s="17"/>
      <c r="G9" s="17"/>
      <c r="H9" s="17"/>
      <c r="I9" s="1" t="s">
        <v>12</v>
      </c>
      <c r="J9" s="2">
        <v>1004.4</v>
      </c>
      <c r="K9" s="2"/>
      <c r="L9" s="2"/>
      <c r="M9" s="17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7.6" x14ac:dyDescent="0.3">
      <c r="A10" s="46"/>
      <c r="B10" s="17"/>
      <c r="C10" s="17"/>
      <c r="D10" s="17"/>
      <c r="E10" s="17"/>
      <c r="F10" s="17"/>
      <c r="G10" s="17"/>
      <c r="H10" s="17"/>
      <c r="I10" s="1" t="s">
        <v>13</v>
      </c>
      <c r="J10" s="2"/>
      <c r="K10" s="2"/>
      <c r="L10" s="2"/>
      <c r="M10" s="1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7.6" x14ac:dyDescent="0.3">
      <c r="A11" s="46"/>
      <c r="B11" s="17"/>
      <c r="C11" s="17"/>
      <c r="D11" s="17"/>
      <c r="E11" s="17"/>
      <c r="F11" s="17"/>
      <c r="G11" s="17"/>
      <c r="H11" s="17"/>
      <c r="I11" s="1" t="s">
        <v>14</v>
      </c>
      <c r="J11" s="2">
        <v>10</v>
      </c>
      <c r="K11" s="2"/>
      <c r="L11" s="2"/>
      <c r="M11" s="1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7.6" x14ac:dyDescent="0.3">
      <c r="A12" s="46"/>
      <c r="B12" s="18"/>
      <c r="C12" s="18"/>
      <c r="D12" s="18"/>
      <c r="E12" s="18"/>
      <c r="F12" s="18"/>
      <c r="G12" s="18"/>
      <c r="H12" s="18"/>
      <c r="I12" s="1" t="s">
        <v>15</v>
      </c>
      <c r="J12" s="2"/>
      <c r="K12" s="2"/>
      <c r="L12" s="2"/>
      <c r="M12" s="1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7.6" x14ac:dyDescent="0.3">
      <c r="A13" s="46"/>
      <c r="B13" s="16" t="s">
        <v>137</v>
      </c>
      <c r="C13" s="16">
        <v>2019</v>
      </c>
      <c r="D13" s="16">
        <v>2019</v>
      </c>
      <c r="E13" s="16" t="s">
        <v>58</v>
      </c>
      <c r="F13" s="19">
        <v>134120</v>
      </c>
      <c r="G13" s="16" t="s">
        <v>59</v>
      </c>
      <c r="H13" s="19">
        <v>134120</v>
      </c>
      <c r="I13" s="1" t="s">
        <v>11</v>
      </c>
      <c r="J13" s="2">
        <f>SUM(J14+J15+J16+J17)</f>
        <v>134120</v>
      </c>
      <c r="K13" s="2"/>
      <c r="L13" s="2"/>
      <c r="M13" s="16" t="s">
        <v>121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7.6" x14ac:dyDescent="0.3">
      <c r="A14" s="46"/>
      <c r="B14" s="17"/>
      <c r="C14" s="17"/>
      <c r="D14" s="17"/>
      <c r="E14" s="17"/>
      <c r="F14" s="17"/>
      <c r="G14" s="17"/>
      <c r="H14" s="17"/>
      <c r="I14" s="1" t="s">
        <v>12</v>
      </c>
      <c r="J14" s="2">
        <v>132000</v>
      </c>
      <c r="K14" s="2"/>
      <c r="L14" s="2"/>
      <c r="M14" s="1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7.6" x14ac:dyDescent="0.3">
      <c r="A15" s="46"/>
      <c r="B15" s="17"/>
      <c r="C15" s="17"/>
      <c r="D15" s="17"/>
      <c r="E15" s="17"/>
      <c r="F15" s="17"/>
      <c r="G15" s="17"/>
      <c r="H15" s="17"/>
      <c r="I15" s="1" t="s">
        <v>13</v>
      </c>
      <c r="J15" s="2"/>
      <c r="K15" s="2"/>
      <c r="L15" s="2"/>
      <c r="M15" s="1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7.6" x14ac:dyDescent="0.3">
      <c r="A16" s="46"/>
      <c r="B16" s="17"/>
      <c r="C16" s="17"/>
      <c r="D16" s="17"/>
      <c r="E16" s="17"/>
      <c r="F16" s="17"/>
      <c r="G16" s="17"/>
      <c r="H16" s="17"/>
      <c r="I16" s="1" t="s">
        <v>14</v>
      </c>
      <c r="J16" s="2">
        <v>2120</v>
      </c>
      <c r="K16" s="2"/>
      <c r="L16" s="2"/>
      <c r="M16" s="1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7.6" x14ac:dyDescent="0.3">
      <c r="A17" s="46"/>
      <c r="B17" s="18"/>
      <c r="C17" s="18"/>
      <c r="D17" s="18"/>
      <c r="E17" s="18"/>
      <c r="F17" s="18"/>
      <c r="G17" s="18"/>
      <c r="H17" s="18"/>
      <c r="I17" s="1" t="s">
        <v>15</v>
      </c>
      <c r="J17" s="2"/>
      <c r="K17" s="2"/>
      <c r="L17" s="2"/>
      <c r="M17" s="1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7.6" customHeight="1" x14ac:dyDescent="0.3">
      <c r="A18" s="46"/>
      <c r="B18" s="16" t="s">
        <v>147</v>
      </c>
      <c r="C18" s="16">
        <v>2019</v>
      </c>
      <c r="D18" s="16">
        <v>2019</v>
      </c>
      <c r="E18" s="16" t="s">
        <v>58</v>
      </c>
      <c r="F18" s="19">
        <v>48572.9</v>
      </c>
      <c r="G18" s="16" t="s">
        <v>107</v>
      </c>
      <c r="H18" s="19">
        <v>48572.9</v>
      </c>
      <c r="I18" s="1" t="s">
        <v>11</v>
      </c>
      <c r="J18" s="2">
        <v>48572.9</v>
      </c>
      <c r="K18" s="2"/>
      <c r="L18" s="2"/>
      <c r="M18" s="16" t="s">
        <v>121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7.6" x14ac:dyDescent="0.3">
      <c r="A19" s="46"/>
      <c r="B19" s="17"/>
      <c r="C19" s="17"/>
      <c r="D19" s="17"/>
      <c r="E19" s="17"/>
      <c r="F19" s="17"/>
      <c r="G19" s="17"/>
      <c r="H19" s="17"/>
      <c r="I19" s="1" t="s">
        <v>12</v>
      </c>
      <c r="J19" s="2">
        <v>47245.1</v>
      </c>
      <c r="K19" s="2"/>
      <c r="L19" s="2"/>
      <c r="M19" s="1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7.6" x14ac:dyDescent="0.3">
      <c r="A20" s="46"/>
      <c r="B20" s="17"/>
      <c r="C20" s="17"/>
      <c r="D20" s="17"/>
      <c r="E20" s="17"/>
      <c r="F20" s="17"/>
      <c r="G20" s="17"/>
      <c r="H20" s="17"/>
      <c r="I20" s="1" t="s">
        <v>13</v>
      </c>
      <c r="J20" s="2"/>
      <c r="K20" s="2"/>
      <c r="L20" s="2"/>
      <c r="M20" s="1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7.6" x14ac:dyDescent="0.3">
      <c r="A21" s="46"/>
      <c r="B21" s="17"/>
      <c r="C21" s="17"/>
      <c r="D21" s="17"/>
      <c r="E21" s="17"/>
      <c r="F21" s="17"/>
      <c r="G21" s="17"/>
      <c r="H21" s="17"/>
      <c r="I21" s="1" t="s">
        <v>14</v>
      </c>
      <c r="J21" s="2">
        <v>1327.8</v>
      </c>
      <c r="K21" s="2"/>
      <c r="L21" s="2"/>
      <c r="M21" s="1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7.6" x14ac:dyDescent="0.3">
      <c r="A22" s="46"/>
      <c r="B22" s="18"/>
      <c r="C22" s="18"/>
      <c r="D22" s="18"/>
      <c r="E22" s="18"/>
      <c r="F22" s="18"/>
      <c r="G22" s="18"/>
      <c r="H22" s="18"/>
      <c r="I22" s="1" t="s">
        <v>15</v>
      </c>
      <c r="J22" s="2"/>
      <c r="K22" s="2"/>
      <c r="L22" s="2"/>
      <c r="M22" s="1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7.6" x14ac:dyDescent="0.3">
      <c r="A23" s="46"/>
      <c r="B23" s="16" t="s">
        <v>16</v>
      </c>
      <c r="C23" s="16" t="s">
        <v>39</v>
      </c>
      <c r="D23" s="16">
        <v>2019</v>
      </c>
      <c r="E23" s="16" t="s">
        <v>38</v>
      </c>
      <c r="F23" s="19">
        <v>235609</v>
      </c>
      <c r="G23" s="16" t="s">
        <v>40</v>
      </c>
      <c r="H23" s="19">
        <v>75368.22</v>
      </c>
      <c r="I23" s="1" t="s">
        <v>11</v>
      </c>
      <c r="J23" s="2">
        <f>J24+J25+J26+J27</f>
        <v>75368.3</v>
      </c>
      <c r="K23" s="2">
        <f t="shared" ref="K23:L23" si="0">K24+K25+K26+K27</f>
        <v>0</v>
      </c>
      <c r="L23" s="2">
        <f t="shared" si="0"/>
        <v>0</v>
      </c>
      <c r="M23" s="16" t="s">
        <v>17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7.6" x14ac:dyDescent="0.3">
      <c r="A24" s="46"/>
      <c r="B24" s="17"/>
      <c r="C24" s="17"/>
      <c r="D24" s="17"/>
      <c r="E24" s="17"/>
      <c r="F24" s="17"/>
      <c r="G24" s="17"/>
      <c r="H24" s="17"/>
      <c r="I24" s="1" t="s">
        <v>12</v>
      </c>
      <c r="J24" s="2">
        <v>75368.3</v>
      </c>
      <c r="K24" s="2"/>
      <c r="L24" s="2"/>
      <c r="M24" s="1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7.6" x14ac:dyDescent="0.3">
      <c r="A25" s="46"/>
      <c r="B25" s="17"/>
      <c r="C25" s="17"/>
      <c r="D25" s="17"/>
      <c r="E25" s="17"/>
      <c r="F25" s="17"/>
      <c r="G25" s="17"/>
      <c r="H25" s="17"/>
      <c r="I25" s="1" t="s">
        <v>13</v>
      </c>
      <c r="J25" s="2"/>
      <c r="K25" s="2"/>
      <c r="L25" s="2"/>
      <c r="M25" s="17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7.6" x14ac:dyDescent="0.3">
      <c r="A26" s="46"/>
      <c r="B26" s="17"/>
      <c r="C26" s="17"/>
      <c r="D26" s="17"/>
      <c r="E26" s="17"/>
      <c r="F26" s="17"/>
      <c r="G26" s="17"/>
      <c r="H26" s="17"/>
      <c r="I26" s="1" t="s">
        <v>14</v>
      </c>
      <c r="J26" s="2"/>
      <c r="K26" s="2"/>
      <c r="L26" s="2"/>
      <c r="M26" s="1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7.6" x14ac:dyDescent="0.3">
      <c r="A27" s="46"/>
      <c r="B27" s="17"/>
      <c r="C27" s="17"/>
      <c r="D27" s="17"/>
      <c r="E27" s="17"/>
      <c r="F27" s="17"/>
      <c r="G27" s="17"/>
      <c r="H27" s="17"/>
      <c r="I27" s="1" t="s">
        <v>15</v>
      </c>
      <c r="J27" s="2"/>
      <c r="K27" s="2"/>
      <c r="L27" s="2"/>
      <c r="M27" s="1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7.6" x14ac:dyDescent="0.3">
      <c r="A28" s="20" t="s">
        <v>47</v>
      </c>
      <c r="B28" s="20"/>
      <c r="C28" s="20"/>
      <c r="D28" s="20"/>
      <c r="E28" s="20"/>
      <c r="F28" s="20"/>
      <c r="G28" s="20"/>
      <c r="H28" s="20"/>
      <c r="I28" s="9" t="s">
        <v>11</v>
      </c>
      <c r="J28" s="2">
        <f>SUM(J8+J13+J18+J23)</f>
        <v>259075.59999999998</v>
      </c>
      <c r="K28" s="2">
        <f t="shared" ref="K28" si="1">SUM(K8+K13+K23)</f>
        <v>0</v>
      </c>
      <c r="L28" s="2">
        <f t="shared" ref="L28" si="2">SUM(L8+L13+L23)</f>
        <v>0</v>
      </c>
      <c r="M28" s="1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7.6" x14ac:dyDescent="0.3">
      <c r="A29" s="20"/>
      <c r="B29" s="20"/>
      <c r="C29" s="20"/>
      <c r="D29" s="20"/>
      <c r="E29" s="20"/>
      <c r="F29" s="20"/>
      <c r="G29" s="20"/>
      <c r="H29" s="20"/>
      <c r="I29" s="1" t="s">
        <v>12</v>
      </c>
      <c r="J29" s="2">
        <f>SUM(J9+J14+J19+J24)</f>
        <v>255617.8</v>
      </c>
      <c r="K29" s="2">
        <f t="shared" ref="K29:L29" si="3">SUM(K9+K14+K24)</f>
        <v>0</v>
      </c>
      <c r="L29" s="2">
        <f t="shared" si="3"/>
        <v>0</v>
      </c>
      <c r="M29" s="1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7.6" x14ac:dyDescent="0.3">
      <c r="A30" s="20"/>
      <c r="B30" s="20"/>
      <c r="C30" s="20"/>
      <c r="D30" s="20"/>
      <c r="E30" s="20"/>
      <c r="F30" s="20"/>
      <c r="G30" s="20"/>
      <c r="H30" s="20"/>
      <c r="I30" s="1" t="s">
        <v>13</v>
      </c>
      <c r="J30" s="2">
        <f t="shared" ref="J30:J32" si="4">SUM(J10+J15+J20+J25)</f>
        <v>0</v>
      </c>
      <c r="K30" s="2">
        <f t="shared" ref="K30:L30" si="5">SUM(K10+K15+K25)</f>
        <v>0</v>
      </c>
      <c r="L30" s="2">
        <f t="shared" si="5"/>
        <v>0</v>
      </c>
      <c r="M30" s="14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7.6" x14ac:dyDescent="0.3">
      <c r="A31" s="20"/>
      <c r="B31" s="20"/>
      <c r="C31" s="20"/>
      <c r="D31" s="20"/>
      <c r="E31" s="20"/>
      <c r="F31" s="20"/>
      <c r="G31" s="20"/>
      <c r="H31" s="20"/>
      <c r="I31" s="1" t="s">
        <v>14</v>
      </c>
      <c r="J31" s="2">
        <f t="shared" si="4"/>
        <v>3457.8</v>
      </c>
      <c r="K31" s="2">
        <f t="shared" ref="K31:L31" si="6">SUM(K11+K16+K26)</f>
        <v>0</v>
      </c>
      <c r="L31" s="2">
        <f t="shared" si="6"/>
        <v>0</v>
      </c>
      <c r="M31" s="1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7.6" x14ac:dyDescent="0.3">
      <c r="A32" s="20"/>
      <c r="B32" s="20"/>
      <c r="C32" s="20"/>
      <c r="D32" s="20"/>
      <c r="E32" s="20"/>
      <c r="F32" s="20"/>
      <c r="G32" s="20"/>
      <c r="H32" s="20"/>
      <c r="I32" s="1" t="s">
        <v>15</v>
      </c>
      <c r="J32" s="2">
        <f t="shared" si="4"/>
        <v>0</v>
      </c>
      <c r="K32" s="2">
        <f t="shared" ref="K32:L32" si="7">SUM(K12+K17+K27)</f>
        <v>0</v>
      </c>
      <c r="L32" s="2">
        <f t="shared" si="7"/>
        <v>0</v>
      </c>
      <c r="M32" s="1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7.6" x14ac:dyDescent="0.3">
      <c r="A33" s="28" t="s">
        <v>140</v>
      </c>
      <c r="B33" s="17" t="s">
        <v>50</v>
      </c>
      <c r="C33" s="17" t="s">
        <v>39</v>
      </c>
      <c r="D33" s="17">
        <v>2019</v>
      </c>
      <c r="E33" s="17" t="s">
        <v>109</v>
      </c>
      <c r="F33" s="31">
        <v>189922.19</v>
      </c>
      <c r="G33" s="17" t="s">
        <v>59</v>
      </c>
      <c r="H33" s="31">
        <f>F33-9766.65</f>
        <v>180155.54</v>
      </c>
      <c r="I33" s="9" t="s">
        <v>11</v>
      </c>
      <c r="J33" s="13">
        <f>J34+J35+J36+J37</f>
        <v>175753.1</v>
      </c>
      <c r="K33" s="13">
        <f t="shared" ref="K33:L33" si="8">K34+K35+K36+K37</f>
        <v>0</v>
      </c>
      <c r="L33" s="13">
        <f t="shared" si="8"/>
        <v>0</v>
      </c>
      <c r="M33" s="17" t="s">
        <v>21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7.6" x14ac:dyDescent="0.3">
      <c r="A34" s="29"/>
      <c r="B34" s="17"/>
      <c r="C34" s="17"/>
      <c r="D34" s="17"/>
      <c r="E34" s="17"/>
      <c r="F34" s="17"/>
      <c r="G34" s="17"/>
      <c r="H34" s="17"/>
      <c r="I34" s="1" t="s">
        <v>12</v>
      </c>
      <c r="J34" s="2">
        <v>115165.5</v>
      </c>
      <c r="K34" s="2"/>
      <c r="L34" s="2"/>
      <c r="M34" s="17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7.6" x14ac:dyDescent="0.3">
      <c r="A35" s="29"/>
      <c r="B35" s="17"/>
      <c r="C35" s="17"/>
      <c r="D35" s="17"/>
      <c r="E35" s="17"/>
      <c r="F35" s="17"/>
      <c r="G35" s="17"/>
      <c r="H35" s="17"/>
      <c r="I35" s="1" t="s">
        <v>13</v>
      </c>
      <c r="J35" s="2">
        <v>57987.9</v>
      </c>
      <c r="K35" s="2"/>
      <c r="L35" s="2"/>
      <c r="M35" s="1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7.6" x14ac:dyDescent="0.3">
      <c r="A36" s="29"/>
      <c r="B36" s="17"/>
      <c r="C36" s="17"/>
      <c r="D36" s="17"/>
      <c r="E36" s="17"/>
      <c r="F36" s="17"/>
      <c r="G36" s="17"/>
      <c r="H36" s="17"/>
      <c r="I36" s="1" t="s">
        <v>14</v>
      </c>
      <c r="J36" s="2">
        <v>2599.6999999999998</v>
      </c>
      <c r="K36" s="2"/>
      <c r="L36" s="2"/>
      <c r="M36" s="17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7.6" x14ac:dyDescent="0.3">
      <c r="A37" s="29"/>
      <c r="B37" s="18"/>
      <c r="C37" s="18"/>
      <c r="D37" s="18"/>
      <c r="E37" s="18"/>
      <c r="F37" s="18"/>
      <c r="G37" s="18"/>
      <c r="H37" s="18"/>
      <c r="I37" s="1" t="s">
        <v>15</v>
      </c>
      <c r="J37" s="2"/>
      <c r="K37" s="2"/>
      <c r="L37" s="2"/>
      <c r="M37" s="1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7.6" x14ac:dyDescent="0.3">
      <c r="A38" s="29"/>
      <c r="B38" s="16" t="s">
        <v>67</v>
      </c>
      <c r="C38" s="16" t="s">
        <v>39</v>
      </c>
      <c r="D38" s="16">
        <v>2019</v>
      </c>
      <c r="E38" s="16" t="s">
        <v>68</v>
      </c>
      <c r="F38" s="19">
        <v>180488.57</v>
      </c>
      <c r="G38" s="16" t="s">
        <v>60</v>
      </c>
      <c r="H38" s="19">
        <f>F38-56149.61</f>
        <v>124338.96</v>
      </c>
      <c r="I38" s="1" t="s">
        <v>11</v>
      </c>
      <c r="J38" s="2">
        <f>J39+J40+J41+J42</f>
        <v>117149.30000000002</v>
      </c>
      <c r="K38" s="2">
        <f t="shared" ref="K38:L38" si="9">K39+K40+K41+K42</f>
        <v>0</v>
      </c>
      <c r="L38" s="2">
        <f t="shared" si="9"/>
        <v>0</v>
      </c>
      <c r="M38" s="16" t="s">
        <v>21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7.6" x14ac:dyDescent="0.3">
      <c r="A39" s="29"/>
      <c r="B39" s="17"/>
      <c r="C39" s="17"/>
      <c r="D39" s="17"/>
      <c r="E39" s="17"/>
      <c r="F39" s="17"/>
      <c r="G39" s="17"/>
      <c r="H39" s="17"/>
      <c r="I39" s="1" t="s">
        <v>12</v>
      </c>
      <c r="J39" s="2">
        <v>72424.3</v>
      </c>
      <c r="K39" s="2"/>
      <c r="L39" s="2"/>
      <c r="M39" s="1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7.6" x14ac:dyDescent="0.3">
      <c r="A40" s="29"/>
      <c r="B40" s="17"/>
      <c r="C40" s="17"/>
      <c r="D40" s="17"/>
      <c r="E40" s="17"/>
      <c r="F40" s="17"/>
      <c r="G40" s="17"/>
      <c r="H40" s="17"/>
      <c r="I40" s="1" t="s">
        <v>13</v>
      </c>
      <c r="J40" s="2">
        <v>43553.4</v>
      </c>
      <c r="K40" s="2"/>
      <c r="L40" s="2"/>
      <c r="M40" s="1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7.6" x14ac:dyDescent="0.3">
      <c r="A41" s="29"/>
      <c r="B41" s="17"/>
      <c r="C41" s="17"/>
      <c r="D41" s="17"/>
      <c r="E41" s="17"/>
      <c r="F41" s="17"/>
      <c r="G41" s="17"/>
      <c r="H41" s="17"/>
      <c r="I41" s="1" t="s">
        <v>14</v>
      </c>
      <c r="J41" s="2">
        <v>1171.5999999999999</v>
      </c>
      <c r="K41" s="2"/>
      <c r="L41" s="2"/>
      <c r="M41" s="1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7.6" x14ac:dyDescent="0.3">
      <c r="A42" s="29"/>
      <c r="B42" s="18"/>
      <c r="C42" s="18"/>
      <c r="D42" s="18"/>
      <c r="E42" s="18"/>
      <c r="F42" s="18"/>
      <c r="G42" s="18"/>
      <c r="H42" s="18"/>
      <c r="I42" s="1" t="s">
        <v>15</v>
      </c>
      <c r="J42" s="2"/>
      <c r="K42" s="2"/>
      <c r="L42" s="2"/>
      <c r="M42" s="1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7.6" x14ac:dyDescent="0.3">
      <c r="A43" s="29"/>
      <c r="B43" s="16" t="s">
        <v>51</v>
      </c>
      <c r="C43" s="16" t="s">
        <v>39</v>
      </c>
      <c r="D43" s="16">
        <v>2019</v>
      </c>
      <c r="E43" s="16" t="s">
        <v>68</v>
      </c>
      <c r="F43" s="19">
        <v>270974.38</v>
      </c>
      <c r="G43" s="16" t="s">
        <v>40</v>
      </c>
      <c r="H43" s="19">
        <v>159465.4</v>
      </c>
      <c r="I43" s="1" t="s">
        <v>11</v>
      </c>
      <c r="J43" s="2">
        <f>J44+J45+J46+J47</f>
        <v>151829.1</v>
      </c>
      <c r="K43" s="2">
        <f t="shared" ref="K43:L43" si="10">K44+K45+K46+K47</f>
        <v>0</v>
      </c>
      <c r="L43" s="2">
        <f t="shared" si="10"/>
        <v>0</v>
      </c>
      <c r="M43" s="16" t="s">
        <v>21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7.6" x14ac:dyDescent="0.3">
      <c r="A44" s="29"/>
      <c r="B44" s="17"/>
      <c r="C44" s="17"/>
      <c r="D44" s="17"/>
      <c r="E44" s="17"/>
      <c r="F44" s="17"/>
      <c r="G44" s="17"/>
      <c r="H44" s="17"/>
      <c r="I44" s="1" t="s">
        <v>12</v>
      </c>
      <c r="J44" s="2">
        <v>129663.6</v>
      </c>
      <c r="K44" s="2"/>
      <c r="L44" s="2"/>
      <c r="M44" s="1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7.6" x14ac:dyDescent="0.3">
      <c r="A45" s="29"/>
      <c r="B45" s="17"/>
      <c r="C45" s="17"/>
      <c r="D45" s="17"/>
      <c r="E45" s="17"/>
      <c r="F45" s="17"/>
      <c r="G45" s="17"/>
      <c r="H45" s="17"/>
      <c r="I45" s="1" t="s">
        <v>13</v>
      </c>
      <c r="J45" s="2">
        <v>20647.2</v>
      </c>
      <c r="K45" s="2"/>
      <c r="L45" s="2"/>
      <c r="M45" s="1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7.6" x14ac:dyDescent="0.3">
      <c r="A46" s="29"/>
      <c r="B46" s="17"/>
      <c r="C46" s="17"/>
      <c r="D46" s="17"/>
      <c r="E46" s="17"/>
      <c r="F46" s="17"/>
      <c r="G46" s="17"/>
      <c r="H46" s="17"/>
      <c r="I46" s="1" t="s">
        <v>14</v>
      </c>
      <c r="J46" s="2">
        <v>1518.3000000000002</v>
      </c>
      <c r="K46" s="2"/>
      <c r="L46" s="2"/>
      <c r="M46" s="1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7.6" x14ac:dyDescent="0.3">
      <c r="A47" s="29"/>
      <c r="B47" s="18"/>
      <c r="C47" s="18"/>
      <c r="D47" s="18"/>
      <c r="E47" s="18"/>
      <c r="F47" s="18"/>
      <c r="G47" s="18"/>
      <c r="H47" s="18"/>
      <c r="I47" s="1" t="s">
        <v>15</v>
      </c>
      <c r="J47" s="2"/>
      <c r="K47" s="2"/>
      <c r="L47" s="2"/>
      <c r="M47" s="1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7.6" x14ac:dyDescent="0.3">
      <c r="A48" s="10"/>
      <c r="B48" s="16" t="s">
        <v>52</v>
      </c>
      <c r="C48" s="16" t="s">
        <v>39</v>
      </c>
      <c r="D48" s="16">
        <v>2019</v>
      </c>
      <c r="E48" s="16" t="s">
        <v>109</v>
      </c>
      <c r="F48" s="19">
        <v>135953.14000000001</v>
      </c>
      <c r="G48" s="16" t="s">
        <v>61</v>
      </c>
      <c r="H48" s="19">
        <v>131219.9</v>
      </c>
      <c r="I48" s="1" t="s">
        <v>11</v>
      </c>
      <c r="J48" s="2">
        <f>J49+J50+J51+J52</f>
        <v>127750.8</v>
      </c>
      <c r="K48" s="2">
        <f t="shared" ref="K48:L48" si="11">K49+K50+K51+K52</f>
        <v>0</v>
      </c>
      <c r="L48" s="2">
        <f t="shared" si="11"/>
        <v>0</v>
      </c>
      <c r="M48" s="16" t="s">
        <v>21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7.6" x14ac:dyDescent="0.3">
      <c r="A49" s="10"/>
      <c r="B49" s="17"/>
      <c r="C49" s="17"/>
      <c r="D49" s="17"/>
      <c r="E49" s="17"/>
      <c r="F49" s="17"/>
      <c r="G49" s="17"/>
      <c r="H49" s="17"/>
      <c r="I49" s="1" t="s">
        <v>12</v>
      </c>
      <c r="J49" s="2">
        <v>86606.9</v>
      </c>
      <c r="K49" s="2"/>
      <c r="L49" s="2"/>
      <c r="M49" s="17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7.6" x14ac:dyDescent="0.3">
      <c r="A50" s="10"/>
      <c r="B50" s="17"/>
      <c r="C50" s="17"/>
      <c r="D50" s="17"/>
      <c r="E50" s="17"/>
      <c r="F50" s="17"/>
      <c r="G50" s="17"/>
      <c r="H50" s="17"/>
      <c r="I50" s="1" t="s">
        <v>13</v>
      </c>
      <c r="J50" s="2">
        <v>39024.300000000003</v>
      </c>
      <c r="K50" s="2"/>
      <c r="L50" s="2"/>
      <c r="M50" s="17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7.6" x14ac:dyDescent="0.3">
      <c r="A51" s="10"/>
      <c r="B51" s="17"/>
      <c r="C51" s="17"/>
      <c r="D51" s="17"/>
      <c r="E51" s="17"/>
      <c r="F51" s="17"/>
      <c r="G51" s="17"/>
      <c r="H51" s="17"/>
      <c r="I51" s="1" t="s">
        <v>14</v>
      </c>
      <c r="J51" s="2">
        <v>2119.6</v>
      </c>
      <c r="K51" s="2"/>
      <c r="L51" s="2"/>
      <c r="M51" s="1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7.6" x14ac:dyDescent="0.3">
      <c r="A52" s="10"/>
      <c r="B52" s="18"/>
      <c r="C52" s="18"/>
      <c r="D52" s="18"/>
      <c r="E52" s="18"/>
      <c r="F52" s="18"/>
      <c r="G52" s="18"/>
      <c r="H52" s="18"/>
      <c r="I52" s="1" t="s">
        <v>15</v>
      </c>
      <c r="J52" s="2"/>
      <c r="K52" s="2"/>
      <c r="L52" s="2"/>
      <c r="M52" s="1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7.6" x14ac:dyDescent="0.3">
      <c r="A53" s="10"/>
      <c r="B53" s="16" t="s">
        <v>53</v>
      </c>
      <c r="C53" s="16" t="s">
        <v>39</v>
      </c>
      <c r="D53" s="16">
        <v>2019</v>
      </c>
      <c r="E53" s="16" t="s">
        <v>68</v>
      </c>
      <c r="F53" s="19">
        <v>263179.2</v>
      </c>
      <c r="G53" s="16" t="s">
        <v>40</v>
      </c>
      <c r="H53" s="19">
        <v>151523.4</v>
      </c>
      <c r="I53" s="1" t="s">
        <v>11</v>
      </c>
      <c r="J53" s="2">
        <f>J54+J55+J56+J57</f>
        <v>145565.40000000002</v>
      </c>
      <c r="K53" s="2">
        <f t="shared" ref="K53:L53" si="12">K54+K55+K56+K57</f>
        <v>0</v>
      </c>
      <c r="L53" s="2">
        <f t="shared" si="12"/>
        <v>0</v>
      </c>
      <c r="M53" s="16" t="s">
        <v>21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7.6" x14ac:dyDescent="0.3">
      <c r="A54" s="10"/>
      <c r="B54" s="17"/>
      <c r="C54" s="17"/>
      <c r="D54" s="17"/>
      <c r="E54" s="17"/>
      <c r="F54" s="17"/>
      <c r="G54" s="17"/>
      <c r="H54" s="17"/>
      <c r="I54" s="1" t="s">
        <v>12</v>
      </c>
      <c r="J54" s="2">
        <v>123463.3</v>
      </c>
      <c r="K54" s="2"/>
      <c r="L54" s="2"/>
      <c r="M54" s="17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27.6" x14ac:dyDescent="0.3">
      <c r="A55" s="10"/>
      <c r="B55" s="17"/>
      <c r="C55" s="17"/>
      <c r="D55" s="17"/>
      <c r="E55" s="17"/>
      <c r="F55" s="17"/>
      <c r="G55" s="17"/>
      <c r="H55" s="17"/>
      <c r="I55" s="1" t="s">
        <v>13</v>
      </c>
      <c r="J55" s="2">
        <v>20646.400000000001</v>
      </c>
      <c r="K55" s="2"/>
      <c r="L55" s="2"/>
      <c r="M55" s="1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27.6" x14ac:dyDescent="0.3">
      <c r="A56" s="10"/>
      <c r="B56" s="17"/>
      <c r="C56" s="17"/>
      <c r="D56" s="17"/>
      <c r="E56" s="17"/>
      <c r="F56" s="17"/>
      <c r="G56" s="17"/>
      <c r="H56" s="17"/>
      <c r="I56" s="1" t="s">
        <v>14</v>
      </c>
      <c r="J56" s="2">
        <v>1455.6999999999998</v>
      </c>
      <c r="K56" s="2"/>
      <c r="L56" s="2"/>
      <c r="M56" s="17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27.6" x14ac:dyDescent="0.3">
      <c r="A57" s="10"/>
      <c r="B57" s="18"/>
      <c r="C57" s="18"/>
      <c r="D57" s="18"/>
      <c r="E57" s="18"/>
      <c r="F57" s="18"/>
      <c r="G57" s="18"/>
      <c r="H57" s="18"/>
      <c r="I57" s="1" t="s">
        <v>15</v>
      </c>
      <c r="J57" s="2"/>
      <c r="K57" s="2"/>
      <c r="L57" s="2"/>
      <c r="M57" s="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30" customHeight="1" x14ac:dyDescent="0.3">
      <c r="A58" s="10"/>
      <c r="B58" s="16" t="s">
        <v>131</v>
      </c>
      <c r="C58" s="16" t="s">
        <v>39</v>
      </c>
      <c r="D58" s="16">
        <v>2019</v>
      </c>
      <c r="E58" s="16" t="s">
        <v>136</v>
      </c>
      <c r="F58" s="19">
        <v>124213.67</v>
      </c>
      <c r="G58" s="16" t="s">
        <v>61</v>
      </c>
      <c r="H58" s="19">
        <v>117119.07</v>
      </c>
      <c r="I58" s="1" t="s">
        <v>11</v>
      </c>
      <c r="J58" s="2">
        <f>J59+J60+J61+J62</f>
        <v>113307</v>
      </c>
      <c r="K58" s="2"/>
      <c r="L58" s="2"/>
      <c r="M58" s="16" t="s">
        <v>21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27.6" x14ac:dyDescent="0.3">
      <c r="A59" s="10"/>
      <c r="B59" s="17"/>
      <c r="C59" s="17"/>
      <c r="D59" s="17"/>
      <c r="E59" s="17"/>
      <c r="F59" s="31"/>
      <c r="G59" s="17"/>
      <c r="H59" s="31"/>
      <c r="I59" s="1" t="s">
        <v>12</v>
      </c>
      <c r="J59" s="2">
        <v>72307.5</v>
      </c>
      <c r="K59" s="2"/>
      <c r="L59" s="2"/>
      <c r="M59" s="17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27.6" x14ac:dyDescent="0.3">
      <c r="A60" s="10"/>
      <c r="B60" s="17"/>
      <c r="C60" s="17"/>
      <c r="D60" s="17"/>
      <c r="E60" s="17"/>
      <c r="F60" s="31"/>
      <c r="G60" s="17"/>
      <c r="H60" s="31"/>
      <c r="I60" s="1" t="s">
        <v>13</v>
      </c>
      <c r="J60" s="2">
        <v>39024.300000000003</v>
      </c>
      <c r="K60" s="2"/>
      <c r="L60" s="2"/>
      <c r="M60" s="17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27.6" x14ac:dyDescent="0.3">
      <c r="A61" s="10"/>
      <c r="B61" s="17"/>
      <c r="C61" s="17"/>
      <c r="D61" s="17"/>
      <c r="E61" s="17"/>
      <c r="F61" s="31"/>
      <c r="G61" s="17"/>
      <c r="H61" s="31"/>
      <c r="I61" s="1" t="s">
        <v>14</v>
      </c>
      <c r="J61" s="2">
        <v>1975.2</v>
      </c>
      <c r="K61" s="2"/>
      <c r="L61" s="2"/>
      <c r="M61" s="17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27.6" x14ac:dyDescent="0.3">
      <c r="A62" s="10"/>
      <c r="B62" s="18"/>
      <c r="C62" s="18"/>
      <c r="D62" s="18"/>
      <c r="E62" s="18"/>
      <c r="F62" s="32"/>
      <c r="G62" s="18"/>
      <c r="H62" s="32"/>
      <c r="I62" s="1" t="s">
        <v>15</v>
      </c>
      <c r="J62" s="2"/>
      <c r="K62" s="2"/>
      <c r="L62" s="2"/>
      <c r="M62" s="1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27.6" x14ac:dyDescent="0.3">
      <c r="A63" s="10"/>
      <c r="B63" s="16" t="s">
        <v>54</v>
      </c>
      <c r="C63" s="16" t="s">
        <v>39</v>
      </c>
      <c r="D63" s="16">
        <v>2019</v>
      </c>
      <c r="E63" s="16" t="s">
        <v>58</v>
      </c>
      <c r="F63" s="19">
        <v>110462.39</v>
      </c>
      <c r="G63" s="16" t="s">
        <v>62</v>
      </c>
      <c r="H63" s="19">
        <v>105084</v>
      </c>
      <c r="I63" s="1" t="s">
        <v>11</v>
      </c>
      <c r="J63" s="2">
        <f>J64+J65+J66+J67</f>
        <v>105084</v>
      </c>
      <c r="K63" s="2">
        <f t="shared" ref="K63:L63" si="13">K64+K65+K66+K67</f>
        <v>0</v>
      </c>
      <c r="L63" s="2">
        <f t="shared" si="13"/>
        <v>0</v>
      </c>
      <c r="M63" s="16" t="s">
        <v>17</v>
      </c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27.6" x14ac:dyDescent="0.3">
      <c r="A64" s="10"/>
      <c r="B64" s="17"/>
      <c r="C64" s="17"/>
      <c r="D64" s="17"/>
      <c r="E64" s="17"/>
      <c r="F64" s="17"/>
      <c r="G64" s="17"/>
      <c r="H64" s="17"/>
      <c r="I64" s="1" t="s">
        <v>12</v>
      </c>
      <c r="J64" s="2">
        <v>64776</v>
      </c>
      <c r="K64" s="2"/>
      <c r="L64" s="2"/>
      <c r="M64" s="17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27.6" x14ac:dyDescent="0.3">
      <c r="A65" s="10"/>
      <c r="B65" s="17"/>
      <c r="C65" s="17"/>
      <c r="D65" s="17"/>
      <c r="E65" s="17"/>
      <c r="F65" s="17"/>
      <c r="G65" s="17"/>
      <c r="H65" s="17"/>
      <c r="I65" s="1" t="s">
        <v>13</v>
      </c>
      <c r="J65" s="2">
        <v>40308</v>
      </c>
      <c r="K65" s="2"/>
      <c r="L65" s="2"/>
      <c r="M65" s="17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7.6" x14ac:dyDescent="0.3">
      <c r="A66" s="10"/>
      <c r="B66" s="17"/>
      <c r="C66" s="17"/>
      <c r="D66" s="17"/>
      <c r="E66" s="17"/>
      <c r="F66" s="17"/>
      <c r="G66" s="17"/>
      <c r="H66" s="17"/>
      <c r="I66" s="1" t="s">
        <v>14</v>
      </c>
      <c r="J66" s="2"/>
      <c r="K66" s="2"/>
      <c r="L66" s="2"/>
      <c r="M66" s="17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27.6" x14ac:dyDescent="0.3">
      <c r="A67" s="10"/>
      <c r="B67" s="18"/>
      <c r="C67" s="18"/>
      <c r="D67" s="18"/>
      <c r="E67" s="18"/>
      <c r="F67" s="18"/>
      <c r="G67" s="18"/>
      <c r="H67" s="18"/>
      <c r="I67" s="1" t="s">
        <v>15</v>
      </c>
      <c r="J67" s="2"/>
      <c r="K67" s="2"/>
      <c r="L67" s="2"/>
      <c r="M67" s="1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7.6" x14ac:dyDescent="0.3">
      <c r="A68" s="10"/>
      <c r="B68" s="16" t="s">
        <v>55</v>
      </c>
      <c r="C68" s="16" t="s">
        <v>39</v>
      </c>
      <c r="D68" s="16">
        <v>2019</v>
      </c>
      <c r="E68" s="16" t="s">
        <v>70</v>
      </c>
      <c r="F68" s="19">
        <v>273322.55</v>
      </c>
      <c r="G68" s="16" t="s">
        <v>63</v>
      </c>
      <c r="H68" s="19">
        <v>164682.93</v>
      </c>
      <c r="I68" s="1" t="s">
        <v>11</v>
      </c>
      <c r="J68" s="2">
        <f>J69+J70+J71+J72</f>
        <v>164683</v>
      </c>
      <c r="K68" s="2">
        <f t="shared" ref="K68:L68" si="14">K69+K70+K71+K72</f>
        <v>0</v>
      </c>
      <c r="L68" s="2">
        <f t="shared" si="14"/>
        <v>0</v>
      </c>
      <c r="M68" s="16" t="s">
        <v>17</v>
      </c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27.6" x14ac:dyDescent="0.3">
      <c r="A69" s="10"/>
      <c r="B69" s="17"/>
      <c r="C69" s="17"/>
      <c r="D69" s="17"/>
      <c r="E69" s="17"/>
      <c r="F69" s="17"/>
      <c r="G69" s="17"/>
      <c r="H69" s="17"/>
      <c r="I69" s="1" t="s">
        <v>12</v>
      </c>
      <c r="J69" s="2">
        <v>108827.2</v>
      </c>
      <c r="K69" s="2"/>
      <c r="L69" s="2"/>
      <c r="M69" s="17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7.6" x14ac:dyDescent="0.3">
      <c r="A70" s="10"/>
      <c r="B70" s="17"/>
      <c r="C70" s="17"/>
      <c r="D70" s="17"/>
      <c r="E70" s="17"/>
      <c r="F70" s="17"/>
      <c r="G70" s="17"/>
      <c r="H70" s="17"/>
      <c r="I70" s="1" t="s">
        <v>13</v>
      </c>
      <c r="J70" s="2">
        <v>55855.8</v>
      </c>
      <c r="K70" s="2"/>
      <c r="L70" s="2"/>
      <c r="M70" s="17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27.6" x14ac:dyDescent="0.3">
      <c r="A71" s="10"/>
      <c r="B71" s="17"/>
      <c r="C71" s="17"/>
      <c r="D71" s="17"/>
      <c r="E71" s="17"/>
      <c r="F71" s="17"/>
      <c r="G71" s="17"/>
      <c r="H71" s="17"/>
      <c r="I71" s="1" t="s">
        <v>14</v>
      </c>
      <c r="J71" s="2"/>
      <c r="K71" s="2"/>
      <c r="L71" s="2"/>
      <c r="M71" s="17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27.6" x14ac:dyDescent="0.3">
      <c r="A72" s="10"/>
      <c r="B72" s="18"/>
      <c r="C72" s="18"/>
      <c r="D72" s="18"/>
      <c r="E72" s="18"/>
      <c r="F72" s="18"/>
      <c r="G72" s="18"/>
      <c r="H72" s="18"/>
      <c r="I72" s="1" t="s">
        <v>15</v>
      </c>
      <c r="J72" s="2"/>
      <c r="K72" s="2"/>
      <c r="L72" s="2"/>
      <c r="M72" s="18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27.6" x14ac:dyDescent="0.3">
      <c r="A73" s="10"/>
      <c r="B73" s="16" t="s">
        <v>56</v>
      </c>
      <c r="C73" s="16" t="s">
        <v>39</v>
      </c>
      <c r="D73" s="16">
        <v>2019</v>
      </c>
      <c r="E73" s="16" t="s">
        <v>70</v>
      </c>
      <c r="F73" s="19">
        <v>218042.71</v>
      </c>
      <c r="G73" s="16" t="s">
        <v>40</v>
      </c>
      <c r="H73" s="19">
        <v>158023.19</v>
      </c>
      <c r="I73" s="1" t="s">
        <v>11</v>
      </c>
      <c r="J73" s="2">
        <f>J74+J75+J76+J77</f>
        <v>158023.29999999999</v>
      </c>
      <c r="K73" s="2">
        <f t="shared" ref="K73:L73" si="15">K74+K75+K76+K77</f>
        <v>0</v>
      </c>
      <c r="L73" s="2">
        <f t="shared" si="15"/>
        <v>0</v>
      </c>
      <c r="M73" s="16" t="s">
        <v>17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27.6" x14ac:dyDescent="0.3">
      <c r="A74" s="10"/>
      <c r="B74" s="17"/>
      <c r="C74" s="17"/>
      <c r="D74" s="17"/>
      <c r="E74" s="17"/>
      <c r="F74" s="17"/>
      <c r="G74" s="17"/>
      <c r="H74" s="17"/>
      <c r="I74" s="1" t="s">
        <v>12</v>
      </c>
      <c r="J74" s="2">
        <v>114477.2</v>
      </c>
      <c r="K74" s="2"/>
      <c r="L74" s="2"/>
      <c r="M74" s="17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27.6" x14ac:dyDescent="0.3">
      <c r="A75" s="10"/>
      <c r="B75" s="17"/>
      <c r="C75" s="17"/>
      <c r="D75" s="17"/>
      <c r="E75" s="17"/>
      <c r="F75" s="17"/>
      <c r="G75" s="17"/>
      <c r="H75" s="17"/>
      <c r="I75" s="1" t="s">
        <v>13</v>
      </c>
      <c r="J75" s="2">
        <v>43546.1</v>
      </c>
      <c r="K75" s="2"/>
      <c r="L75" s="2"/>
      <c r="M75" s="17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27.6" x14ac:dyDescent="0.3">
      <c r="A76" s="10"/>
      <c r="B76" s="17"/>
      <c r="C76" s="17"/>
      <c r="D76" s="17"/>
      <c r="E76" s="17"/>
      <c r="F76" s="17"/>
      <c r="G76" s="17"/>
      <c r="H76" s="17"/>
      <c r="I76" s="1" t="s">
        <v>14</v>
      </c>
      <c r="J76" s="2"/>
      <c r="K76" s="2"/>
      <c r="L76" s="2"/>
      <c r="M76" s="17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27.6" x14ac:dyDescent="0.3">
      <c r="A77" s="10"/>
      <c r="B77" s="18"/>
      <c r="C77" s="18"/>
      <c r="D77" s="18"/>
      <c r="E77" s="18"/>
      <c r="F77" s="18"/>
      <c r="G77" s="18"/>
      <c r="H77" s="18"/>
      <c r="I77" s="1" t="s">
        <v>15</v>
      </c>
      <c r="J77" s="2"/>
      <c r="K77" s="2"/>
      <c r="L77" s="2"/>
      <c r="M77" s="18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27.6" x14ac:dyDescent="0.3">
      <c r="A78" s="10"/>
      <c r="B78" s="16" t="s">
        <v>57</v>
      </c>
      <c r="C78" s="16" t="s">
        <v>39</v>
      </c>
      <c r="D78" s="16">
        <v>2019</v>
      </c>
      <c r="E78" s="16" t="s">
        <v>70</v>
      </c>
      <c r="F78" s="19">
        <v>205360.24</v>
      </c>
      <c r="G78" s="16" t="s">
        <v>64</v>
      </c>
      <c r="H78" s="19">
        <v>164809.46</v>
      </c>
      <c r="I78" s="1" t="s">
        <v>11</v>
      </c>
      <c r="J78" s="2">
        <f>J79+J80+J81+J82</f>
        <v>164809.60000000001</v>
      </c>
      <c r="K78" s="2">
        <f t="shared" ref="K78:L78" si="16">K79+K80+K81+K82</f>
        <v>0</v>
      </c>
      <c r="L78" s="2">
        <f t="shared" si="16"/>
        <v>0</v>
      </c>
      <c r="M78" s="16" t="s">
        <v>17</v>
      </c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27.6" x14ac:dyDescent="0.3">
      <c r="A79" s="10"/>
      <c r="B79" s="17"/>
      <c r="C79" s="17"/>
      <c r="D79" s="17"/>
      <c r="E79" s="17"/>
      <c r="F79" s="17"/>
      <c r="G79" s="17"/>
      <c r="H79" s="17"/>
      <c r="I79" s="1" t="s">
        <v>12</v>
      </c>
      <c r="J79" s="2">
        <v>124662.1</v>
      </c>
      <c r="K79" s="2"/>
      <c r="L79" s="2"/>
      <c r="M79" s="17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27.6" x14ac:dyDescent="0.3">
      <c r="A80" s="10"/>
      <c r="B80" s="17"/>
      <c r="C80" s="17"/>
      <c r="D80" s="17"/>
      <c r="E80" s="17"/>
      <c r="F80" s="17"/>
      <c r="G80" s="17"/>
      <c r="H80" s="17"/>
      <c r="I80" s="1" t="s">
        <v>13</v>
      </c>
      <c r="J80" s="2">
        <v>40147.5</v>
      </c>
      <c r="K80" s="2"/>
      <c r="L80" s="2"/>
      <c r="M80" s="17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27.6" x14ac:dyDescent="0.3">
      <c r="A81" s="10"/>
      <c r="B81" s="17"/>
      <c r="C81" s="17"/>
      <c r="D81" s="17"/>
      <c r="E81" s="17"/>
      <c r="F81" s="17"/>
      <c r="G81" s="17"/>
      <c r="H81" s="17"/>
      <c r="I81" s="1" t="s">
        <v>14</v>
      </c>
      <c r="J81" s="2"/>
      <c r="K81" s="2"/>
      <c r="L81" s="2"/>
      <c r="M81" s="17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27.6" x14ac:dyDescent="0.3">
      <c r="A82" s="10"/>
      <c r="B82" s="18"/>
      <c r="C82" s="18"/>
      <c r="D82" s="18"/>
      <c r="E82" s="18"/>
      <c r="F82" s="18"/>
      <c r="G82" s="18"/>
      <c r="H82" s="18"/>
      <c r="I82" s="1" t="s">
        <v>15</v>
      </c>
      <c r="J82" s="2"/>
      <c r="K82" s="2"/>
      <c r="L82" s="2"/>
      <c r="M82" s="18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27.6" x14ac:dyDescent="0.3">
      <c r="A83" s="10"/>
      <c r="B83" s="16" t="s">
        <v>66</v>
      </c>
      <c r="C83" s="16" t="s">
        <v>39</v>
      </c>
      <c r="D83" s="16">
        <v>2019</v>
      </c>
      <c r="E83" s="16" t="s">
        <v>70</v>
      </c>
      <c r="F83" s="19">
        <v>247461.91</v>
      </c>
      <c r="G83" s="16" t="s">
        <v>40</v>
      </c>
      <c r="H83" s="19">
        <v>180864</v>
      </c>
      <c r="I83" s="1" t="s">
        <v>11</v>
      </c>
      <c r="J83" s="2">
        <f>J84+J85+J86+J87</f>
        <v>180864.8</v>
      </c>
      <c r="K83" s="2">
        <f t="shared" ref="K83:L83" si="17">K84+K85+K86+K87</f>
        <v>0</v>
      </c>
      <c r="L83" s="2">
        <f t="shared" si="17"/>
        <v>0</v>
      </c>
      <c r="M83" s="16" t="s">
        <v>17</v>
      </c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27.6" x14ac:dyDescent="0.3">
      <c r="A84" s="10"/>
      <c r="B84" s="17"/>
      <c r="C84" s="17"/>
      <c r="D84" s="17"/>
      <c r="E84" s="17"/>
      <c r="F84" s="17"/>
      <c r="G84" s="17"/>
      <c r="H84" s="17"/>
      <c r="I84" s="1" t="s">
        <v>12</v>
      </c>
      <c r="J84" s="2">
        <v>137318.69999999998</v>
      </c>
      <c r="K84" s="2"/>
      <c r="L84" s="2"/>
      <c r="M84" s="17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27.6" x14ac:dyDescent="0.3">
      <c r="A85" s="10"/>
      <c r="B85" s="17"/>
      <c r="C85" s="17"/>
      <c r="D85" s="17"/>
      <c r="E85" s="17"/>
      <c r="F85" s="17"/>
      <c r="G85" s="17"/>
      <c r="H85" s="17"/>
      <c r="I85" s="1" t="s">
        <v>13</v>
      </c>
      <c r="J85" s="2">
        <v>43546.1</v>
      </c>
      <c r="K85" s="2"/>
      <c r="L85" s="2"/>
      <c r="M85" s="17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27.6" x14ac:dyDescent="0.3">
      <c r="A86" s="10"/>
      <c r="B86" s="17"/>
      <c r="C86" s="17"/>
      <c r="D86" s="17"/>
      <c r="E86" s="17"/>
      <c r="F86" s="17"/>
      <c r="G86" s="17"/>
      <c r="H86" s="17"/>
      <c r="I86" s="1" t="s">
        <v>14</v>
      </c>
      <c r="J86" s="2"/>
      <c r="K86" s="2"/>
      <c r="L86" s="2"/>
      <c r="M86" s="17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27.6" x14ac:dyDescent="0.3">
      <c r="A87" s="10"/>
      <c r="B87" s="18"/>
      <c r="C87" s="18"/>
      <c r="D87" s="18"/>
      <c r="E87" s="18"/>
      <c r="F87" s="18"/>
      <c r="G87" s="18"/>
      <c r="H87" s="18"/>
      <c r="I87" s="1" t="s">
        <v>15</v>
      </c>
      <c r="J87" s="2"/>
      <c r="K87" s="2"/>
      <c r="L87" s="2"/>
      <c r="M87" s="18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27.6" customHeight="1" x14ac:dyDescent="0.3">
      <c r="A88" s="10"/>
      <c r="B88" s="16" t="s">
        <v>110</v>
      </c>
      <c r="C88" s="16" t="s">
        <v>39</v>
      </c>
      <c r="D88" s="16">
        <v>2019</v>
      </c>
      <c r="E88" s="16" t="s">
        <v>70</v>
      </c>
      <c r="F88" s="19">
        <v>227120.8</v>
      </c>
      <c r="G88" s="16" t="s">
        <v>40</v>
      </c>
      <c r="H88" s="19">
        <v>172293.78</v>
      </c>
      <c r="I88" s="1" t="s">
        <v>11</v>
      </c>
      <c r="J88" s="2">
        <f>J89+J90+J91+J92</f>
        <v>167293.9</v>
      </c>
      <c r="K88" s="2">
        <f t="shared" ref="K88:L88" si="18">K89+K90+K91+K92</f>
        <v>0</v>
      </c>
      <c r="L88" s="2">
        <f t="shared" si="18"/>
        <v>0</v>
      </c>
      <c r="M88" s="16" t="s">
        <v>17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27.6" x14ac:dyDescent="0.3">
      <c r="A89" s="10"/>
      <c r="B89" s="17"/>
      <c r="C89" s="17"/>
      <c r="D89" s="17"/>
      <c r="E89" s="17"/>
      <c r="F89" s="17"/>
      <c r="G89" s="17"/>
      <c r="H89" s="17"/>
      <c r="I89" s="1" t="s">
        <v>12</v>
      </c>
      <c r="J89" s="2">
        <v>115677.8</v>
      </c>
      <c r="K89" s="2"/>
      <c r="L89" s="2"/>
      <c r="M89" s="17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27.6" x14ac:dyDescent="0.3">
      <c r="A90" s="10"/>
      <c r="B90" s="17"/>
      <c r="C90" s="17"/>
      <c r="D90" s="17"/>
      <c r="E90" s="17"/>
      <c r="F90" s="17"/>
      <c r="G90" s="17"/>
      <c r="H90" s="17"/>
      <c r="I90" s="1" t="s">
        <v>13</v>
      </c>
      <c r="J90" s="2">
        <v>51616.1</v>
      </c>
      <c r="K90" s="2"/>
      <c r="L90" s="2"/>
      <c r="M90" s="17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27.6" x14ac:dyDescent="0.3">
      <c r="A91" s="10"/>
      <c r="B91" s="17"/>
      <c r="C91" s="17"/>
      <c r="D91" s="17"/>
      <c r="E91" s="17"/>
      <c r="F91" s="17"/>
      <c r="G91" s="17"/>
      <c r="H91" s="17"/>
      <c r="I91" s="1" t="s">
        <v>14</v>
      </c>
      <c r="J91" s="2"/>
      <c r="K91" s="2"/>
      <c r="L91" s="2"/>
      <c r="M91" s="17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27.6" x14ac:dyDescent="0.3">
      <c r="A92" s="10"/>
      <c r="B92" s="18"/>
      <c r="C92" s="18"/>
      <c r="D92" s="18"/>
      <c r="E92" s="18"/>
      <c r="F92" s="18"/>
      <c r="G92" s="18"/>
      <c r="H92" s="18"/>
      <c r="I92" s="1" t="s">
        <v>15</v>
      </c>
      <c r="J92" s="2"/>
      <c r="K92" s="2"/>
      <c r="L92" s="2"/>
      <c r="M92" s="18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27.6" customHeight="1" x14ac:dyDescent="0.3">
      <c r="A93" s="10"/>
      <c r="B93" s="16" t="s">
        <v>76</v>
      </c>
      <c r="C93" s="16" t="s">
        <v>44</v>
      </c>
      <c r="D93" s="16">
        <v>2021</v>
      </c>
      <c r="E93" s="16" t="s">
        <v>58</v>
      </c>
      <c r="F93" s="19">
        <v>272000</v>
      </c>
      <c r="G93" s="16" t="s">
        <v>77</v>
      </c>
      <c r="H93" s="19">
        <v>272000</v>
      </c>
      <c r="I93" s="1" t="s">
        <v>11</v>
      </c>
      <c r="J93" s="2">
        <f>J94+J95+J96+J97</f>
        <v>0</v>
      </c>
      <c r="K93" s="2">
        <f t="shared" ref="K93:L93" si="19">K94+K95+K96+K97</f>
        <v>116591.31844763424</v>
      </c>
      <c r="L93" s="2">
        <f t="shared" si="19"/>
        <v>147311.41414141413</v>
      </c>
      <c r="M93" s="16" t="s">
        <v>21</v>
      </c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27.6" x14ac:dyDescent="0.3">
      <c r="A94" s="10"/>
      <c r="B94" s="17"/>
      <c r="C94" s="17"/>
      <c r="D94" s="17"/>
      <c r="E94" s="17"/>
      <c r="F94" s="17"/>
      <c r="G94" s="17"/>
      <c r="H94" s="17"/>
      <c r="I94" s="1" t="s">
        <v>12</v>
      </c>
      <c r="J94" s="2"/>
      <c r="K94" s="2">
        <v>4583.3</v>
      </c>
      <c r="L94" s="2">
        <v>44649</v>
      </c>
      <c r="M94" s="17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27.6" x14ac:dyDescent="0.3">
      <c r="A95" s="10"/>
      <c r="B95" s="17"/>
      <c r="C95" s="17"/>
      <c r="D95" s="17"/>
      <c r="E95" s="17"/>
      <c r="F95" s="17"/>
      <c r="G95" s="17"/>
      <c r="H95" s="17"/>
      <c r="I95" s="1" t="s">
        <v>13</v>
      </c>
      <c r="J95" s="2"/>
      <c r="K95" s="2">
        <v>110000</v>
      </c>
      <c r="L95" s="2">
        <v>101189.3</v>
      </c>
      <c r="M95" s="17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27.6" x14ac:dyDescent="0.3">
      <c r="A96" s="10"/>
      <c r="B96" s="17"/>
      <c r="C96" s="17"/>
      <c r="D96" s="17"/>
      <c r="E96" s="17"/>
      <c r="F96" s="17"/>
      <c r="G96" s="17"/>
      <c r="H96" s="17"/>
      <c r="I96" s="1" t="s">
        <v>14</v>
      </c>
      <c r="J96" s="2"/>
      <c r="K96" s="2">
        <f>(20000*5/95)+((K94+K95)-20000)/99</f>
        <v>2008.018447634237</v>
      </c>
      <c r="L96" s="2">
        <f>(L94+L95)/99</f>
        <v>1473.1141414141414</v>
      </c>
      <c r="M96" s="17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27.6" x14ac:dyDescent="0.3">
      <c r="A97" s="10"/>
      <c r="B97" s="18"/>
      <c r="C97" s="18"/>
      <c r="D97" s="18"/>
      <c r="E97" s="18"/>
      <c r="F97" s="18"/>
      <c r="G97" s="18"/>
      <c r="H97" s="18"/>
      <c r="I97" s="1" t="s">
        <v>15</v>
      </c>
      <c r="J97" s="2"/>
      <c r="K97" s="2"/>
      <c r="L97" s="2"/>
      <c r="M97" s="18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27.6" x14ac:dyDescent="0.3">
      <c r="A98" s="10"/>
      <c r="B98" s="16" t="s">
        <v>78</v>
      </c>
      <c r="C98" s="16" t="s">
        <v>71</v>
      </c>
      <c r="D98" s="16">
        <v>2020</v>
      </c>
      <c r="E98" s="16" t="s">
        <v>58</v>
      </c>
      <c r="F98" s="19">
        <v>196911</v>
      </c>
      <c r="G98" s="16" t="s">
        <v>60</v>
      </c>
      <c r="H98" s="19">
        <v>196911</v>
      </c>
      <c r="I98" s="1" t="s">
        <v>11</v>
      </c>
      <c r="J98" s="2">
        <f>J99+J100+J101+J102</f>
        <v>106837.6</v>
      </c>
      <c r="K98" s="2">
        <f t="shared" ref="K98:L98" si="20">K99+K100+K101+K102</f>
        <v>87299.696969696961</v>
      </c>
      <c r="L98" s="2">
        <f t="shared" si="20"/>
        <v>0</v>
      </c>
      <c r="M98" s="16" t="s">
        <v>21</v>
      </c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27.6" x14ac:dyDescent="0.3">
      <c r="A99" s="10"/>
      <c r="B99" s="17"/>
      <c r="C99" s="17"/>
      <c r="D99" s="17"/>
      <c r="E99" s="17"/>
      <c r="F99" s="17"/>
      <c r="G99" s="17"/>
      <c r="H99" s="17"/>
      <c r="I99" s="1" t="s">
        <v>12</v>
      </c>
      <c r="J99" s="2">
        <v>4166.6000000000004</v>
      </c>
      <c r="K99" s="2">
        <v>71193.399999999994</v>
      </c>
      <c r="L99" s="2"/>
      <c r="M99" s="17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27.6" x14ac:dyDescent="0.3">
      <c r="A100" s="10"/>
      <c r="B100" s="17"/>
      <c r="C100" s="17"/>
      <c r="D100" s="17"/>
      <c r="E100" s="17"/>
      <c r="F100" s="17"/>
      <c r="G100" s="17"/>
      <c r="H100" s="17"/>
      <c r="I100" s="1" t="s">
        <v>13</v>
      </c>
      <c r="J100" s="2">
        <v>100000</v>
      </c>
      <c r="K100" s="2">
        <v>15233.3</v>
      </c>
      <c r="L100" s="2"/>
      <c r="M100" s="17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27.6" x14ac:dyDescent="0.3">
      <c r="A101" s="10"/>
      <c r="B101" s="17"/>
      <c r="C101" s="17"/>
      <c r="D101" s="17"/>
      <c r="E101" s="17"/>
      <c r="F101" s="17"/>
      <c r="G101" s="17"/>
      <c r="H101" s="17"/>
      <c r="I101" s="1" t="s">
        <v>14</v>
      </c>
      <c r="J101" s="2">
        <v>2671</v>
      </c>
      <c r="K101" s="2">
        <f>(K99+K100)/99</f>
        <v>872.9969696969697</v>
      </c>
      <c r="L101" s="2"/>
      <c r="M101" s="17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27.6" x14ac:dyDescent="0.3">
      <c r="A102" s="10"/>
      <c r="B102" s="18"/>
      <c r="C102" s="18"/>
      <c r="D102" s="18"/>
      <c r="E102" s="18"/>
      <c r="F102" s="18"/>
      <c r="G102" s="18"/>
      <c r="H102" s="18"/>
      <c r="I102" s="1" t="s">
        <v>15</v>
      </c>
      <c r="J102" s="2"/>
      <c r="K102" s="2"/>
      <c r="L102" s="2"/>
      <c r="M102" s="18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27.6" x14ac:dyDescent="0.3">
      <c r="A103" s="10"/>
      <c r="B103" s="16" t="s">
        <v>79</v>
      </c>
      <c r="C103" s="16" t="s">
        <v>71</v>
      </c>
      <c r="D103" s="16">
        <v>2020</v>
      </c>
      <c r="E103" s="16" t="s">
        <v>58</v>
      </c>
      <c r="F103" s="19">
        <v>226746</v>
      </c>
      <c r="G103" s="16" t="s">
        <v>81</v>
      </c>
      <c r="H103" s="19">
        <v>226746</v>
      </c>
      <c r="I103" s="1" t="s">
        <v>11</v>
      </c>
      <c r="J103" s="2">
        <f>J104+J105+J106+J107</f>
        <v>85470.1</v>
      </c>
      <c r="K103" s="2">
        <f t="shared" ref="K103" si="21">K104+K105+K106+K107</f>
        <v>137586.66666666666</v>
      </c>
      <c r="L103" s="2">
        <f t="shared" ref="L103" si="22">L104+L105+L106+L107</f>
        <v>0</v>
      </c>
      <c r="M103" s="16" t="s">
        <v>21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27.6" x14ac:dyDescent="0.3">
      <c r="A104" s="10"/>
      <c r="B104" s="17"/>
      <c r="C104" s="17"/>
      <c r="D104" s="17"/>
      <c r="E104" s="17"/>
      <c r="F104" s="17"/>
      <c r="G104" s="17"/>
      <c r="H104" s="17"/>
      <c r="I104" s="1" t="s">
        <v>12</v>
      </c>
      <c r="J104" s="2">
        <v>3333.3</v>
      </c>
      <c r="K104" s="2">
        <v>84849</v>
      </c>
      <c r="L104" s="2"/>
      <c r="M104" s="17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27.6" x14ac:dyDescent="0.3">
      <c r="A105" s="10"/>
      <c r="B105" s="17"/>
      <c r="C105" s="17"/>
      <c r="D105" s="17"/>
      <c r="E105" s="17"/>
      <c r="F105" s="17"/>
      <c r="G105" s="17"/>
      <c r="H105" s="17"/>
      <c r="I105" s="1" t="s">
        <v>13</v>
      </c>
      <c r="J105" s="2">
        <v>80000</v>
      </c>
      <c r="K105" s="2">
        <v>51361.8</v>
      </c>
      <c r="L105" s="2"/>
      <c r="M105" s="17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27.6" x14ac:dyDescent="0.3">
      <c r="A106" s="10"/>
      <c r="B106" s="17"/>
      <c r="C106" s="17"/>
      <c r="D106" s="17"/>
      <c r="E106" s="17"/>
      <c r="F106" s="17"/>
      <c r="G106" s="17"/>
      <c r="H106" s="17"/>
      <c r="I106" s="1" t="s">
        <v>14</v>
      </c>
      <c r="J106" s="2">
        <v>2136.8000000000002</v>
      </c>
      <c r="K106" s="2">
        <f>(K104+K105)/99</f>
        <v>1375.8666666666666</v>
      </c>
      <c r="L106" s="2"/>
      <c r="M106" s="17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27.6" x14ac:dyDescent="0.3">
      <c r="A107" s="10"/>
      <c r="B107" s="18"/>
      <c r="C107" s="18"/>
      <c r="D107" s="18"/>
      <c r="E107" s="18"/>
      <c r="F107" s="18"/>
      <c r="G107" s="18"/>
      <c r="H107" s="18"/>
      <c r="I107" s="1" t="s">
        <v>15</v>
      </c>
      <c r="J107" s="2"/>
      <c r="K107" s="2"/>
      <c r="L107" s="2"/>
      <c r="M107" s="18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27.6" x14ac:dyDescent="0.3">
      <c r="A108" s="10"/>
      <c r="B108" s="16" t="s">
        <v>80</v>
      </c>
      <c r="C108" s="16" t="s">
        <v>71</v>
      </c>
      <c r="D108" s="16">
        <v>2020</v>
      </c>
      <c r="E108" s="16" t="s">
        <v>58</v>
      </c>
      <c r="F108" s="19">
        <v>262548</v>
      </c>
      <c r="G108" s="16" t="s">
        <v>40</v>
      </c>
      <c r="H108" s="19">
        <v>262548</v>
      </c>
      <c r="I108" s="1" t="s">
        <v>11</v>
      </c>
      <c r="J108" s="2">
        <f>J109+J110+J111+J112</f>
        <v>138888.90000000002</v>
      </c>
      <c r="K108" s="2">
        <f t="shared" ref="K108" si="23">K109+K110+K111+K112</f>
        <v>120087.37373737374</v>
      </c>
      <c r="L108" s="2">
        <f t="shared" ref="L108" si="24">L109+L110+L111+L112</f>
        <v>0</v>
      </c>
      <c r="M108" s="16" t="s">
        <v>21</v>
      </c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27.6" x14ac:dyDescent="0.3">
      <c r="A109" s="10"/>
      <c r="B109" s="17"/>
      <c r="C109" s="17"/>
      <c r="D109" s="17"/>
      <c r="E109" s="17"/>
      <c r="F109" s="17"/>
      <c r="G109" s="17"/>
      <c r="H109" s="17"/>
      <c r="I109" s="1" t="s">
        <v>12</v>
      </c>
      <c r="J109" s="2">
        <v>5416.7</v>
      </c>
      <c r="K109" s="2">
        <v>98501.1</v>
      </c>
      <c r="L109" s="2"/>
      <c r="M109" s="17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27.6" x14ac:dyDescent="0.3">
      <c r="A110" s="10"/>
      <c r="B110" s="17"/>
      <c r="C110" s="17"/>
      <c r="D110" s="17"/>
      <c r="E110" s="17"/>
      <c r="F110" s="17"/>
      <c r="G110" s="17"/>
      <c r="H110" s="17"/>
      <c r="I110" s="1" t="s">
        <v>13</v>
      </c>
      <c r="J110" s="2">
        <v>130000</v>
      </c>
      <c r="K110" s="2">
        <v>20385.400000000001</v>
      </c>
      <c r="L110" s="2"/>
      <c r="M110" s="17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27.6" x14ac:dyDescent="0.3">
      <c r="A111" s="10"/>
      <c r="B111" s="17"/>
      <c r="C111" s="17"/>
      <c r="D111" s="17"/>
      <c r="E111" s="17"/>
      <c r="F111" s="17"/>
      <c r="G111" s="17"/>
      <c r="H111" s="17"/>
      <c r="I111" s="1" t="s">
        <v>14</v>
      </c>
      <c r="J111" s="2">
        <v>3472.2</v>
      </c>
      <c r="K111" s="2">
        <f>(K109+K110)/99</f>
        <v>1200.8737373737374</v>
      </c>
      <c r="L111" s="2"/>
      <c r="M111" s="17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27.6" x14ac:dyDescent="0.3">
      <c r="A112" s="10"/>
      <c r="B112" s="18"/>
      <c r="C112" s="18"/>
      <c r="D112" s="18"/>
      <c r="E112" s="18"/>
      <c r="F112" s="18"/>
      <c r="G112" s="18"/>
      <c r="H112" s="18"/>
      <c r="I112" s="1" t="s">
        <v>15</v>
      </c>
      <c r="J112" s="2"/>
      <c r="K112" s="2"/>
      <c r="L112" s="2"/>
      <c r="M112" s="18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27.6" x14ac:dyDescent="0.3">
      <c r="A113" s="10"/>
      <c r="B113" s="16" t="s">
        <v>82</v>
      </c>
      <c r="C113" s="16" t="s">
        <v>44</v>
      </c>
      <c r="D113" s="16">
        <v>2021</v>
      </c>
      <c r="E113" s="16" t="s">
        <v>58</v>
      </c>
      <c r="F113" s="19">
        <v>225250</v>
      </c>
      <c r="G113" s="16" t="s">
        <v>85</v>
      </c>
      <c r="H113" s="19">
        <v>225250</v>
      </c>
      <c r="I113" s="1" t="s">
        <v>11</v>
      </c>
      <c r="J113" s="2">
        <f>J114+J115+J116+J117</f>
        <v>0</v>
      </c>
      <c r="K113" s="2">
        <f t="shared" ref="K113" si="25">K114+K115+K116+K117</f>
        <v>116591.31844763424</v>
      </c>
      <c r="L113" s="2">
        <f t="shared" ref="L113" si="26">L114+L115+L116+L117</f>
        <v>101957.77777777778</v>
      </c>
      <c r="M113" s="16" t="s">
        <v>21</v>
      </c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27.6" x14ac:dyDescent="0.3">
      <c r="A114" s="10"/>
      <c r="B114" s="17"/>
      <c r="C114" s="17"/>
      <c r="D114" s="17"/>
      <c r="E114" s="17"/>
      <c r="F114" s="17"/>
      <c r="G114" s="17"/>
      <c r="H114" s="17"/>
      <c r="I114" s="1" t="s">
        <v>12</v>
      </c>
      <c r="J114" s="2">
        <v>0</v>
      </c>
      <c r="K114" s="2">
        <v>4583.3</v>
      </c>
      <c r="L114" s="2">
        <v>33491</v>
      </c>
      <c r="M114" s="17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27.6" x14ac:dyDescent="0.3">
      <c r="A115" s="10"/>
      <c r="B115" s="17"/>
      <c r="C115" s="17"/>
      <c r="D115" s="17"/>
      <c r="E115" s="17"/>
      <c r="F115" s="17"/>
      <c r="G115" s="17"/>
      <c r="H115" s="17"/>
      <c r="I115" s="1" t="s">
        <v>13</v>
      </c>
      <c r="J115" s="2">
        <v>0</v>
      </c>
      <c r="K115" s="2">
        <v>110000</v>
      </c>
      <c r="L115" s="2">
        <v>67447.199999999997</v>
      </c>
      <c r="M115" s="17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27.6" x14ac:dyDescent="0.3">
      <c r="A116" s="10"/>
      <c r="B116" s="17"/>
      <c r="C116" s="17"/>
      <c r="D116" s="17"/>
      <c r="E116" s="17"/>
      <c r="F116" s="17"/>
      <c r="G116" s="17"/>
      <c r="H116" s="17"/>
      <c r="I116" s="1" t="s">
        <v>14</v>
      </c>
      <c r="J116" s="2">
        <v>0</v>
      </c>
      <c r="K116" s="2">
        <f>(20000*5/95)+((K114+K115)-20000)/99</f>
        <v>2008.018447634237</v>
      </c>
      <c r="L116" s="2">
        <f>(L114+L115)/99</f>
        <v>1019.5777777777778</v>
      </c>
      <c r="M116" s="17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27.6" x14ac:dyDescent="0.3">
      <c r="A117" s="10"/>
      <c r="B117" s="18"/>
      <c r="C117" s="18"/>
      <c r="D117" s="18"/>
      <c r="E117" s="18"/>
      <c r="F117" s="18"/>
      <c r="G117" s="18"/>
      <c r="H117" s="18"/>
      <c r="I117" s="1" t="s">
        <v>15</v>
      </c>
      <c r="J117" s="2"/>
      <c r="K117" s="2"/>
      <c r="L117" s="2"/>
      <c r="M117" s="18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27.6" x14ac:dyDescent="0.3">
      <c r="A118" s="10"/>
      <c r="B118" s="16" t="s">
        <v>83</v>
      </c>
      <c r="C118" s="16" t="s">
        <v>71</v>
      </c>
      <c r="D118" s="16">
        <v>2020</v>
      </c>
      <c r="E118" s="16" t="s">
        <v>58</v>
      </c>
      <c r="F118" s="19">
        <v>262548</v>
      </c>
      <c r="G118" s="16" t="s">
        <v>40</v>
      </c>
      <c r="H118" s="19">
        <v>262548</v>
      </c>
      <c r="I118" s="1" t="s">
        <v>11</v>
      </c>
      <c r="J118" s="2">
        <f>J119+J120+J121+J122</f>
        <v>138888.90000000002</v>
      </c>
      <c r="K118" s="2">
        <f t="shared" ref="K118:L118" si="27">K119+K120+K121+K122</f>
        <v>120197.27272727274</v>
      </c>
      <c r="L118" s="2">
        <f t="shared" si="27"/>
        <v>0</v>
      </c>
      <c r="M118" s="16" t="s">
        <v>21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27.6" x14ac:dyDescent="0.3">
      <c r="A119" s="10"/>
      <c r="B119" s="17"/>
      <c r="C119" s="17"/>
      <c r="D119" s="17"/>
      <c r="E119" s="17"/>
      <c r="F119" s="17"/>
      <c r="G119" s="17"/>
      <c r="H119" s="17"/>
      <c r="I119" s="1" t="s">
        <v>12</v>
      </c>
      <c r="J119" s="2">
        <v>5416.7</v>
      </c>
      <c r="K119" s="2">
        <v>100594.6</v>
      </c>
      <c r="L119" s="2"/>
      <c r="M119" s="17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27.6" x14ac:dyDescent="0.3">
      <c r="A120" s="10"/>
      <c r="B120" s="17"/>
      <c r="C120" s="17"/>
      <c r="D120" s="17"/>
      <c r="E120" s="17"/>
      <c r="F120" s="17"/>
      <c r="G120" s="17"/>
      <c r="H120" s="17"/>
      <c r="I120" s="1" t="s">
        <v>13</v>
      </c>
      <c r="J120" s="2">
        <v>130000</v>
      </c>
      <c r="K120" s="2">
        <v>18400.7</v>
      </c>
      <c r="L120" s="2"/>
      <c r="M120" s="17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27.6" x14ac:dyDescent="0.3">
      <c r="A121" s="10"/>
      <c r="B121" s="17"/>
      <c r="C121" s="17"/>
      <c r="D121" s="17"/>
      <c r="E121" s="17"/>
      <c r="F121" s="17"/>
      <c r="G121" s="17"/>
      <c r="H121" s="17"/>
      <c r="I121" s="1" t="s">
        <v>14</v>
      </c>
      <c r="J121" s="2">
        <v>3472.2</v>
      </c>
      <c r="K121" s="2">
        <f>(K119+K120)/99</f>
        <v>1201.9727272727273</v>
      </c>
      <c r="L121" s="2"/>
      <c r="M121" s="17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27.6" x14ac:dyDescent="0.3">
      <c r="A122" s="10"/>
      <c r="B122" s="18"/>
      <c r="C122" s="18"/>
      <c r="D122" s="18"/>
      <c r="E122" s="18"/>
      <c r="F122" s="18"/>
      <c r="G122" s="18"/>
      <c r="H122" s="18"/>
      <c r="I122" s="1" t="s">
        <v>15</v>
      </c>
      <c r="J122" s="2"/>
      <c r="K122" s="2"/>
      <c r="L122" s="2"/>
      <c r="M122" s="18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27.6" x14ac:dyDescent="0.3">
      <c r="A123" s="10"/>
      <c r="B123" s="16" t="s">
        <v>84</v>
      </c>
      <c r="C123" s="16" t="s">
        <v>71</v>
      </c>
      <c r="D123" s="16">
        <v>2020</v>
      </c>
      <c r="E123" s="16" t="s">
        <v>58</v>
      </c>
      <c r="F123" s="19">
        <v>143208</v>
      </c>
      <c r="G123" s="16" t="s">
        <v>59</v>
      </c>
      <c r="H123" s="19">
        <v>143208</v>
      </c>
      <c r="I123" s="1" t="s">
        <v>11</v>
      </c>
      <c r="J123" s="2">
        <f>J124+J125+J126+J127</f>
        <v>80128.2</v>
      </c>
      <c r="K123" s="2">
        <f t="shared" ref="K123:L123" si="28">K124+K125+K126+K127</f>
        <v>61054.949494949498</v>
      </c>
      <c r="L123" s="2">
        <f t="shared" si="28"/>
        <v>0</v>
      </c>
      <c r="M123" s="16" t="s">
        <v>21</v>
      </c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27.6" x14ac:dyDescent="0.3">
      <c r="A124" s="10"/>
      <c r="B124" s="17"/>
      <c r="C124" s="17"/>
      <c r="D124" s="17"/>
      <c r="E124" s="17"/>
      <c r="F124" s="17"/>
      <c r="G124" s="17"/>
      <c r="H124" s="17"/>
      <c r="I124" s="1" t="s">
        <v>12</v>
      </c>
      <c r="J124" s="2">
        <v>3125</v>
      </c>
      <c r="K124" s="2">
        <v>50836.3</v>
      </c>
      <c r="L124" s="2"/>
      <c r="M124" s="17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27.6" x14ac:dyDescent="0.3">
      <c r="A125" s="10"/>
      <c r="B125" s="17"/>
      <c r="C125" s="17"/>
      <c r="D125" s="17"/>
      <c r="E125" s="17"/>
      <c r="F125" s="17"/>
      <c r="G125" s="17"/>
      <c r="H125" s="17"/>
      <c r="I125" s="1" t="s">
        <v>13</v>
      </c>
      <c r="J125" s="2">
        <v>75000</v>
      </c>
      <c r="K125" s="2">
        <v>9608.1</v>
      </c>
      <c r="L125" s="2"/>
      <c r="M125" s="17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27.6" x14ac:dyDescent="0.3">
      <c r="A126" s="10"/>
      <c r="B126" s="17"/>
      <c r="C126" s="17"/>
      <c r="D126" s="17"/>
      <c r="E126" s="17"/>
      <c r="F126" s="17"/>
      <c r="G126" s="17"/>
      <c r="H126" s="17"/>
      <c r="I126" s="1" t="s">
        <v>14</v>
      </c>
      <c r="J126" s="2">
        <v>2003.2</v>
      </c>
      <c r="K126" s="2">
        <f>(K124+K125)/99</f>
        <v>610.54949494949494</v>
      </c>
      <c r="L126" s="2"/>
      <c r="M126" s="17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27.6" x14ac:dyDescent="0.3">
      <c r="A127" s="10"/>
      <c r="B127" s="18"/>
      <c r="C127" s="18"/>
      <c r="D127" s="18"/>
      <c r="E127" s="18"/>
      <c r="F127" s="18"/>
      <c r="G127" s="18"/>
      <c r="H127" s="18"/>
      <c r="I127" s="1" t="s">
        <v>15</v>
      </c>
      <c r="J127" s="2"/>
      <c r="K127" s="2"/>
      <c r="L127" s="2"/>
      <c r="M127" s="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27.6" x14ac:dyDescent="0.3">
      <c r="A128" s="10"/>
      <c r="B128" s="16" t="s">
        <v>132</v>
      </c>
      <c r="C128" s="16" t="s">
        <v>71</v>
      </c>
      <c r="D128" s="16">
        <v>2020</v>
      </c>
      <c r="E128" s="16" t="s">
        <v>58</v>
      </c>
      <c r="F128" s="19">
        <v>143208</v>
      </c>
      <c r="G128" s="16" t="s">
        <v>40</v>
      </c>
      <c r="H128" s="19">
        <v>143208</v>
      </c>
      <c r="I128" s="1" t="s">
        <v>11</v>
      </c>
      <c r="J128" s="2">
        <f>J129+J130+J131+J132</f>
        <v>80128.2</v>
      </c>
      <c r="K128" s="2">
        <f t="shared" ref="K128:L128" si="29">K129+K130+K131+K132</f>
        <v>61054.949494949498</v>
      </c>
      <c r="L128" s="2">
        <f t="shared" si="29"/>
        <v>0</v>
      </c>
      <c r="M128" s="16" t="s">
        <v>21</v>
      </c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27.6" x14ac:dyDescent="0.3">
      <c r="A129" s="10"/>
      <c r="B129" s="17"/>
      <c r="C129" s="17"/>
      <c r="D129" s="17"/>
      <c r="E129" s="17"/>
      <c r="F129" s="17"/>
      <c r="G129" s="17"/>
      <c r="H129" s="17"/>
      <c r="I129" s="1" t="s">
        <v>12</v>
      </c>
      <c r="J129" s="2">
        <v>3125</v>
      </c>
      <c r="K129" s="2">
        <v>50836.3</v>
      </c>
      <c r="L129" s="2"/>
      <c r="M129" s="1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27.6" x14ac:dyDescent="0.3">
      <c r="A130" s="10"/>
      <c r="B130" s="17"/>
      <c r="C130" s="17"/>
      <c r="D130" s="17"/>
      <c r="E130" s="17"/>
      <c r="F130" s="17"/>
      <c r="G130" s="17"/>
      <c r="H130" s="17"/>
      <c r="I130" s="1" t="s">
        <v>13</v>
      </c>
      <c r="J130" s="2">
        <v>75000</v>
      </c>
      <c r="K130" s="2">
        <v>9608.1</v>
      </c>
      <c r="L130" s="2"/>
      <c r="M130" s="1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27.6" x14ac:dyDescent="0.3">
      <c r="A131" s="10"/>
      <c r="B131" s="17"/>
      <c r="C131" s="17"/>
      <c r="D131" s="17"/>
      <c r="E131" s="17"/>
      <c r="F131" s="17"/>
      <c r="G131" s="17"/>
      <c r="H131" s="17"/>
      <c r="I131" s="1" t="s">
        <v>14</v>
      </c>
      <c r="J131" s="2">
        <v>2003.2</v>
      </c>
      <c r="K131" s="2">
        <f>(K129+K130)/99</f>
        <v>610.54949494949494</v>
      </c>
      <c r="L131" s="2"/>
      <c r="M131" s="17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27.6" x14ac:dyDescent="0.3">
      <c r="A132" s="10"/>
      <c r="B132" s="18"/>
      <c r="C132" s="18"/>
      <c r="D132" s="18"/>
      <c r="E132" s="18"/>
      <c r="F132" s="18"/>
      <c r="G132" s="18"/>
      <c r="H132" s="18"/>
      <c r="I132" s="1" t="s">
        <v>15</v>
      </c>
      <c r="J132" s="2"/>
      <c r="K132" s="2"/>
      <c r="L132" s="2"/>
      <c r="M132" s="18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27.6" x14ac:dyDescent="0.3">
      <c r="A133" s="10"/>
      <c r="B133" s="16" t="s">
        <v>86</v>
      </c>
      <c r="C133" s="16" t="s">
        <v>71</v>
      </c>
      <c r="D133" s="16">
        <v>2020</v>
      </c>
      <c r="E133" s="16" t="s">
        <v>58</v>
      </c>
      <c r="F133" s="19">
        <v>297500</v>
      </c>
      <c r="G133" s="16" t="s">
        <v>89</v>
      </c>
      <c r="H133" s="19">
        <v>297500</v>
      </c>
      <c r="I133" s="1" t="s">
        <v>11</v>
      </c>
      <c r="J133" s="2">
        <f>J134+J135+J136+J137</f>
        <v>98566.5</v>
      </c>
      <c r="K133" s="2">
        <f t="shared" ref="K133:L133" si="30">K134+K135+K136+K137</f>
        <v>190653.23232323231</v>
      </c>
      <c r="L133" s="2">
        <f t="shared" si="30"/>
        <v>0</v>
      </c>
      <c r="M133" s="16" t="s">
        <v>21</v>
      </c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31.5" customHeight="1" x14ac:dyDescent="0.3">
      <c r="A134" s="10"/>
      <c r="B134" s="17"/>
      <c r="C134" s="17"/>
      <c r="D134" s="17"/>
      <c r="E134" s="17"/>
      <c r="F134" s="17"/>
      <c r="G134" s="17"/>
      <c r="H134" s="17"/>
      <c r="I134" s="1" t="s">
        <v>12</v>
      </c>
      <c r="J134" s="2">
        <v>3844.1</v>
      </c>
      <c r="K134" s="2">
        <v>50250.9</v>
      </c>
      <c r="L134" s="2"/>
      <c r="M134" s="17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27.6" x14ac:dyDescent="0.3">
      <c r="A135" s="10"/>
      <c r="B135" s="17"/>
      <c r="C135" s="17"/>
      <c r="D135" s="17"/>
      <c r="E135" s="17"/>
      <c r="F135" s="17"/>
      <c r="G135" s="17"/>
      <c r="H135" s="17"/>
      <c r="I135" s="1" t="s">
        <v>13</v>
      </c>
      <c r="J135" s="2">
        <v>92258.2</v>
      </c>
      <c r="K135" s="2">
        <v>138495.79999999999</v>
      </c>
      <c r="L135" s="2"/>
      <c r="M135" s="17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27.6" x14ac:dyDescent="0.3">
      <c r="A136" s="10"/>
      <c r="B136" s="17"/>
      <c r="C136" s="17"/>
      <c r="D136" s="17"/>
      <c r="E136" s="17"/>
      <c r="F136" s="17"/>
      <c r="G136" s="17"/>
      <c r="H136" s="17"/>
      <c r="I136" s="1" t="s">
        <v>14</v>
      </c>
      <c r="J136" s="2">
        <v>2464.1999999999998</v>
      </c>
      <c r="K136" s="2">
        <f>(K134+K135)/99</f>
        <v>1906.5323232323231</v>
      </c>
      <c r="L136" s="2"/>
      <c r="M136" s="17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27.6" x14ac:dyDescent="0.3">
      <c r="A137" s="10"/>
      <c r="B137" s="18"/>
      <c r="C137" s="18"/>
      <c r="D137" s="18"/>
      <c r="E137" s="18"/>
      <c r="F137" s="18"/>
      <c r="G137" s="18"/>
      <c r="H137" s="18"/>
      <c r="I137" s="1" t="s">
        <v>15</v>
      </c>
      <c r="J137" s="2"/>
      <c r="K137" s="2"/>
      <c r="L137" s="2"/>
      <c r="M137" s="18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27.6" x14ac:dyDescent="0.3">
      <c r="A138" s="10"/>
      <c r="B138" s="16" t="s">
        <v>87</v>
      </c>
      <c r="C138" s="16" t="s">
        <v>44</v>
      </c>
      <c r="D138" s="16">
        <v>2021</v>
      </c>
      <c r="E138" s="16" t="s">
        <v>58</v>
      </c>
      <c r="F138" s="19">
        <v>225250</v>
      </c>
      <c r="G138" s="16" t="s">
        <v>85</v>
      </c>
      <c r="H138" s="19">
        <v>225250</v>
      </c>
      <c r="I138" s="1" t="s">
        <v>11</v>
      </c>
      <c r="J138" s="2">
        <f>J139+J140+J141+J142</f>
        <v>0</v>
      </c>
      <c r="K138" s="2">
        <f t="shared" ref="K138:L138" si="31">K139+K140+K141+K142</f>
        <v>141657.0760233918</v>
      </c>
      <c r="L138" s="2">
        <f t="shared" si="31"/>
        <v>76847.979797979802</v>
      </c>
      <c r="M138" s="16" t="s">
        <v>21</v>
      </c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27.6" x14ac:dyDescent="0.3">
      <c r="A139" s="10"/>
      <c r="B139" s="17"/>
      <c r="C139" s="17"/>
      <c r="D139" s="17"/>
      <c r="E139" s="17"/>
      <c r="F139" s="17"/>
      <c r="G139" s="17"/>
      <c r="H139" s="17"/>
      <c r="I139" s="1" t="s">
        <v>12</v>
      </c>
      <c r="J139" s="2"/>
      <c r="K139" s="2">
        <v>5575.9</v>
      </c>
      <c r="L139" s="2">
        <v>31658</v>
      </c>
      <c r="M139" s="17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27.6" x14ac:dyDescent="0.3">
      <c r="A140" s="10"/>
      <c r="B140" s="17"/>
      <c r="C140" s="17"/>
      <c r="D140" s="17"/>
      <c r="E140" s="17"/>
      <c r="F140" s="17"/>
      <c r="G140" s="17"/>
      <c r="H140" s="17"/>
      <c r="I140" s="1" t="s">
        <v>13</v>
      </c>
      <c r="J140" s="2"/>
      <c r="K140" s="2">
        <v>133822.5</v>
      </c>
      <c r="L140" s="2">
        <v>44421.5</v>
      </c>
      <c r="M140" s="17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27.6" x14ac:dyDescent="0.3">
      <c r="A141" s="10"/>
      <c r="B141" s="17"/>
      <c r="C141" s="17"/>
      <c r="D141" s="17"/>
      <c r="E141" s="17"/>
      <c r="F141" s="17"/>
      <c r="G141" s="17"/>
      <c r="H141" s="17"/>
      <c r="I141" s="1" t="s">
        <v>14</v>
      </c>
      <c r="J141" s="2"/>
      <c r="K141" s="2">
        <f>(20000*5/95)+((K139+K140)-20000)/99</f>
        <v>2258.676023391813</v>
      </c>
      <c r="L141" s="2">
        <f>(L139+L140)/99</f>
        <v>768.47979797979804</v>
      </c>
      <c r="M141" s="17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27.6" x14ac:dyDescent="0.3">
      <c r="A142" s="10"/>
      <c r="B142" s="18"/>
      <c r="C142" s="18"/>
      <c r="D142" s="18"/>
      <c r="E142" s="18"/>
      <c r="F142" s="18"/>
      <c r="G142" s="18"/>
      <c r="H142" s="18"/>
      <c r="I142" s="1" t="s">
        <v>15</v>
      </c>
      <c r="J142" s="2"/>
      <c r="K142" s="2"/>
      <c r="L142" s="2"/>
      <c r="M142" s="18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27.6" x14ac:dyDescent="0.3">
      <c r="A143" s="10"/>
      <c r="B143" s="16" t="s">
        <v>88</v>
      </c>
      <c r="C143" s="16" t="s">
        <v>71</v>
      </c>
      <c r="D143" s="16">
        <v>2020</v>
      </c>
      <c r="E143" s="16" t="s">
        <v>58</v>
      </c>
      <c r="F143" s="19">
        <v>196911</v>
      </c>
      <c r="G143" s="16" t="s">
        <v>60</v>
      </c>
      <c r="H143" s="19">
        <v>196911</v>
      </c>
      <c r="I143" s="1" t="s">
        <v>11</v>
      </c>
      <c r="J143" s="2">
        <f>J144+J145+J146+J147</f>
        <v>117521.3</v>
      </c>
      <c r="K143" s="2">
        <f t="shared" ref="K143:L143" si="32">K144+K145+K146+K147</f>
        <v>76777.878787878799</v>
      </c>
      <c r="L143" s="2">
        <f t="shared" si="32"/>
        <v>0</v>
      </c>
      <c r="M143" s="16" t="s">
        <v>21</v>
      </c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27.6" x14ac:dyDescent="0.3">
      <c r="A144" s="10"/>
      <c r="B144" s="17"/>
      <c r="C144" s="17"/>
      <c r="D144" s="17"/>
      <c r="E144" s="17"/>
      <c r="F144" s="17"/>
      <c r="G144" s="17"/>
      <c r="H144" s="17"/>
      <c r="I144" s="1" t="s">
        <v>12</v>
      </c>
      <c r="J144" s="2">
        <v>4583.3</v>
      </c>
      <c r="K144" s="2">
        <v>70776.800000000003</v>
      </c>
      <c r="L144" s="2"/>
      <c r="M144" s="17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27.6" x14ac:dyDescent="0.3">
      <c r="A145" s="10"/>
      <c r="B145" s="17"/>
      <c r="C145" s="17"/>
      <c r="D145" s="17"/>
      <c r="E145" s="17"/>
      <c r="F145" s="17"/>
      <c r="G145" s="17"/>
      <c r="H145" s="17"/>
      <c r="I145" s="1" t="s">
        <v>13</v>
      </c>
      <c r="J145" s="2">
        <v>110000</v>
      </c>
      <c r="K145" s="2">
        <v>5233.3</v>
      </c>
      <c r="L145" s="2"/>
      <c r="M145" s="17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27.6" x14ac:dyDescent="0.3">
      <c r="A146" s="10"/>
      <c r="B146" s="17"/>
      <c r="C146" s="17"/>
      <c r="D146" s="17"/>
      <c r="E146" s="17"/>
      <c r="F146" s="17"/>
      <c r="G146" s="17"/>
      <c r="H146" s="17"/>
      <c r="I146" s="1" t="s">
        <v>14</v>
      </c>
      <c r="J146" s="2">
        <v>2938</v>
      </c>
      <c r="K146" s="2">
        <f>(K144+K145)/99</f>
        <v>767.77878787878797</v>
      </c>
      <c r="L146" s="2"/>
      <c r="M146" s="17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27.6" x14ac:dyDescent="0.3">
      <c r="A147" s="10"/>
      <c r="B147" s="18"/>
      <c r="C147" s="18"/>
      <c r="D147" s="18"/>
      <c r="E147" s="18"/>
      <c r="F147" s="18"/>
      <c r="G147" s="18"/>
      <c r="H147" s="18"/>
      <c r="I147" s="1" t="s">
        <v>15</v>
      </c>
      <c r="J147" s="2"/>
      <c r="K147" s="2"/>
      <c r="L147" s="2"/>
      <c r="M147" s="18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27.6" x14ac:dyDescent="0.3">
      <c r="A148" s="10"/>
      <c r="B148" s="16" t="s">
        <v>133</v>
      </c>
      <c r="C148" s="16" t="s">
        <v>71</v>
      </c>
      <c r="D148" s="16">
        <v>2020</v>
      </c>
      <c r="E148" s="16" t="s">
        <v>58</v>
      </c>
      <c r="F148" s="19">
        <v>196911</v>
      </c>
      <c r="G148" s="16" t="s">
        <v>60</v>
      </c>
      <c r="H148" s="19">
        <v>196911</v>
      </c>
      <c r="I148" s="1" t="s">
        <v>11</v>
      </c>
      <c r="J148" s="2">
        <f>J149+J150+J151+J152</f>
        <v>117521.3</v>
      </c>
      <c r="K148" s="2">
        <f t="shared" ref="K148:L148" si="33">K149+K150+K151+K152</f>
        <v>76777.878787878799</v>
      </c>
      <c r="L148" s="2">
        <f t="shared" si="33"/>
        <v>0</v>
      </c>
      <c r="M148" s="16" t="s">
        <v>21</v>
      </c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27.6" x14ac:dyDescent="0.3">
      <c r="A149" s="10"/>
      <c r="B149" s="17"/>
      <c r="C149" s="17"/>
      <c r="D149" s="17"/>
      <c r="E149" s="17"/>
      <c r="F149" s="17"/>
      <c r="G149" s="17"/>
      <c r="H149" s="17"/>
      <c r="I149" s="1" t="s">
        <v>12</v>
      </c>
      <c r="J149" s="2">
        <v>4583.3</v>
      </c>
      <c r="K149" s="2">
        <v>70776.800000000003</v>
      </c>
      <c r="L149" s="2"/>
      <c r="M149" s="17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27.6" x14ac:dyDescent="0.3">
      <c r="A150" s="10"/>
      <c r="B150" s="17"/>
      <c r="C150" s="17"/>
      <c r="D150" s="17"/>
      <c r="E150" s="17"/>
      <c r="F150" s="17"/>
      <c r="G150" s="17"/>
      <c r="H150" s="17"/>
      <c r="I150" s="1" t="s">
        <v>13</v>
      </c>
      <c r="J150" s="2">
        <v>110000</v>
      </c>
      <c r="K150" s="2">
        <v>5233.3</v>
      </c>
      <c r="L150" s="2"/>
      <c r="M150" s="17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27.6" x14ac:dyDescent="0.3">
      <c r="A151" s="10"/>
      <c r="B151" s="17"/>
      <c r="C151" s="17"/>
      <c r="D151" s="17"/>
      <c r="E151" s="17"/>
      <c r="F151" s="17"/>
      <c r="G151" s="17"/>
      <c r="H151" s="17"/>
      <c r="I151" s="1" t="s">
        <v>14</v>
      </c>
      <c r="J151" s="2">
        <v>2938</v>
      </c>
      <c r="K151" s="2">
        <f>(K149+K150)/99</f>
        <v>767.77878787878797</v>
      </c>
      <c r="L151" s="2"/>
      <c r="M151" s="17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27.6" x14ac:dyDescent="0.3">
      <c r="A152" s="10"/>
      <c r="B152" s="18"/>
      <c r="C152" s="18"/>
      <c r="D152" s="18"/>
      <c r="E152" s="18"/>
      <c r="F152" s="18"/>
      <c r="G152" s="18"/>
      <c r="H152" s="18"/>
      <c r="I152" s="1" t="s">
        <v>15</v>
      </c>
      <c r="J152" s="2"/>
      <c r="K152" s="2"/>
      <c r="L152" s="2"/>
      <c r="M152" s="18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32.25" customHeight="1" x14ac:dyDescent="0.3">
      <c r="A153" s="10"/>
      <c r="B153" s="16" t="s">
        <v>90</v>
      </c>
      <c r="C153" s="16" t="s">
        <v>71</v>
      </c>
      <c r="D153" s="16">
        <v>2020</v>
      </c>
      <c r="E153" s="16" t="s">
        <v>58</v>
      </c>
      <c r="F153" s="19">
        <v>238680</v>
      </c>
      <c r="G153" s="16" t="s">
        <v>64</v>
      </c>
      <c r="H153" s="19">
        <v>238680</v>
      </c>
      <c r="I153" s="1" t="s">
        <v>11</v>
      </c>
      <c r="J153" s="2">
        <f>J154+J155+J156+J157</f>
        <v>171960</v>
      </c>
      <c r="K153" s="2">
        <f t="shared" ref="K153:L153" si="34">K154+K155+K156+K157</f>
        <v>66720</v>
      </c>
      <c r="L153" s="2">
        <f t="shared" si="34"/>
        <v>0</v>
      </c>
      <c r="M153" s="16" t="s">
        <v>17</v>
      </c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27.6" x14ac:dyDescent="0.3">
      <c r="A154" s="10"/>
      <c r="B154" s="17"/>
      <c r="C154" s="17"/>
      <c r="D154" s="17"/>
      <c r="E154" s="17"/>
      <c r="F154" s="17"/>
      <c r="G154" s="17"/>
      <c r="H154" s="17"/>
      <c r="I154" s="1" t="s">
        <v>12</v>
      </c>
      <c r="J154" s="2">
        <v>54878.400000000001</v>
      </c>
      <c r="K154" s="2">
        <v>46058.5</v>
      </c>
      <c r="L154" s="2"/>
      <c r="M154" s="17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27.6" x14ac:dyDescent="0.3">
      <c r="A155" s="10"/>
      <c r="B155" s="17"/>
      <c r="C155" s="17"/>
      <c r="D155" s="17"/>
      <c r="E155" s="17"/>
      <c r="F155" s="17"/>
      <c r="G155" s="17"/>
      <c r="H155" s="17"/>
      <c r="I155" s="1" t="s">
        <v>13</v>
      </c>
      <c r="J155" s="2">
        <v>117081.60000000001</v>
      </c>
      <c r="K155" s="2">
        <v>20661.5</v>
      </c>
      <c r="L155" s="2"/>
      <c r="M155" s="17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27.6" x14ac:dyDescent="0.3">
      <c r="A156" s="10"/>
      <c r="B156" s="17"/>
      <c r="C156" s="17"/>
      <c r="D156" s="17"/>
      <c r="E156" s="17"/>
      <c r="F156" s="17"/>
      <c r="G156" s="17"/>
      <c r="H156" s="17"/>
      <c r="I156" s="1" t="s">
        <v>14</v>
      </c>
      <c r="J156" s="2"/>
      <c r="K156" s="2"/>
      <c r="L156" s="2"/>
      <c r="M156" s="17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27.6" x14ac:dyDescent="0.3">
      <c r="A157" s="10"/>
      <c r="B157" s="18"/>
      <c r="C157" s="18"/>
      <c r="D157" s="18"/>
      <c r="E157" s="18"/>
      <c r="F157" s="18"/>
      <c r="G157" s="18"/>
      <c r="H157" s="18"/>
      <c r="I157" s="1" t="s">
        <v>15</v>
      </c>
      <c r="J157" s="2"/>
      <c r="K157" s="2"/>
      <c r="L157" s="2"/>
      <c r="M157" s="18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32.25" customHeight="1" x14ac:dyDescent="0.3">
      <c r="A158" s="10"/>
      <c r="B158" s="16" t="s">
        <v>134</v>
      </c>
      <c r="C158" s="16" t="s">
        <v>43</v>
      </c>
      <c r="D158" s="16">
        <v>2021</v>
      </c>
      <c r="E158" s="16" t="s">
        <v>58</v>
      </c>
      <c r="F158" s="19">
        <v>276081.09999999998</v>
      </c>
      <c r="G158" s="16" t="s">
        <v>77</v>
      </c>
      <c r="H158" s="19">
        <v>276081.09999999998</v>
      </c>
      <c r="I158" s="1" t="s">
        <v>11</v>
      </c>
      <c r="J158" s="2">
        <f>J159+J160+J161+J162</f>
        <v>14081.1</v>
      </c>
      <c r="K158" s="2">
        <f t="shared" ref="K158:L158" si="35">K159+K160+K161+K162</f>
        <v>62083.3</v>
      </c>
      <c r="L158" s="2">
        <f t="shared" si="35"/>
        <v>199916.7</v>
      </c>
      <c r="M158" s="16" t="s">
        <v>17</v>
      </c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27.6" x14ac:dyDescent="0.3">
      <c r="A159" s="10"/>
      <c r="B159" s="17"/>
      <c r="C159" s="17"/>
      <c r="D159" s="17"/>
      <c r="E159" s="17"/>
      <c r="F159" s="17"/>
      <c r="G159" s="17"/>
      <c r="H159" s="17"/>
      <c r="I159" s="1" t="s">
        <v>12</v>
      </c>
      <c r="J159" s="2">
        <v>14081.1</v>
      </c>
      <c r="K159" s="2">
        <v>12083.3</v>
      </c>
      <c r="L159" s="2">
        <v>35752.6</v>
      </c>
      <c r="M159" s="17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27.6" x14ac:dyDescent="0.3">
      <c r="A160" s="10"/>
      <c r="B160" s="17"/>
      <c r="C160" s="17"/>
      <c r="D160" s="17"/>
      <c r="E160" s="17"/>
      <c r="F160" s="17"/>
      <c r="G160" s="17"/>
      <c r="H160" s="17"/>
      <c r="I160" s="1" t="s">
        <v>13</v>
      </c>
      <c r="J160" s="2"/>
      <c r="K160" s="2">
        <v>50000</v>
      </c>
      <c r="L160" s="2">
        <v>164164.1</v>
      </c>
      <c r="M160" s="17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27.6" x14ac:dyDescent="0.3">
      <c r="A161" s="10"/>
      <c r="B161" s="17"/>
      <c r="C161" s="17"/>
      <c r="D161" s="17"/>
      <c r="E161" s="17"/>
      <c r="F161" s="17"/>
      <c r="G161" s="17"/>
      <c r="H161" s="17"/>
      <c r="I161" s="1" t="s">
        <v>14</v>
      </c>
      <c r="J161" s="2"/>
      <c r="K161" s="2"/>
      <c r="L161" s="2"/>
      <c r="M161" s="17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27.6" x14ac:dyDescent="0.3">
      <c r="A162" s="10"/>
      <c r="B162" s="18"/>
      <c r="C162" s="18"/>
      <c r="D162" s="18"/>
      <c r="E162" s="18"/>
      <c r="F162" s="18"/>
      <c r="G162" s="18"/>
      <c r="H162" s="18"/>
      <c r="I162" s="1" t="s">
        <v>15</v>
      </c>
      <c r="J162" s="2"/>
      <c r="K162" s="2"/>
      <c r="L162" s="2"/>
      <c r="M162" s="18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33" customHeight="1" x14ac:dyDescent="0.3">
      <c r="A163" s="10"/>
      <c r="B163" s="16" t="s">
        <v>91</v>
      </c>
      <c r="C163" s="16" t="s">
        <v>71</v>
      </c>
      <c r="D163" s="16">
        <v>2020</v>
      </c>
      <c r="E163" s="16" t="s">
        <v>58</v>
      </c>
      <c r="F163" s="19">
        <v>151800.5</v>
      </c>
      <c r="G163" s="16" t="s">
        <v>59</v>
      </c>
      <c r="H163" s="19">
        <v>151800.5</v>
      </c>
      <c r="I163" s="1" t="s">
        <v>11</v>
      </c>
      <c r="J163" s="2">
        <f>J164+J165+J166+J167</f>
        <v>128000.5</v>
      </c>
      <c r="K163" s="2">
        <f t="shared" ref="K163:L163" si="36">K164+K165+K166+K167</f>
        <v>23800</v>
      </c>
      <c r="L163" s="2">
        <f t="shared" si="36"/>
        <v>0</v>
      </c>
      <c r="M163" s="16" t="s">
        <v>17</v>
      </c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27.6" x14ac:dyDescent="0.3">
      <c r="A164" s="10"/>
      <c r="B164" s="17"/>
      <c r="C164" s="17"/>
      <c r="D164" s="17"/>
      <c r="E164" s="17"/>
      <c r="F164" s="17"/>
      <c r="G164" s="17"/>
      <c r="H164" s="17"/>
      <c r="I164" s="1" t="s">
        <v>12</v>
      </c>
      <c r="J164" s="2">
        <v>53120</v>
      </c>
      <c r="K164" s="2">
        <v>10585.9</v>
      </c>
      <c r="L164" s="2"/>
      <c r="M164" s="17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27.6" x14ac:dyDescent="0.3">
      <c r="A165" s="10"/>
      <c r="B165" s="17"/>
      <c r="C165" s="17"/>
      <c r="D165" s="17"/>
      <c r="E165" s="17"/>
      <c r="F165" s="17"/>
      <c r="G165" s="17"/>
      <c r="H165" s="17"/>
      <c r="I165" s="1" t="s">
        <v>13</v>
      </c>
      <c r="J165" s="2">
        <v>74880.5</v>
      </c>
      <c r="K165" s="2">
        <v>13214.1</v>
      </c>
      <c r="L165" s="2"/>
      <c r="M165" s="17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27.6" x14ac:dyDescent="0.3">
      <c r="A166" s="10"/>
      <c r="B166" s="17"/>
      <c r="C166" s="17"/>
      <c r="D166" s="17"/>
      <c r="E166" s="17"/>
      <c r="F166" s="17"/>
      <c r="G166" s="17"/>
      <c r="H166" s="17"/>
      <c r="I166" s="1" t="s">
        <v>14</v>
      </c>
      <c r="J166" s="2"/>
      <c r="K166" s="2"/>
      <c r="L166" s="2"/>
      <c r="M166" s="17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27.6" x14ac:dyDescent="0.3">
      <c r="A167" s="10"/>
      <c r="B167" s="18"/>
      <c r="C167" s="18"/>
      <c r="D167" s="18"/>
      <c r="E167" s="18"/>
      <c r="F167" s="18"/>
      <c r="G167" s="18"/>
      <c r="H167" s="18"/>
      <c r="I167" s="1" t="s">
        <v>15</v>
      </c>
      <c r="J167" s="2"/>
      <c r="K167" s="2"/>
      <c r="L167" s="2"/>
      <c r="M167" s="18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32.25" customHeight="1" x14ac:dyDescent="0.3">
      <c r="A168" s="10"/>
      <c r="B168" s="16" t="s">
        <v>92</v>
      </c>
      <c r="C168" s="16" t="s">
        <v>43</v>
      </c>
      <c r="D168" s="16">
        <v>2021</v>
      </c>
      <c r="E168" s="16" t="s">
        <v>58</v>
      </c>
      <c r="F168" s="19">
        <v>291220.2</v>
      </c>
      <c r="G168" s="16" t="s">
        <v>102</v>
      </c>
      <c r="H168" s="19">
        <v>291220.2</v>
      </c>
      <c r="I168" s="1" t="s">
        <v>11</v>
      </c>
      <c r="J168" s="2">
        <f>J169+J170+J171+J172</f>
        <v>10269.299999999999</v>
      </c>
      <c r="K168" s="2">
        <f t="shared" ref="K168:L168" si="37">K169+K170+K171+K172</f>
        <v>102083.4</v>
      </c>
      <c r="L168" s="2">
        <f t="shared" si="37"/>
        <v>178867.5</v>
      </c>
      <c r="M168" s="16" t="s">
        <v>17</v>
      </c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27.6" x14ac:dyDescent="0.3">
      <c r="A169" s="10"/>
      <c r="B169" s="17"/>
      <c r="C169" s="17"/>
      <c r="D169" s="17"/>
      <c r="E169" s="17"/>
      <c r="F169" s="17"/>
      <c r="G169" s="17"/>
      <c r="H169" s="17"/>
      <c r="I169" s="1" t="s">
        <v>12</v>
      </c>
      <c r="J169" s="2">
        <v>10269.299999999999</v>
      </c>
      <c r="K169" s="2">
        <v>52083.4</v>
      </c>
      <c r="L169" s="2">
        <v>63770.2</v>
      </c>
      <c r="M169" s="17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27.6" x14ac:dyDescent="0.3">
      <c r="A170" s="10"/>
      <c r="B170" s="17"/>
      <c r="C170" s="17"/>
      <c r="D170" s="17"/>
      <c r="E170" s="17"/>
      <c r="F170" s="17"/>
      <c r="G170" s="17"/>
      <c r="H170" s="17"/>
      <c r="I170" s="1" t="s">
        <v>13</v>
      </c>
      <c r="J170" s="2"/>
      <c r="K170" s="2">
        <v>50000</v>
      </c>
      <c r="L170" s="2">
        <v>115097.3</v>
      </c>
      <c r="M170" s="17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27.6" x14ac:dyDescent="0.3">
      <c r="A171" s="10"/>
      <c r="B171" s="17"/>
      <c r="C171" s="17"/>
      <c r="D171" s="17"/>
      <c r="E171" s="17"/>
      <c r="F171" s="17"/>
      <c r="G171" s="17"/>
      <c r="H171" s="17"/>
      <c r="I171" s="1" t="s">
        <v>14</v>
      </c>
      <c r="J171" s="2"/>
      <c r="K171" s="2"/>
      <c r="L171" s="2"/>
      <c r="M171" s="17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27.6" x14ac:dyDescent="0.3">
      <c r="A172" s="10"/>
      <c r="B172" s="18"/>
      <c r="C172" s="18"/>
      <c r="D172" s="18"/>
      <c r="E172" s="18"/>
      <c r="F172" s="18"/>
      <c r="G172" s="18"/>
      <c r="H172" s="18"/>
      <c r="I172" s="1" t="s">
        <v>15</v>
      </c>
      <c r="J172" s="2"/>
      <c r="K172" s="2"/>
      <c r="L172" s="2"/>
      <c r="M172" s="18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35.25" customHeight="1" x14ac:dyDescent="0.3">
      <c r="A173" s="10"/>
      <c r="B173" s="16" t="s">
        <v>93</v>
      </c>
      <c r="C173" s="16" t="s">
        <v>71</v>
      </c>
      <c r="D173" s="16">
        <v>2020</v>
      </c>
      <c r="E173" s="16" t="s">
        <v>58</v>
      </c>
      <c r="F173" s="19">
        <v>262548</v>
      </c>
      <c r="G173" s="16" t="s">
        <v>40</v>
      </c>
      <c r="H173" s="19">
        <v>262548</v>
      </c>
      <c r="I173" s="1" t="s">
        <v>11</v>
      </c>
      <c r="J173" s="2">
        <f>J174+J175+J176+J177</f>
        <v>180153.8</v>
      </c>
      <c r="K173" s="2">
        <f t="shared" ref="K173:L173" si="38">K174+K175+K176+K177</f>
        <v>82394.2</v>
      </c>
      <c r="L173" s="2">
        <f t="shared" si="38"/>
        <v>0</v>
      </c>
      <c r="M173" s="16" t="s">
        <v>17</v>
      </c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27.6" x14ac:dyDescent="0.3">
      <c r="A174" s="10"/>
      <c r="B174" s="17"/>
      <c r="C174" s="17"/>
      <c r="D174" s="17"/>
      <c r="E174" s="17"/>
      <c r="F174" s="17"/>
      <c r="G174" s="17"/>
      <c r="H174" s="17"/>
      <c r="I174" s="1" t="s">
        <v>12</v>
      </c>
      <c r="J174" s="2">
        <v>52326.2</v>
      </c>
      <c r="K174" s="2">
        <v>59836.4</v>
      </c>
      <c r="L174" s="2"/>
      <c r="M174" s="17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27.6" x14ac:dyDescent="0.3">
      <c r="A175" s="10"/>
      <c r="B175" s="17"/>
      <c r="C175" s="17"/>
      <c r="D175" s="17"/>
      <c r="E175" s="17"/>
      <c r="F175" s="17"/>
      <c r="G175" s="17"/>
      <c r="H175" s="17"/>
      <c r="I175" s="1" t="s">
        <v>13</v>
      </c>
      <c r="J175" s="2">
        <v>127827.6</v>
      </c>
      <c r="K175" s="2">
        <v>22557.8</v>
      </c>
      <c r="L175" s="2"/>
      <c r="M175" s="17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27.6" x14ac:dyDescent="0.3">
      <c r="A176" s="10"/>
      <c r="B176" s="17"/>
      <c r="C176" s="17"/>
      <c r="D176" s="17"/>
      <c r="E176" s="17"/>
      <c r="F176" s="17"/>
      <c r="G176" s="17"/>
      <c r="H176" s="17"/>
      <c r="I176" s="1" t="s">
        <v>14</v>
      </c>
      <c r="J176" s="2"/>
      <c r="K176" s="2"/>
      <c r="L176" s="2"/>
      <c r="M176" s="17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27.6" x14ac:dyDescent="0.3">
      <c r="A177" s="10"/>
      <c r="B177" s="18"/>
      <c r="C177" s="18"/>
      <c r="D177" s="18"/>
      <c r="E177" s="18"/>
      <c r="F177" s="18"/>
      <c r="G177" s="18"/>
      <c r="H177" s="18"/>
      <c r="I177" s="1" t="s">
        <v>15</v>
      </c>
      <c r="J177" s="2"/>
      <c r="K177" s="2"/>
      <c r="L177" s="2"/>
      <c r="M177" s="18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27.6" x14ac:dyDescent="0.3">
      <c r="A178" s="10"/>
      <c r="B178" s="16" t="s">
        <v>94</v>
      </c>
      <c r="C178" s="16" t="s">
        <v>71</v>
      </c>
      <c r="D178" s="16">
        <v>2020</v>
      </c>
      <c r="E178" s="16" t="s">
        <v>58</v>
      </c>
      <c r="F178" s="19">
        <v>262548</v>
      </c>
      <c r="G178" s="16" t="s">
        <v>40</v>
      </c>
      <c r="H178" s="19">
        <v>262548</v>
      </c>
      <c r="I178" s="1" t="s">
        <v>11</v>
      </c>
      <c r="J178" s="2">
        <f>J179+J180+J181+J182</f>
        <v>183153.8</v>
      </c>
      <c r="K178" s="2">
        <f t="shared" ref="K178:L178" si="39">K179+K180+K181+K182</f>
        <v>79394.2</v>
      </c>
      <c r="L178" s="2">
        <f t="shared" si="39"/>
        <v>0</v>
      </c>
      <c r="M178" s="16" t="s">
        <v>17</v>
      </c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27.6" x14ac:dyDescent="0.3">
      <c r="A179" s="10"/>
      <c r="B179" s="17"/>
      <c r="C179" s="17"/>
      <c r="D179" s="17"/>
      <c r="E179" s="17"/>
      <c r="F179" s="17"/>
      <c r="G179" s="17"/>
      <c r="H179" s="17"/>
      <c r="I179" s="1" t="s">
        <v>12</v>
      </c>
      <c r="J179" s="2">
        <v>55326.2</v>
      </c>
      <c r="K179" s="2">
        <v>56836.4</v>
      </c>
      <c r="L179" s="2"/>
      <c r="M179" s="17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27.6" x14ac:dyDescent="0.3">
      <c r="A180" s="10"/>
      <c r="B180" s="17"/>
      <c r="C180" s="17"/>
      <c r="D180" s="17"/>
      <c r="E180" s="17"/>
      <c r="F180" s="17"/>
      <c r="G180" s="17"/>
      <c r="H180" s="17"/>
      <c r="I180" s="1" t="s">
        <v>13</v>
      </c>
      <c r="J180" s="2">
        <v>127827.6</v>
      </c>
      <c r="K180" s="2">
        <v>22557.8</v>
      </c>
      <c r="L180" s="2"/>
      <c r="M180" s="17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27.6" x14ac:dyDescent="0.3">
      <c r="A181" s="10"/>
      <c r="B181" s="17"/>
      <c r="C181" s="17"/>
      <c r="D181" s="17"/>
      <c r="E181" s="17"/>
      <c r="F181" s="17"/>
      <c r="G181" s="17"/>
      <c r="H181" s="17"/>
      <c r="I181" s="1" t="s">
        <v>14</v>
      </c>
      <c r="J181" s="2"/>
      <c r="K181" s="2"/>
      <c r="L181" s="2"/>
      <c r="M181" s="17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27.6" x14ac:dyDescent="0.3">
      <c r="A182" s="10"/>
      <c r="B182" s="18"/>
      <c r="C182" s="18"/>
      <c r="D182" s="18"/>
      <c r="E182" s="18"/>
      <c r="F182" s="18"/>
      <c r="G182" s="18"/>
      <c r="H182" s="18"/>
      <c r="I182" s="1" t="s">
        <v>15</v>
      </c>
      <c r="J182" s="2"/>
      <c r="K182" s="2"/>
      <c r="L182" s="2"/>
      <c r="M182" s="18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27.6" x14ac:dyDescent="0.3">
      <c r="A183" s="10"/>
      <c r="B183" s="16" t="s">
        <v>95</v>
      </c>
      <c r="C183" s="16" t="s">
        <v>71</v>
      </c>
      <c r="D183" s="16">
        <v>2020</v>
      </c>
      <c r="E183" s="16" t="s">
        <v>58</v>
      </c>
      <c r="F183" s="19">
        <v>253000.8</v>
      </c>
      <c r="G183" s="16" t="s">
        <v>64</v>
      </c>
      <c r="H183" s="19">
        <v>253000.8</v>
      </c>
      <c r="I183" s="1" t="s">
        <v>11</v>
      </c>
      <c r="J183" s="2">
        <f>J184+J185+J186+J187</f>
        <v>178525</v>
      </c>
      <c r="K183" s="2">
        <f t="shared" ref="K183:L183" si="40">K184+K185+K186+K187</f>
        <v>74475.8</v>
      </c>
      <c r="L183" s="2">
        <f t="shared" si="40"/>
        <v>0</v>
      </c>
      <c r="M183" s="16" t="s">
        <v>17</v>
      </c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27.6" x14ac:dyDescent="0.3">
      <c r="A184" s="10"/>
      <c r="B184" s="17"/>
      <c r="C184" s="17"/>
      <c r="D184" s="17"/>
      <c r="E184" s="17"/>
      <c r="F184" s="17"/>
      <c r="G184" s="17"/>
      <c r="H184" s="17"/>
      <c r="I184" s="1" t="s">
        <v>12</v>
      </c>
      <c r="J184" s="2">
        <v>55141</v>
      </c>
      <c r="K184" s="2">
        <v>52702.1</v>
      </c>
      <c r="L184" s="2"/>
      <c r="M184" s="17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27.6" x14ac:dyDescent="0.3">
      <c r="A185" s="10"/>
      <c r="B185" s="17"/>
      <c r="C185" s="17"/>
      <c r="D185" s="17"/>
      <c r="E185" s="17"/>
      <c r="F185" s="17"/>
      <c r="G185" s="17"/>
      <c r="H185" s="17"/>
      <c r="I185" s="1" t="s">
        <v>13</v>
      </c>
      <c r="J185" s="2">
        <v>123384</v>
      </c>
      <c r="K185" s="2">
        <v>21773.7</v>
      </c>
      <c r="L185" s="2"/>
      <c r="M185" s="17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27.6" x14ac:dyDescent="0.3">
      <c r="A186" s="10"/>
      <c r="B186" s="17"/>
      <c r="C186" s="17"/>
      <c r="D186" s="17"/>
      <c r="E186" s="17"/>
      <c r="F186" s="17"/>
      <c r="G186" s="17"/>
      <c r="H186" s="17"/>
      <c r="I186" s="1" t="s">
        <v>14</v>
      </c>
      <c r="J186" s="2"/>
      <c r="K186" s="2"/>
      <c r="L186" s="2"/>
      <c r="M186" s="17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27.6" x14ac:dyDescent="0.3">
      <c r="A187" s="10"/>
      <c r="B187" s="18"/>
      <c r="C187" s="18"/>
      <c r="D187" s="18"/>
      <c r="E187" s="18"/>
      <c r="F187" s="18"/>
      <c r="G187" s="18"/>
      <c r="H187" s="18"/>
      <c r="I187" s="1" t="s">
        <v>15</v>
      </c>
      <c r="J187" s="2"/>
      <c r="K187" s="2"/>
      <c r="L187" s="2"/>
      <c r="M187" s="18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27.6" x14ac:dyDescent="0.3">
      <c r="A188" s="10"/>
      <c r="B188" s="16" t="s">
        <v>96</v>
      </c>
      <c r="C188" s="16" t="s">
        <v>43</v>
      </c>
      <c r="D188" s="16">
        <v>2021</v>
      </c>
      <c r="E188" s="16" t="s">
        <v>58</v>
      </c>
      <c r="F188" s="19">
        <v>133899.48000000001</v>
      </c>
      <c r="G188" s="16" t="s">
        <v>103</v>
      </c>
      <c r="H188" s="19">
        <v>133899.48000000001</v>
      </c>
      <c r="I188" s="1" t="s">
        <v>11</v>
      </c>
      <c r="J188" s="2">
        <f>J189+J190+J191+J192</f>
        <v>10000</v>
      </c>
      <c r="K188" s="2">
        <f t="shared" ref="K188:L188" si="41">K189+K190+K191+K192</f>
        <v>66875</v>
      </c>
      <c r="L188" s="2">
        <f t="shared" si="41"/>
        <v>57024.5</v>
      </c>
      <c r="M188" s="16" t="s">
        <v>17</v>
      </c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27.6" x14ac:dyDescent="0.3">
      <c r="A189" s="10"/>
      <c r="B189" s="17"/>
      <c r="C189" s="17"/>
      <c r="D189" s="17"/>
      <c r="E189" s="17"/>
      <c r="F189" s="17"/>
      <c r="G189" s="17"/>
      <c r="H189" s="17"/>
      <c r="I189" s="1" t="s">
        <v>12</v>
      </c>
      <c r="J189" s="2">
        <v>10000</v>
      </c>
      <c r="K189" s="2">
        <v>21875</v>
      </c>
      <c r="L189" s="2">
        <v>23642.1</v>
      </c>
      <c r="M189" s="17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27.6" x14ac:dyDescent="0.3">
      <c r="A190" s="10"/>
      <c r="B190" s="17"/>
      <c r="C190" s="17"/>
      <c r="D190" s="17"/>
      <c r="E190" s="17"/>
      <c r="F190" s="17"/>
      <c r="G190" s="17"/>
      <c r="H190" s="17"/>
      <c r="I190" s="1" t="s">
        <v>13</v>
      </c>
      <c r="J190" s="2"/>
      <c r="K190" s="2">
        <v>45000</v>
      </c>
      <c r="L190" s="2">
        <v>33382.400000000001</v>
      </c>
      <c r="M190" s="17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27.6" x14ac:dyDescent="0.3">
      <c r="A191" s="10"/>
      <c r="B191" s="17"/>
      <c r="C191" s="17"/>
      <c r="D191" s="17"/>
      <c r="E191" s="17"/>
      <c r="F191" s="17"/>
      <c r="G191" s="17"/>
      <c r="H191" s="17"/>
      <c r="I191" s="1" t="s">
        <v>14</v>
      </c>
      <c r="J191" s="2"/>
      <c r="K191" s="2"/>
      <c r="L191" s="2"/>
      <c r="M191" s="17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27.6" x14ac:dyDescent="0.3">
      <c r="A192" s="10"/>
      <c r="B192" s="18"/>
      <c r="C192" s="18"/>
      <c r="D192" s="18"/>
      <c r="E192" s="18"/>
      <c r="F192" s="18"/>
      <c r="G192" s="18"/>
      <c r="H192" s="18"/>
      <c r="I192" s="1" t="s">
        <v>15</v>
      </c>
      <c r="J192" s="2"/>
      <c r="K192" s="2"/>
      <c r="L192" s="2"/>
      <c r="M192" s="18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27.6" x14ac:dyDescent="0.3">
      <c r="A193" s="10"/>
      <c r="B193" s="16" t="s">
        <v>135</v>
      </c>
      <c r="C193" s="16" t="s">
        <v>71</v>
      </c>
      <c r="D193" s="16">
        <v>2020</v>
      </c>
      <c r="E193" s="16" t="s">
        <v>58</v>
      </c>
      <c r="F193" s="19">
        <v>238680</v>
      </c>
      <c r="G193" s="16" t="s">
        <v>64</v>
      </c>
      <c r="H193" s="19">
        <v>238680</v>
      </c>
      <c r="I193" s="1" t="s">
        <v>11</v>
      </c>
      <c r="J193" s="2">
        <f>J194+J195+J196+J197</f>
        <v>166053.5</v>
      </c>
      <c r="K193" s="2">
        <f t="shared" ref="K193:L193" si="42">K194+K195+K196+K197</f>
        <v>72626.5</v>
      </c>
      <c r="L193" s="2">
        <f t="shared" si="42"/>
        <v>0</v>
      </c>
      <c r="M193" s="16" t="s">
        <v>17</v>
      </c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27.6" x14ac:dyDescent="0.3">
      <c r="A194" s="10"/>
      <c r="B194" s="17"/>
      <c r="C194" s="17"/>
      <c r="D194" s="17"/>
      <c r="E194" s="17"/>
      <c r="F194" s="17"/>
      <c r="G194" s="17"/>
      <c r="H194" s="17"/>
      <c r="I194" s="1" t="s">
        <v>12</v>
      </c>
      <c r="J194" s="2">
        <v>54642.1</v>
      </c>
      <c r="K194" s="2">
        <v>46294.8</v>
      </c>
      <c r="L194" s="2"/>
      <c r="M194" s="17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7.6" x14ac:dyDescent="0.3">
      <c r="A195" s="10"/>
      <c r="B195" s="17"/>
      <c r="C195" s="17"/>
      <c r="D195" s="17"/>
      <c r="E195" s="17"/>
      <c r="F195" s="17"/>
      <c r="G195" s="17"/>
      <c r="H195" s="17"/>
      <c r="I195" s="1" t="s">
        <v>13</v>
      </c>
      <c r="J195" s="2">
        <v>111411.4</v>
      </c>
      <c r="K195" s="2">
        <v>26331.7</v>
      </c>
      <c r="L195" s="2"/>
      <c r="M195" s="17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7.6" x14ac:dyDescent="0.3">
      <c r="A196" s="10"/>
      <c r="B196" s="17"/>
      <c r="C196" s="17"/>
      <c r="D196" s="17"/>
      <c r="E196" s="17"/>
      <c r="F196" s="17"/>
      <c r="G196" s="17"/>
      <c r="H196" s="17"/>
      <c r="I196" s="1" t="s">
        <v>14</v>
      </c>
      <c r="J196" s="2"/>
      <c r="K196" s="2"/>
      <c r="L196" s="2"/>
      <c r="M196" s="17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7.6" x14ac:dyDescent="0.3">
      <c r="A197" s="10"/>
      <c r="B197" s="18"/>
      <c r="C197" s="18"/>
      <c r="D197" s="18"/>
      <c r="E197" s="18"/>
      <c r="F197" s="18"/>
      <c r="G197" s="18"/>
      <c r="H197" s="18"/>
      <c r="I197" s="1" t="s">
        <v>15</v>
      </c>
      <c r="J197" s="2"/>
      <c r="K197" s="2"/>
      <c r="L197" s="2"/>
      <c r="M197" s="18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27.6" x14ac:dyDescent="0.3">
      <c r="A198" s="10"/>
      <c r="B198" s="16" t="s">
        <v>97</v>
      </c>
      <c r="C198" s="16" t="s">
        <v>43</v>
      </c>
      <c r="D198" s="16">
        <v>2021</v>
      </c>
      <c r="E198" s="16" t="s">
        <v>58</v>
      </c>
      <c r="F198" s="19">
        <v>221375.7</v>
      </c>
      <c r="G198" s="16" t="s">
        <v>104</v>
      </c>
      <c r="H198" s="19">
        <v>221375.7</v>
      </c>
      <c r="I198" s="1" t="s">
        <v>11</v>
      </c>
      <c r="J198" s="2">
        <f>J199+J200+J201+J202</f>
        <v>10000</v>
      </c>
      <c r="K198" s="2">
        <f t="shared" ref="K198:L198" si="43">K199+K200+K201+K202</f>
        <v>82083.3</v>
      </c>
      <c r="L198" s="2">
        <f t="shared" si="43"/>
        <v>129292.4</v>
      </c>
      <c r="M198" s="16" t="s">
        <v>17</v>
      </c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27.6" x14ac:dyDescent="0.3">
      <c r="A199" s="10"/>
      <c r="B199" s="17"/>
      <c r="C199" s="17"/>
      <c r="D199" s="17"/>
      <c r="E199" s="17"/>
      <c r="F199" s="17"/>
      <c r="G199" s="17"/>
      <c r="H199" s="17"/>
      <c r="I199" s="1" t="s">
        <v>12</v>
      </c>
      <c r="J199" s="2">
        <v>10000</v>
      </c>
      <c r="K199" s="2">
        <v>32083.3</v>
      </c>
      <c r="L199" s="2">
        <v>51041.7</v>
      </c>
      <c r="M199" s="17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27.6" x14ac:dyDescent="0.3">
      <c r="A200" s="10"/>
      <c r="B200" s="17"/>
      <c r="C200" s="17"/>
      <c r="D200" s="17"/>
      <c r="E200" s="17"/>
      <c r="F200" s="17"/>
      <c r="G200" s="17"/>
      <c r="H200" s="17"/>
      <c r="I200" s="1" t="s">
        <v>13</v>
      </c>
      <c r="J200" s="2"/>
      <c r="K200" s="2">
        <v>50000</v>
      </c>
      <c r="L200" s="2">
        <v>78250.7</v>
      </c>
      <c r="M200" s="17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27.6" x14ac:dyDescent="0.3">
      <c r="A201" s="10"/>
      <c r="B201" s="17"/>
      <c r="C201" s="17"/>
      <c r="D201" s="17"/>
      <c r="E201" s="17"/>
      <c r="F201" s="17"/>
      <c r="G201" s="17"/>
      <c r="H201" s="17"/>
      <c r="I201" s="1" t="s">
        <v>14</v>
      </c>
      <c r="J201" s="2"/>
      <c r="K201" s="2"/>
      <c r="L201" s="2"/>
      <c r="M201" s="17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27.6" x14ac:dyDescent="0.3">
      <c r="A202" s="10"/>
      <c r="B202" s="18"/>
      <c r="C202" s="18"/>
      <c r="D202" s="18"/>
      <c r="E202" s="18"/>
      <c r="F202" s="18"/>
      <c r="G202" s="18"/>
      <c r="H202" s="18"/>
      <c r="I202" s="1" t="s">
        <v>15</v>
      </c>
      <c r="J202" s="2"/>
      <c r="K202" s="2"/>
      <c r="L202" s="2"/>
      <c r="M202" s="18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27.6" x14ac:dyDescent="0.3">
      <c r="A203" s="10"/>
      <c r="B203" s="16" t="s">
        <v>98</v>
      </c>
      <c r="C203" s="16" t="s">
        <v>71</v>
      </c>
      <c r="D203" s="16">
        <v>2020</v>
      </c>
      <c r="E203" s="16" t="s">
        <v>58</v>
      </c>
      <c r="F203" s="19">
        <v>73036.08</v>
      </c>
      <c r="G203" s="16" t="s">
        <v>105</v>
      </c>
      <c r="H203" s="19">
        <v>73036.08</v>
      </c>
      <c r="I203" s="1" t="s">
        <v>11</v>
      </c>
      <c r="J203" s="2">
        <f>J204+J205+J206+J207</f>
        <v>10000</v>
      </c>
      <c r="K203" s="2">
        <f t="shared" ref="K203:L203" si="44">K204+K205+K206+K207</f>
        <v>51964.5</v>
      </c>
      <c r="L203" s="2">
        <f t="shared" si="44"/>
        <v>11071.6</v>
      </c>
      <c r="M203" s="16" t="s">
        <v>17</v>
      </c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32.25" customHeight="1" x14ac:dyDescent="0.3">
      <c r="A204" s="10"/>
      <c r="B204" s="17"/>
      <c r="C204" s="17"/>
      <c r="D204" s="17"/>
      <c r="E204" s="17"/>
      <c r="F204" s="17"/>
      <c r="G204" s="17"/>
      <c r="H204" s="17"/>
      <c r="I204" s="1" t="s">
        <v>12</v>
      </c>
      <c r="J204" s="2">
        <v>10000</v>
      </c>
      <c r="K204" s="2">
        <v>6878.6</v>
      </c>
      <c r="L204" s="2">
        <v>11071.6</v>
      </c>
      <c r="M204" s="17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27.6" x14ac:dyDescent="0.3">
      <c r="A205" s="10"/>
      <c r="B205" s="17"/>
      <c r="C205" s="17"/>
      <c r="D205" s="17"/>
      <c r="E205" s="17"/>
      <c r="F205" s="17"/>
      <c r="G205" s="17"/>
      <c r="H205" s="17"/>
      <c r="I205" s="1" t="s">
        <v>13</v>
      </c>
      <c r="J205" s="2"/>
      <c r="K205" s="2">
        <v>45085.9</v>
      </c>
      <c r="L205" s="2"/>
      <c r="M205" s="17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27.6" x14ac:dyDescent="0.3">
      <c r="A206" s="10"/>
      <c r="B206" s="17"/>
      <c r="C206" s="17"/>
      <c r="D206" s="17"/>
      <c r="E206" s="17"/>
      <c r="F206" s="17"/>
      <c r="G206" s="17"/>
      <c r="H206" s="17"/>
      <c r="I206" s="1" t="s">
        <v>14</v>
      </c>
      <c r="J206" s="2"/>
      <c r="K206" s="2"/>
      <c r="L206" s="2"/>
      <c r="M206" s="17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27.6" x14ac:dyDescent="0.3">
      <c r="A207" s="10"/>
      <c r="B207" s="18"/>
      <c r="C207" s="18"/>
      <c r="D207" s="18"/>
      <c r="E207" s="18"/>
      <c r="F207" s="18"/>
      <c r="G207" s="18"/>
      <c r="H207" s="18"/>
      <c r="I207" s="1" t="s">
        <v>15</v>
      </c>
      <c r="J207" s="2"/>
      <c r="K207" s="2"/>
      <c r="L207" s="2"/>
      <c r="M207" s="18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33" customHeight="1" x14ac:dyDescent="0.3">
      <c r="A208" s="10"/>
      <c r="B208" s="16" t="s">
        <v>99</v>
      </c>
      <c r="C208" s="16" t="s">
        <v>43</v>
      </c>
      <c r="D208" s="16">
        <v>2021</v>
      </c>
      <c r="E208" s="16" t="s">
        <v>58</v>
      </c>
      <c r="F208" s="19">
        <v>49321.2</v>
      </c>
      <c r="G208" s="16" t="s">
        <v>106</v>
      </c>
      <c r="H208" s="19">
        <v>49321.2</v>
      </c>
      <c r="I208" s="1" t="s">
        <v>11</v>
      </c>
      <c r="J208" s="2">
        <f>J209+J210+J211+J212</f>
        <v>3630.4</v>
      </c>
      <c r="K208" s="2">
        <f t="shared" ref="K208:L208" si="45">K209+K210+K211+K212</f>
        <v>24625</v>
      </c>
      <c r="L208" s="2">
        <f t="shared" si="45"/>
        <v>21065.7</v>
      </c>
      <c r="M208" s="16" t="s">
        <v>17</v>
      </c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27.6" x14ac:dyDescent="0.3">
      <c r="A209" s="10"/>
      <c r="B209" s="17"/>
      <c r="C209" s="17"/>
      <c r="D209" s="17"/>
      <c r="E209" s="17"/>
      <c r="F209" s="17"/>
      <c r="G209" s="17"/>
      <c r="H209" s="17"/>
      <c r="I209" s="1" t="s">
        <v>12</v>
      </c>
      <c r="J209" s="2">
        <v>3630.4</v>
      </c>
      <c r="K209" s="2">
        <v>9625</v>
      </c>
      <c r="L209" s="2">
        <v>6065.7</v>
      </c>
      <c r="M209" s="17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27.6" x14ac:dyDescent="0.3">
      <c r="A210" s="10"/>
      <c r="B210" s="17"/>
      <c r="C210" s="17"/>
      <c r="D210" s="17"/>
      <c r="E210" s="17"/>
      <c r="F210" s="17"/>
      <c r="G210" s="17"/>
      <c r="H210" s="17"/>
      <c r="I210" s="1" t="s">
        <v>13</v>
      </c>
      <c r="J210" s="2"/>
      <c r="K210" s="2">
        <v>15000</v>
      </c>
      <c r="L210" s="2">
        <v>15000</v>
      </c>
      <c r="M210" s="17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27.6" x14ac:dyDescent="0.3">
      <c r="A211" s="10"/>
      <c r="B211" s="17"/>
      <c r="C211" s="17"/>
      <c r="D211" s="17"/>
      <c r="E211" s="17"/>
      <c r="F211" s="17"/>
      <c r="G211" s="17"/>
      <c r="H211" s="17"/>
      <c r="I211" s="1" t="s">
        <v>14</v>
      </c>
      <c r="J211" s="2"/>
      <c r="K211" s="2"/>
      <c r="L211" s="2"/>
      <c r="M211" s="17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27.6" x14ac:dyDescent="0.3">
      <c r="A212" s="10"/>
      <c r="B212" s="18"/>
      <c r="C212" s="18"/>
      <c r="D212" s="18"/>
      <c r="E212" s="18"/>
      <c r="F212" s="18"/>
      <c r="G212" s="18"/>
      <c r="H212" s="18"/>
      <c r="I212" s="1" t="s">
        <v>15</v>
      </c>
      <c r="J212" s="2"/>
      <c r="K212" s="2"/>
      <c r="L212" s="2"/>
      <c r="M212" s="18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32.25" customHeight="1" x14ac:dyDescent="0.3">
      <c r="A213" s="10"/>
      <c r="B213" s="16" t="s">
        <v>100</v>
      </c>
      <c r="C213" s="16" t="s">
        <v>71</v>
      </c>
      <c r="D213" s="16">
        <v>2020</v>
      </c>
      <c r="E213" s="16" t="s">
        <v>58</v>
      </c>
      <c r="F213" s="19">
        <v>50600.160000000003</v>
      </c>
      <c r="G213" s="16" t="s">
        <v>106</v>
      </c>
      <c r="H213" s="19">
        <v>50600.160000000003</v>
      </c>
      <c r="I213" s="1" t="s">
        <v>11</v>
      </c>
      <c r="J213" s="2">
        <f>J214+J215+J216+J217</f>
        <v>5000</v>
      </c>
      <c r="K213" s="2">
        <f t="shared" ref="K213:L213" si="46">K214+K215+K216+K217</f>
        <v>36250</v>
      </c>
      <c r="L213" s="2">
        <f t="shared" si="46"/>
        <v>9350.2000000000007</v>
      </c>
      <c r="M213" s="16" t="s">
        <v>17</v>
      </c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27.6" x14ac:dyDescent="0.3">
      <c r="A214" s="10"/>
      <c r="B214" s="17"/>
      <c r="C214" s="17"/>
      <c r="D214" s="17"/>
      <c r="E214" s="17"/>
      <c r="F214" s="17"/>
      <c r="G214" s="17"/>
      <c r="H214" s="17"/>
      <c r="I214" s="1" t="s">
        <v>12</v>
      </c>
      <c r="J214" s="2">
        <v>5000</v>
      </c>
      <c r="K214" s="2">
        <v>6250</v>
      </c>
      <c r="L214" s="2">
        <v>9350.2000000000007</v>
      </c>
      <c r="M214" s="17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27.6" x14ac:dyDescent="0.3">
      <c r="A215" s="10"/>
      <c r="B215" s="17"/>
      <c r="C215" s="17"/>
      <c r="D215" s="17"/>
      <c r="E215" s="17"/>
      <c r="F215" s="17"/>
      <c r="G215" s="17"/>
      <c r="H215" s="17"/>
      <c r="I215" s="1" t="s">
        <v>13</v>
      </c>
      <c r="J215" s="2"/>
      <c r="K215" s="2">
        <v>30000</v>
      </c>
      <c r="L215" s="2"/>
      <c r="M215" s="17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27.6" x14ac:dyDescent="0.3">
      <c r="A216" s="10"/>
      <c r="B216" s="17"/>
      <c r="C216" s="17"/>
      <c r="D216" s="17"/>
      <c r="E216" s="17"/>
      <c r="F216" s="17"/>
      <c r="G216" s="17"/>
      <c r="H216" s="17"/>
      <c r="I216" s="1" t="s">
        <v>14</v>
      </c>
      <c r="J216" s="2"/>
      <c r="K216" s="2"/>
      <c r="L216" s="2"/>
      <c r="M216" s="17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27.6" x14ac:dyDescent="0.3">
      <c r="A217" s="10"/>
      <c r="B217" s="18"/>
      <c r="C217" s="18"/>
      <c r="D217" s="18"/>
      <c r="E217" s="18"/>
      <c r="F217" s="18"/>
      <c r="G217" s="18"/>
      <c r="H217" s="18"/>
      <c r="I217" s="1" t="s">
        <v>15</v>
      </c>
      <c r="J217" s="2"/>
      <c r="K217" s="2"/>
      <c r="L217" s="2"/>
      <c r="M217" s="18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27.6" x14ac:dyDescent="0.3">
      <c r="A218" s="10"/>
      <c r="B218" s="16" t="s">
        <v>101</v>
      </c>
      <c r="C218" s="16" t="s">
        <v>43</v>
      </c>
      <c r="D218" s="16">
        <v>2021</v>
      </c>
      <c r="E218" s="16" t="s">
        <v>58</v>
      </c>
      <c r="F218" s="19">
        <v>142014.6</v>
      </c>
      <c r="G218" s="16" t="s">
        <v>107</v>
      </c>
      <c r="H218" s="19">
        <v>142014.6</v>
      </c>
      <c r="I218" s="1" t="s">
        <v>11</v>
      </c>
      <c r="J218" s="2">
        <f>J219+J220+J221+J222</f>
        <v>10000</v>
      </c>
      <c r="K218" s="2">
        <f t="shared" ref="K218:L218" si="47">K219+K220+K221+K222</f>
        <v>53986</v>
      </c>
      <c r="L218" s="2">
        <f t="shared" si="47"/>
        <v>78028.5</v>
      </c>
      <c r="M218" s="16" t="s">
        <v>17</v>
      </c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27.6" x14ac:dyDescent="0.3">
      <c r="A219" s="10"/>
      <c r="B219" s="17"/>
      <c r="C219" s="17"/>
      <c r="D219" s="17"/>
      <c r="E219" s="17"/>
      <c r="F219" s="17"/>
      <c r="G219" s="17"/>
      <c r="H219" s="17"/>
      <c r="I219" s="1" t="s">
        <v>12</v>
      </c>
      <c r="J219" s="2">
        <v>10000</v>
      </c>
      <c r="K219" s="2">
        <v>21359.4</v>
      </c>
      <c r="L219" s="2">
        <v>33039.300000000003</v>
      </c>
      <c r="M219" s="17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27.6" x14ac:dyDescent="0.3">
      <c r="A220" s="10"/>
      <c r="B220" s="17"/>
      <c r="C220" s="17"/>
      <c r="D220" s="17"/>
      <c r="E220" s="17"/>
      <c r="F220" s="17"/>
      <c r="G220" s="17"/>
      <c r="H220" s="17"/>
      <c r="I220" s="1" t="s">
        <v>13</v>
      </c>
      <c r="J220" s="2"/>
      <c r="K220" s="2">
        <v>32626.6</v>
      </c>
      <c r="L220" s="2">
        <v>44989.2</v>
      </c>
      <c r="M220" s="17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27.6" x14ac:dyDescent="0.3">
      <c r="A221" s="10"/>
      <c r="B221" s="17"/>
      <c r="C221" s="17"/>
      <c r="D221" s="17"/>
      <c r="E221" s="17"/>
      <c r="F221" s="17"/>
      <c r="G221" s="17"/>
      <c r="H221" s="17"/>
      <c r="I221" s="1" t="s">
        <v>14</v>
      </c>
      <c r="J221" s="2"/>
      <c r="K221" s="2"/>
      <c r="L221" s="2"/>
      <c r="M221" s="17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27.6" x14ac:dyDescent="0.3">
      <c r="A222" s="10"/>
      <c r="B222" s="18"/>
      <c r="C222" s="18"/>
      <c r="D222" s="18"/>
      <c r="E222" s="18"/>
      <c r="F222" s="18"/>
      <c r="G222" s="18"/>
      <c r="H222" s="18"/>
      <c r="I222" s="1" t="s">
        <v>15</v>
      </c>
      <c r="J222" s="2"/>
      <c r="K222" s="2"/>
      <c r="L222" s="2"/>
      <c r="M222" s="18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27.6" customHeight="1" x14ac:dyDescent="0.3">
      <c r="A223" s="10"/>
      <c r="B223" s="16" t="s">
        <v>138</v>
      </c>
      <c r="C223" s="16">
        <v>2019</v>
      </c>
      <c r="D223" s="16">
        <v>2019</v>
      </c>
      <c r="E223" s="16" t="s">
        <v>58</v>
      </c>
      <c r="F223" s="19">
        <v>169917.1</v>
      </c>
      <c r="G223" s="16" t="s">
        <v>118</v>
      </c>
      <c r="H223" s="19">
        <v>169917.1</v>
      </c>
      <c r="I223" s="1" t="s">
        <v>11</v>
      </c>
      <c r="J223" s="2">
        <f>SUM(J224+J225+J226+J227)</f>
        <v>169917.1</v>
      </c>
      <c r="K223" s="2"/>
      <c r="L223" s="2"/>
      <c r="M223" s="16" t="s">
        <v>119</v>
      </c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27.6" x14ac:dyDescent="0.3">
      <c r="A224" s="10"/>
      <c r="B224" s="17"/>
      <c r="C224" s="17"/>
      <c r="D224" s="17"/>
      <c r="E224" s="17"/>
      <c r="F224" s="17"/>
      <c r="G224" s="17"/>
      <c r="H224" s="17"/>
      <c r="I224" s="1" t="s">
        <v>12</v>
      </c>
      <c r="J224" s="2">
        <v>65292.7</v>
      </c>
      <c r="K224" s="2"/>
      <c r="L224" s="2"/>
      <c r="M224" s="17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27.6" x14ac:dyDescent="0.3">
      <c r="A225" s="10"/>
      <c r="B225" s="17"/>
      <c r="C225" s="17"/>
      <c r="D225" s="17"/>
      <c r="E225" s="17"/>
      <c r="F225" s="17"/>
      <c r="G225" s="17"/>
      <c r="H225" s="17"/>
      <c r="I225" s="1" t="s">
        <v>13</v>
      </c>
      <c r="J225" s="2">
        <v>102150</v>
      </c>
      <c r="K225" s="2"/>
      <c r="L225" s="2"/>
      <c r="M225" s="17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27.6" x14ac:dyDescent="0.3">
      <c r="A226" s="10"/>
      <c r="B226" s="17"/>
      <c r="C226" s="17"/>
      <c r="D226" s="17"/>
      <c r="E226" s="17"/>
      <c r="F226" s="17"/>
      <c r="G226" s="17"/>
      <c r="H226" s="17"/>
      <c r="I226" s="1" t="s">
        <v>14</v>
      </c>
      <c r="J226" s="2">
        <v>2474.4</v>
      </c>
      <c r="K226" s="2"/>
      <c r="L226" s="2"/>
      <c r="M226" s="17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55.5" customHeight="1" x14ac:dyDescent="0.3">
      <c r="A227" s="10"/>
      <c r="B227" s="17"/>
      <c r="C227" s="17"/>
      <c r="D227" s="17"/>
      <c r="E227" s="17"/>
      <c r="F227" s="17"/>
      <c r="G227" s="17"/>
      <c r="H227" s="17"/>
      <c r="I227" s="11" t="s">
        <v>15</v>
      </c>
      <c r="J227" s="12"/>
      <c r="K227" s="12"/>
      <c r="L227" s="12"/>
      <c r="M227" s="17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27.6" customHeight="1" x14ac:dyDescent="0.3">
      <c r="A228" s="34" t="s">
        <v>47</v>
      </c>
      <c r="B228" s="35"/>
      <c r="C228" s="35"/>
      <c r="D228" s="35"/>
      <c r="E228" s="35"/>
      <c r="F228" s="35"/>
      <c r="G228" s="35"/>
      <c r="H228" s="36"/>
      <c r="I228" s="1" t="s">
        <v>11</v>
      </c>
      <c r="J228" s="2">
        <f>SUM(J33+J38+J43+J48+J53+J58+J63+J68+J73+J78+J83+J88+J93+J98+J103+J108+J113+J118+J123+J128+J133+J138+J143+J148+J153+J158+J163+J168+J173+J178+J183+J188+J193+J198+J203+J208+J213+J218+J223)</f>
        <v>3986808.8</v>
      </c>
      <c r="K228" s="2">
        <f t="shared" ref="K228:L228" si="48">SUM(K33+K38+K43+K48+K53+K58+K63+K68+K73+K78+K83+K88+K93+K98+K103+K108+K113+K118+K123+K128+K133+K138+K143+K148+K153+K158+K163+K168+K173+K178+K183+K188+K193+K198+K203+K208+K213+K218+K223)</f>
        <v>2185690.8119085599</v>
      </c>
      <c r="L228" s="2">
        <f t="shared" si="48"/>
        <v>1010734.2717171717</v>
      </c>
      <c r="M228" s="1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27.6" x14ac:dyDescent="0.3">
      <c r="A229" s="37"/>
      <c r="B229" s="38"/>
      <c r="C229" s="38"/>
      <c r="D229" s="38"/>
      <c r="E229" s="38"/>
      <c r="F229" s="38"/>
      <c r="G229" s="38"/>
      <c r="H229" s="39"/>
      <c r="I229" s="1" t="s">
        <v>12</v>
      </c>
      <c r="J229" s="2">
        <f>SUM(J34+J39+J44+J49+J54+J59+J64+J69+J74+J79+J84+J89+J94+J99+J104+J109+J114+J119+J124+J129+J134+J139+J144+J149+J154+J159+J164+J169+J174+J179+J184+J189+J194+J199+J204+J209+J214+J219+J224)</f>
        <v>1766671.5000000002</v>
      </c>
      <c r="K229" s="2">
        <f t="shared" ref="K229:L229" si="49">SUM(K34+K39+K44+K49+K54+K59+K64+K69+K74+K79+K84+K89+K94+K99+K104+K109+K114+K119+K124+K129+K134+K139+K144+K149+K154+K159+K164+K169+K174+K179+K184+K189+K194+K199+K204+K209+K214+K219+K224)</f>
        <v>1097909.8000000003</v>
      </c>
      <c r="L229" s="2">
        <f t="shared" si="49"/>
        <v>343531.39999999997</v>
      </c>
      <c r="M229" s="1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27.6" x14ac:dyDescent="0.3">
      <c r="A230" s="37"/>
      <c r="B230" s="38"/>
      <c r="C230" s="38"/>
      <c r="D230" s="38"/>
      <c r="E230" s="38"/>
      <c r="F230" s="38"/>
      <c r="G230" s="38"/>
      <c r="H230" s="39"/>
      <c r="I230" s="1" t="s">
        <v>13</v>
      </c>
      <c r="J230" s="2">
        <f t="shared" ref="J230:L230" si="50">SUM(J35+J40+J45+J50+J55+J60+J65+J70+J75+J80+J85+J90+J95+J100+J105+J110+J115+J120+J125+J130+J135+J140+J145+J150+J155+J160+J165+J170+J175+J180+J185+J190+J195+J200+J205+J210+J215+J220+J225)</f>
        <v>2182724</v>
      </c>
      <c r="K230" s="2">
        <f t="shared" si="50"/>
        <v>1072191.4000000001</v>
      </c>
      <c r="L230" s="2">
        <f t="shared" si="50"/>
        <v>663941.69999999984</v>
      </c>
      <c r="M230" s="1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27.6" x14ac:dyDescent="0.3">
      <c r="A231" s="37"/>
      <c r="B231" s="38"/>
      <c r="C231" s="38"/>
      <c r="D231" s="38"/>
      <c r="E231" s="38"/>
      <c r="F231" s="38"/>
      <c r="G231" s="38"/>
      <c r="H231" s="39"/>
      <c r="I231" s="1" t="s">
        <v>14</v>
      </c>
      <c r="J231" s="2">
        <f t="shared" ref="J231:L231" si="51">SUM(J36+J41+J46+J51+J56+J61+J66+J71+J76+J81+J86+J91+J96+J101+J106+J111+J116+J121+J126+J131+J136+J141+J146+J151+J156+J161+J166+J171+J176+J181+J186+J191+J196+J201+J206+J211+J216+J221+J226)</f>
        <v>37413.30000000001</v>
      </c>
      <c r="K231" s="2">
        <f>SUM(K36+K41+K46+K51+K56+K61+K66+K71+K76+K81+K86+K91+K96+K101+K106+K111+K116+K121+K126+K131+K136+K141+K146+K151+K156+K161+K166+K171+K176+K181+K186+K191+K196+K201+K206+K211+K216+K221+K226)</f>
        <v>15589.611908559276</v>
      </c>
      <c r="L231" s="2">
        <f t="shared" si="51"/>
        <v>3261.1717171717173</v>
      </c>
      <c r="M231" s="1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27.6" x14ac:dyDescent="0.3">
      <c r="A232" s="40"/>
      <c r="B232" s="41"/>
      <c r="C232" s="41"/>
      <c r="D232" s="41"/>
      <c r="E232" s="41"/>
      <c r="F232" s="41"/>
      <c r="G232" s="41"/>
      <c r="H232" s="42"/>
      <c r="I232" s="1" t="s">
        <v>15</v>
      </c>
      <c r="J232" s="2">
        <f t="shared" ref="J232:L232" si="52">SUM(J37+J42+J47+J52+J57+J62+J67+J72+J77+J82+J87+J92+J97+J102+J107+J112+J117+J122+J127+J132+J137+J142+J147+J152+J157+J162+J167+J172+J177+J182+J187+J192+J197+J202+J207+J212+J217+J222+J227)</f>
        <v>0</v>
      </c>
      <c r="K232" s="2">
        <f t="shared" si="52"/>
        <v>0</v>
      </c>
      <c r="L232" s="2">
        <f t="shared" si="52"/>
        <v>0</v>
      </c>
      <c r="M232" s="1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27.6" x14ac:dyDescent="0.3">
      <c r="A233" s="21" t="s">
        <v>141</v>
      </c>
      <c r="B233" s="20" t="s">
        <v>69</v>
      </c>
      <c r="C233" s="20" t="s">
        <v>39</v>
      </c>
      <c r="D233" s="20">
        <v>2019</v>
      </c>
      <c r="E233" s="20" t="s">
        <v>58</v>
      </c>
      <c r="F233" s="33">
        <v>176458.08</v>
      </c>
      <c r="G233" s="20" t="s">
        <v>64</v>
      </c>
      <c r="H233" s="33">
        <f>F233</f>
        <v>176458.08</v>
      </c>
      <c r="I233" s="1" t="s">
        <v>11</v>
      </c>
      <c r="J233" s="2">
        <f>J234+J235+J236+J237</f>
        <v>176458.1</v>
      </c>
      <c r="K233" s="2">
        <f>K234+K235+K236+K237</f>
        <v>30000</v>
      </c>
      <c r="L233" s="2">
        <f t="shared" ref="L233" si="53">L234+L235+L236+L237</f>
        <v>0</v>
      </c>
      <c r="M233" s="20" t="s">
        <v>17</v>
      </c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27.6" x14ac:dyDescent="0.3">
      <c r="A234" s="21"/>
      <c r="B234" s="20"/>
      <c r="C234" s="20"/>
      <c r="D234" s="20"/>
      <c r="E234" s="20"/>
      <c r="F234" s="20"/>
      <c r="G234" s="20"/>
      <c r="H234" s="20"/>
      <c r="I234" s="1" t="s">
        <v>12</v>
      </c>
      <c r="J234" s="2">
        <v>64740.4</v>
      </c>
      <c r="K234" s="2">
        <v>30000</v>
      </c>
      <c r="L234" s="2">
        <v>0</v>
      </c>
      <c r="M234" s="20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27.6" x14ac:dyDescent="0.3">
      <c r="A235" s="21"/>
      <c r="B235" s="20"/>
      <c r="C235" s="20"/>
      <c r="D235" s="20"/>
      <c r="E235" s="20"/>
      <c r="F235" s="20"/>
      <c r="G235" s="20"/>
      <c r="H235" s="20"/>
      <c r="I235" s="1" t="s">
        <v>13</v>
      </c>
      <c r="J235" s="2">
        <v>111717.7</v>
      </c>
      <c r="K235" s="2"/>
      <c r="L235" s="2">
        <v>0</v>
      </c>
      <c r="M235" s="20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27.6" x14ac:dyDescent="0.3">
      <c r="A236" s="21"/>
      <c r="B236" s="20"/>
      <c r="C236" s="20"/>
      <c r="D236" s="20"/>
      <c r="E236" s="20"/>
      <c r="F236" s="20"/>
      <c r="G236" s="20"/>
      <c r="H236" s="20"/>
      <c r="I236" s="1" t="s">
        <v>14</v>
      </c>
      <c r="J236" s="2"/>
      <c r="K236" s="2"/>
      <c r="L236" s="2">
        <v>0</v>
      </c>
      <c r="M236" s="20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27.6" x14ac:dyDescent="0.3">
      <c r="A237" s="21"/>
      <c r="B237" s="20"/>
      <c r="C237" s="20"/>
      <c r="D237" s="20"/>
      <c r="E237" s="20"/>
      <c r="F237" s="20"/>
      <c r="G237" s="20"/>
      <c r="H237" s="20"/>
      <c r="I237" s="1" t="s">
        <v>15</v>
      </c>
      <c r="J237" s="2"/>
      <c r="K237" s="2"/>
      <c r="L237" s="2">
        <v>0</v>
      </c>
      <c r="M237" s="20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27.6" x14ac:dyDescent="0.3">
      <c r="A238" s="37" t="s">
        <v>47</v>
      </c>
      <c r="B238" s="38"/>
      <c r="C238" s="38"/>
      <c r="D238" s="38"/>
      <c r="E238" s="38"/>
      <c r="F238" s="38"/>
      <c r="G238" s="38"/>
      <c r="H238" s="39"/>
      <c r="I238" s="9" t="s">
        <v>11</v>
      </c>
      <c r="J238" s="2">
        <f>SUM(J233)</f>
        <v>176458.1</v>
      </c>
      <c r="K238" s="2">
        <f t="shared" ref="K238:L238" si="54">SUM(K233)</f>
        <v>30000</v>
      </c>
      <c r="L238" s="2">
        <f t="shared" si="54"/>
        <v>0</v>
      </c>
      <c r="M238" s="1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27.6" x14ac:dyDescent="0.3">
      <c r="A239" s="37"/>
      <c r="B239" s="38"/>
      <c r="C239" s="38"/>
      <c r="D239" s="38"/>
      <c r="E239" s="38"/>
      <c r="F239" s="38"/>
      <c r="G239" s="38"/>
      <c r="H239" s="39"/>
      <c r="I239" s="1" t="s">
        <v>12</v>
      </c>
      <c r="J239" s="2">
        <f t="shared" ref="J239:L242" si="55">SUM(J234)</f>
        <v>64740.4</v>
      </c>
      <c r="K239" s="2">
        <f t="shared" si="55"/>
        <v>30000</v>
      </c>
      <c r="L239" s="2">
        <f t="shared" si="55"/>
        <v>0</v>
      </c>
      <c r="M239" s="1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27.6" x14ac:dyDescent="0.3">
      <c r="A240" s="37"/>
      <c r="B240" s="38"/>
      <c r="C240" s="38"/>
      <c r="D240" s="38"/>
      <c r="E240" s="38"/>
      <c r="F240" s="38"/>
      <c r="G240" s="38"/>
      <c r="H240" s="39"/>
      <c r="I240" s="1" t="s">
        <v>13</v>
      </c>
      <c r="J240" s="2">
        <f t="shared" si="55"/>
        <v>111717.7</v>
      </c>
      <c r="K240" s="2">
        <f t="shared" si="55"/>
        <v>0</v>
      </c>
      <c r="L240" s="2">
        <f t="shared" si="55"/>
        <v>0</v>
      </c>
      <c r="M240" s="1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27.6" x14ac:dyDescent="0.3">
      <c r="A241" s="37"/>
      <c r="B241" s="38"/>
      <c r="C241" s="38"/>
      <c r="D241" s="38"/>
      <c r="E241" s="38"/>
      <c r="F241" s="38"/>
      <c r="G241" s="38"/>
      <c r="H241" s="39"/>
      <c r="I241" s="1" t="s">
        <v>14</v>
      </c>
      <c r="J241" s="2">
        <f t="shared" si="55"/>
        <v>0</v>
      </c>
      <c r="K241" s="2">
        <f t="shared" si="55"/>
        <v>0</v>
      </c>
      <c r="L241" s="2">
        <f t="shared" si="55"/>
        <v>0</v>
      </c>
      <c r="M241" s="1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27.6" x14ac:dyDescent="0.3">
      <c r="A242" s="40"/>
      <c r="B242" s="41"/>
      <c r="C242" s="41"/>
      <c r="D242" s="41"/>
      <c r="E242" s="41"/>
      <c r="F242" s="41"/>
      <c r="G242" s="41"/>
      <c r="H242" s="42"/>
      <c r="I242" s="1" t="s">
        <v>15</v>
      </c>
      <c r="J242" s="2">
        <f t="shared" si="55"/>
        <v>0</v>
      </c>
      <c r="K242" s="2">
        <f t="shared" si="55"/>
        <v>0</v>
      </c>
      <c r="L242" s="2">
        <f t="shared" si="55"/>
        <v>0</v>
      </c>
      <c r="M242" s="14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39" customHeight="1" x14ac:dyDescent="0.3">
      <c r="A243" s="22" t="s">
        <v>144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4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27.6" customHeight="1" x14ac:dyDescent="0.3">
      <c r="A244" s="28" t="s">
        <v>146</v>
      </c>
      <c r="B244" s="16" t="s">
        <v>123</v>
      </c>
      <c r="C244" s="16">
        <v>2019</v>
      </c>
      <c r="D244" s="16">
        <v>2019</v>
      </c>
      <c r="E244" s="16" t="s">
        <v>72</v>
      </c>
      <c r="F244" s="19">
        <v>364400</v>
      </c>
      <c r="G244" s="16" t="s">
        <v>124</v>
      </c>
      <c r="H244" s="43">
        <v>364400</v>
      </c>
      <c r="I244" s="1" t="s">
        <v>11</v>
      </c>
      <c r="J244" s="3">
        <f>SUM(J245+J246+J247+J248)</f>
        <v>364400</v>
      </c>
      <c r="K244" s="3"/>
      <c r="L244" s="3"/>
      <c r="M244" s="16" t="s">
        <v>122</v>
      </c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27.6" x14ac:dyDescent="0.3">
      <c r="A245" s="29"/>
      <c r="B245" s="17"/>
      <c r="C245" s="17"/>
      <c r="D245" s="17"/>
      <c r="E245" s="17"/>
      <c r="F245" s="17"/>
      <c r="G245" s="17"/>
      <c r="H245" s="43"/>
      <c r="I245" s="1" t="s">
        <v>12</v>
      </c>
      <c r="J245" s="3">
        <v>360000</v>
      </c>
      <c r="K245" s="3"/>
      <c r="L245" s="3"/>
      <c r="M245" s="17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27.6" x14ac:dyDescent="0.3">
      <c r="A246" s="29"/>
      <c r="B246" s="17"/>
      <c r="C246" s="17"/>
      <c r="D246" s="17"/>
      <c r="E246" s="17"/>
      <c r="F246" s="17"/>
      <c r="G246" s="17"/>
      <c r="H246" s="43"/>
      <c r="I246" s="1" t="s">
        <v>13</v>
      </c>
      <c r="J246" s="3"/>
      <c r="K246" s="3"/>
      <c r="L246" s="3"/>
      <c r="M246" s="17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27.6" x14ac:dyDescent="0.3">
      <c r="A247" s="29"/>
      <c r="B247" s="17"/>
      <c r="C247" s="17"/>
      <c r="D247" s="17"/>
      <c r="E247" s="17"/>
      <c r="F247" s="17"/>
      <c r="G247" s="17"/>
      <c r="H247" s="43"/>
      <c r="I247" s="1" t="s">
        <v>14</v>
      </c>
      <c r="J247" s="3">
        <v>4400</v>
      </c>
      <c r="K247" s="3"/>
      <c r="L247" s="3"/>
      <c r="M247" s="17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27.6" x14ac:dyDescent="0.3">
      <c r="A248" s="29"/>
      <c r="B248" s="18"/>
      <c r="C248" s="18"/>
      <c r="D248" s="18"/>
      <c r="E248" s="18"/>
      <c r="F248" s="18"/>
      <c r="G248" s="18"/>
      <c r="H248" s="43"/>
      <c r="I248" s="1" t="s">
        <v>15</v>
      </c>
      <c r="J248" s="3"/>
      <c r="K248" s="3"/>
      <c r="L248" s="3"/>
      <c r="M248" s="18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27.6" x14ac:dyDescent="0.3">
      <c r="A249" s="29"/>
      <c r="B249" s="16" t="s">
        <v>126</v>
      </c>
      <c r="C249" s="16" t="s">
        <v>43</v>
      </c>
      <c r="D249" s="16">
        <v>2022</v>
      </c>
      <c r="E249" s="16" t="s">
        <v>111</v>
      </c>
      <c r="F249" s="19">
        <v>308492.11</v>
      </c>
      <c r="G249" s="16" t="s">
        <v>112</v>
      </c>
      <c r="H249" s="19">
        <v>308492.11</v>
      </c>
      <c r="I249" s="1" t="s">
        <v>11</v>
      </c>
      <c r="J249" s="2">
        <f>J250+J251+J252+J253</f>
        <v>51355.7</v>
      </c>
      <c r="K249" s="2">
        <f>K250+K251+K252+K253</f>
        <v>0</v>
      </c>
      <c r="L249" s="2">
        <f>L250+L251+L252+L253</f>
        <v>70707.070707070714</v>
      </c>
      <c r="M249" s="16" t="s">
        <v>113</v>
      </c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27.6" x14ac:dyDescent="0.3">
      <c r="A250" s="29"/>
      <c r="B250" s="17"/>
      <c r="C250" s="17"/>
      <c r="D250" s="17"/>
      <c r="E250" s="17"/>
      <c r="F250" s="17"/>
      <c r="G250" s="17"/>
      <c r="H250" s="17"/>
      <c r="I250" s="1" t="s">
        <v>12</v>
      </c>
      <c r="J250" s="2">
        <v>50000</v>
      </c>
      <c r="K250" s="2">
        <v>0</v>
      </c>
      <c r="L250" s="2">
        <v>70000</v>
      </c>
      <c r="M250" s="17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27.6" x14ac:dyDescent="0.3">
      <c r="A251" s="29"/>
      <c r="B251" s="17"/>
      <c r="C251" s="17"/>
      <c r="D251" s="17"/>
      <c r="E251" s="17"/>
      <c r="F251" s="17"/>
      <c r="G251" s="17"/>
      <c r="H251" s="17"/>
      <c r="I251" s="1" t="s">
        <v>13</v>
      </c>
      <c r="J251" s="2"/>
      <c r="K251" s="2">
        <v>0</v>
      </c>
      <c r="L251" s="2">
        <v>0</v>
      </c>
      <c r="M251" s="17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27.6" x14ac:dyDescent="0.3">
      <c r="A252" s="29"/>
      <c r="B252" s="17"/>
      <c r="C252" s="17"/>
      <c r="D252" s="17"/>
      <c r="E252" s="17"/>
      <c r="F252" s="17"/>
      <c r="G252" s="17"/>
      <c r="H252" s="17"/>
      <c r="I252" s="1" t="s">
        <v>14</v>
      </c>
      <c r="J252" s="2">
        <v>1355.7</v>
      </c>
      <c r="K252" s="2">
        <v>0</v>
      </c>
      <c r="L252" s="2">
        <f>L250/99</f>
        <v>707.07070707070704</v>
      </c>
      <c r="M252" s="17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27.6" x14ac:dyDescent="0.3">
      <c r="A253" s="29"/>
      <c r="B253" s="18"/>
      <c r="C253" s="18"/>
      <c r="D253" s="18"/>
      <c r="E253" s="18"/>
      <c r="F253" s="18"/>
      <c r="G253" s="18"/>
      <c r="H253" s="18"/>
      <c r="I253" s="1" t="s">
        <v>15</v>
      </c>
      <c r="J253" s="2"/>
      <c r="K253" s="2"/>
      <c r="L253" s="2"/>
      <c r="M253" s="18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27.6" x14ac:dyDescent="0.3">
      <c r="A254" s="29"/>
      <c r="B254" s="16" t="s">
        <v>130</v>
      </c>
      <c r="C254" s="16">
        <v>2019</v>
      </c>
      <c r="D254" s="16">
        <v>2019</v>
      </c>
      <c r="E254" s="16" t="s">
        <v>111</v>
      </c>
      <c r="F254" s="19">
        <v>16497.13</v>
      </c>
      <c r="G254" s="16" t="s">
        <v>73</v>
      </c>
      <c r="H254" s="19">
        <v>16497.13</v>
      </c>
      <c r="I254" s="1" t="s">
        <v>11</v>
      </c>
      <c r="J254" s="2">
        <f>J255+J256+J257+J258</f>
        <v>15789.5</v>
      </c>
      <c r="K254" s="2">
        <f>K255+K256+K257+K258</f>
        <v>0</v>
      </c>
      <c r="L254" s="2">
        <f>L255+L256+L257+L258</f>
        <v>0</v>
      </c>
      <c r="M254" s="16" t="s">
        <v>21</v>
      </c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27.6" x14ac:dyDescent="0.3">
      <c r="A255" s="29"/>
      <c r="B255" s="17"/>
      <c r="C255" s="17"/>
      <c r="D255" s="17"/>
      <c r="E255" s="17"/>
      <c r="F255" s="17"/>
      <c r="G255" s="17"/>
      <c r="H255" s="17"/>
      <c r="I255" s="1" t="s">
        <v>12</v>
      </c>
      <c r="J255" s="2">
        <v>15000</v>
      </c>
      <c r="K255" s="2"/>
      <c r="L255" s="2"/>
      <c r="M255" s="17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27.6" x14ac:dyDescent="0.3">
      <c r="A256" s="29"/>
      <c r="B256" s="17"/>
      <c r="C256" s="17"/>
      <c r="D256" s="17"/>
      <c r="E256" s="17"/>
      <c r="F256" s="17"/>
      <c r="G256" s="17"/>
      <c r="H256" s="17"/>
      <c r="I256" s="1" t="s">
        <v>13</v>
      </c>
      <c r="J256" s="2"/>
      <c r="K256" s="2"/>
      <c r="L256" s="2"/>
      <c r="M256" s="17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27.6" x14ac:dyDescent="0.3">
      <c r="A257" s="29"/>
      <c r="B257" s="17"/>
      <c r="C257" s="17"/>
      <c r="D257" s="17"/>
      <c r="E257" s="17"/>
      <c r="F257" s="17"/>
      <c r="G257" s="17"/>
      <c r="H257" s="17"/>
      <c r="I257" s="1" t="s">
        <v>14</v>
      </c>
      <c r="J257" s="2">
        <v>789.5</v>
      </c>
      <c r="K257" s="2"/>
      <c r="L257" s="2"/>
      <c r="M257" s="17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27.6" x14ac:dyDescent="0.3">
      <c r="A258" s="29"/>
      <c r="B258" s="18"/>
      <c r="C258" s="18"/>
      <c r="D258" s="18"/>
      <c r="E258" s="18"/>
      <c r="F258" s="18"/>
      <c r="G258" s="18"/>
      <c r="H258" s="18"/>
      <c r="I258" s="1" t="s">
        <v>15</v>
      </c>
      <c r="J258" s="2"/>
      <c r="K258" s="2"/>
      <c r="L258" s="2"/>
      <c r="M258" s="18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27.6" x14ac:dyDescent="0.3">
      <c r="A259" s="29"/>
      <c r="B259" s="16" t="s">
        <v>117</v>
      </c>
      <c r="C259" s="16" t="s">
        <v>71</v>
      </c>
      <c r="D259" s="16">
        <v>2020</v>
      </c>
      <c r="E259" s="16" t="s">
        <v>70</v>
      </c>
      <c r="F259" s="19">
        <v>474399.34</v>
      </c>
      <c r="G259" s="16" t="s">
        <v>73</v>
      </c>
      <c r="H259" s="19">
        <f>F259</f>
        <v>474399.34</v>
      </c>
      <c r="I259" s="1" t="s">
        <v>11</v>
      </c>
      <c r="J259" s="2">
        <f>J260+J261+J262+J263</f>
        <v>253375.9</v>
      </c>
      <c r="K259" s="2">
        <f>K260+K261+K262+K263</f>
        <v>202706.5</v>
      </c>
      <c r="L259" s="2">
        <f>L260+L261+L262+L263</f>
        <v>0</v>
      </c>
      <c r="M259" s="16" t="s">
        <v>21</v>
      </c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27.6" x14ac:dyDescent="0.3">
      <c r="A260" s="29"/>
      <c r="B260" s="17"/>
      <c r="C260" s="17"/>
      <c r="D260" s="17"/>
      <c r="E260" s="17"/>
      <c r="F260" s="17"/>
      <c r="G260" s="17"/>
      <c r="H260" s="17"/>
      <c r="I260" s="1" t="s">
        <v>12</v>
      </c>
      <c r="J260" s="2">
        <v>250000</v>
      </c>
      <c r="K260" s="2">
        <v>200679.4</v>
      </c>
      <c r="L260" s="2"/>
      <c r="M260" s="17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27.6" x14ac:dyDescent="0.3">
      <c r="A261" s="29"/>
      <c r="B261" s="17"/>
      <c r="C261" s="17"/>
      <c r="D261" s="17"/>
      <c r="E261" s="17"/>
      <c r="F261" s="17"/>
      <c r="G261" s="17"/>
      <c r="H261" s="17"/>
      <c r="I261" s="1" t="s">
        <v>13</v>
      </c>
      <c r="J261" s="2"/>
      <c r="K261" s="2"/>
      <c r="L261" s="2"/>
      <c r="M261" s="17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27.6" x14ac:dyDescent="0.3">
      <c r="A262" s="29"/>
      <c r="B262" s="17"/>
      <c r="C262" s="17"/>
      <c r="D262" s="17"/>
      <c r="E262" s="17"/>
      <c r="F262" s="17"/>
      <c r="G262" s="17"/>
      <c r="H262" s="17"/>
      <c r="I262" s="1" t="s">
        <v>14</v>
      </c>
      <c r="J262" s="2">
        <v>3375.9</v>
      </c>
      <c r="K262" s="2">
        <v>2027.1</v>
      </c>
      <c r="L262" s="2"/>
      <c r="M262" s="17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27.6" x14ac:dyDescent="0.3">
      <c r="A263" s="29"/>
      <c r="B263" s="18"/>
      <c r="C263" s="18"/>
      <c r="D263" s="18"/>
      <c r="E263" s="18"/>
      <c r="F263" s="18"/>
      <c r="G263" s="18"/>
      <c r="H263" s="18"/>
      <c r="I263" s="1" t="s">
        <v>15</v>
      </c>
      <c r="J263" s="2"/>
      <c r="K263" s="2"/>
      <c r="L263" s="2"/>
      <c r="M263" s="18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27.6" x14ac:dyDescent="0.3">
      <c r="A264" s="29"/>
      <c r="B264" s="16" t="s">
        <v>114</v>
      </c>
      <c r="C264" s="16" t="s">
        <v>44</v>
      </c>
      <c r="D264" s="16">
        <v>2022</v>
      </c>
      <c r="E264" s="16" t="s">
        <v>58</v>
      </c>
      <c r="F264" s="19">
        <v>750000</v>
      </c>
      <c r="G264" s="16" t="s">
        <v>125</v>
      </c>
      <c r="H264" s="19">
        <v>750000</v>
      </c>
      <c r="I264" s="1" t="s">
        <v>11</v>
      </c>
      <c r="J264" s="2">
        <f>J265+J266+J267+J268</f>
        <v>0</v>
      </c>
      <c r="K264" s="2">
        <f>K265+K266+K267+K268</f>
        <v>51355.7</v>
      </c>
      <c r="L264" s="2">
        <f>L265+L266+L267+L268</f>
        <v>98768</v>
      </c>
      <c r="M264" s="16" t="s">
        <v>21</v>
      </c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27.6" x14ac:dyDescent="0.3">
      <c r="A265" s="29"/>
      <c r="B265" s="17"/>
      <c r="C265" s="17"/>
      <c r="D265" s="17"/>
      <c r="E265" s="17"/>
      <c r="F265" s="17"/>
      <c r="G265" s="17"/>
      <c r="H265" s="17"/>
      <c r="I265" s="1" t="s">
        <v>12</v>
      </c>
      <c r="J265" s="2"/>
      <c r="K265" s="2">
        <v>50000</v>
      </c>
      <c r="L265" s="2">
        <v>97780.3</v>
      </c>
      <c r="M265" s="17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27.6" x14ac:dyDescent="0.3">
      <c r="A266" s="29"/>
      <c r="B266" s="17"/>
      <c r="C266" s="17"/>
      <c r="D266" s="17"/>
      <c r="E266" s="17"/>
      <c r="F266" s="17"/>
      <c r="G266" s="17"/>
      <c r="H266" s="17"/>
      <c r="I266" s="1" t="s">
        <v>13</v>
      </c>
      <c r="J266" s="2"/>
      <c r="K266" s="2"/>
      <c r="L266" s="2"/>
      <c r="M266" s="17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27.6" x14ac:dyDescent="0.3">
      <c r="A267" s="29"/>
      <c r="B267" s="17"/>
      <c r="C267" s="17"/>
      <c r="D267" s="17"/>
      <c r="E267" s="17"/>
      <c r="F267" s="17"/>
      <c r="G267" s="17"/>
      <c r="H267" s="17"/>
      <c r="I267" s="1" t="s">
        <v>14</v>
      </c>
      <c r="J267" s="2"/>
      <c r="K267" s="2">
        <v>1355.7</v>
      </c>
      <c r="L267" s="2">
        <v>987.7</v>
      </c>
      <c r="M267" s="17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27.6" x14ac:dyDescent="0.3">
      <c r="A268" s="29"/>
      <c r="B268" s="18"/>
      <c r="C268" s="18"/>
      <c r="D268" s="18"/>
      <c r="E268" s="18"/>
      <c r="F268" s="18"/>
      <c r="G268" s="18"/>
      <c r="H268" s="18"/>
      <c r="I268" s="1" t="s">
        <v>15</v>
      </c>
      <c r="J268" s="2"/>
      <c r="K268" s="2"/>
      <c r="L268" s="2"/>
      <c r="M268" s="18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27.6" x14ac:dyDescent="0.3">
      <c r="A269" s="29"/>
      <c r="B269" s="16" t="s">
        <v>65</v>
      </c>
      <c r="C269" s="16" t="s">
        <v>41</v>
      </c>
      <c r="D269" s="16">
        <v>2019</v>
      </c>
      <c r="E269" s="16" t="s">
        <v>38</v>
      </c>
      <c r="F269" s="19">
        <v>971599.6</v>
      </c>
      <c r="G269" s="16" t="s">
        <v>30</v>
      </c>
      <c r="H269" s="19">
        <v>849611.1</v>
      </c>
      <c r="I269" s="1" t="s">
        <v>11</v>
      </c>
      <c r="J269" s="2">
        <f>J270+J271+J272+J273</f>
        <v>849611.1</v>
      </c>
      <c r="K269" s="2">
        <f>K270+K271+K272+K273</f>
        <v>0</v>
      </c>
      <c r="L269" s="2">
        <f>L270+L271+L272+L273</f>
        <v>0</v>
      </c>
      <c r="M269" s="16" t="s">
        <v>17</v>
      </c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27.6" x14ac:dyDescent="0.3">
      <c r="A270" s="29"/>
      <c r="B270" s="17"/>
      <c r="C270" s="17"/>
      <c r="D270" s="17"/>
      <c r="E270" s="17"/>
      <c r="F270" s="17"/>
      <c r="G270" s="17"/>
      <c r="H270" s="17"/>
      <c r="I270" s="1" t="s">
        <v>12</v>
      </c>
      <c r="J270" s="2">
        <v>849611.1</v>
      </c>
      <c r="K270" s="2"/>
      <c r="L270" s="2"/>
      <c r="M270" s="17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27.6" x14ac:dyDescent="0.3">
      <c r="A271" s="29"/>
      <c r="B271" s="17"/>
      <c r="C271" s="17"/>
      <c r="D271" s="17"/>
      <c r="E271" s="17"/>
      <c r="F271" s="17"/>
      <c r="G271" s="17"/>
      <c r="H271" s="17"/>
      <c r="I271" s="1" t="s">
        <v>13</v>
      </c>
      <c r="J271" s="2"/>
      <c r="K271" s="2"/>
      <c r="L271" s="2"/>
      <c r="M271" s="17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27.6" x14ac:dyDescent="0.3">
      <c r="A272" s="29"/>
      <c r="B272" s="17"/>
      <c r="C272" s="17"/>
      <c r="D272" s="17"/>
      <c r="E272" s="17"/>
      <c r="F272" s="17"/>
      <c r="G272" s="17"/>
      <c r="H272" s="17"/>
      <c r="I272" s="1" t="s">
        <v>14</v>
      </c>
      <c r="J272" s="2"/>
      <c r="K272" s="2"/>
      <c r="L272" s="2"/>
      <c r="M272" s="17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27.6" x14ac:dyDescent="0.3">
      <c r="A273" s="29"/>
      <c r="B273" s="18"/>
      <c r="C273" s="18"/>
      <c r="D273" s="18"/>
      <c r="E273" s="18"/>
      <c r="F273" s="18"/>
      <c r="G273" s="18"/>
      <c r="H273" s="18"/>
      <c r="I273" s="1" t="s">
        <v>15</v>
      </c>
      <c r="J273" s="2"/>
      <c r="K273" s="2"/>
      <c r="L273" s="2"/>
      <c r="M273" s="18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27.6" x14ac:dyDescent="0.3">
      <c r="A274" s="29"/>
      <c r="B274" s="16" t="s">
        <v>22</v>
      </c>
      <c r="C274" s="16">
        <v>2020</v>
      </c>
      <c r="D274" s="16">
        <v>2025</v>
      </c>
      <c r="E274" s="16" t="s">
        <v>45</v>
      </c>
      <c r="F274" s="19">
        <v>90525.6</v>
      </c>
      <c r="G274" s="16" t="s">
        <v>42</v>
      </c>
      <c r="H274" s="19">
        <v>85857.01</v>
      </c>
      <c r="I274" s="1" t="s">
        <v>11</v>
      </c>
      <c r="J274" s="2">
        <f>J275+J276+J277+J278</f>
        <v>2007.4</v>
      </c>
      <c r="K274" s="2">
        <f>K275+K276+K277+K278</f>
        <v>0</v>
      </c>
      <c r="L274" s="2">
        <f>L275+L276+L277+L278</f>
        <v>0</v>
      </c>
      <c r="M274" s="16" t="s">
        <v>17</v>
      </c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27.6" x14ac:dyDescent="0.3">
      <c r="A275" s="29"/>
      <c r="B275" s="17"/>
      <c r="C275" s="17"/>
      <c r="D275" s="17"/>
      <c r="E275" s="17"/>
      <c r="F275" s="17"/>
      <c r="G275" s="17"/>
      <c r="H275" s="17"/>
      <c r="I275" s="1" t="s">
        <v>12</v>
      </c>
      <c r="J275" s="2">
        <v>2007.4</v>
      </c>
      <c r="K275" s="2"/>
      <c r="L275" s="2"/>
      <c r="M275" s="17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27.6" x14ac:dyDescent="0.3">
      <c r="A276" s="29"/>
      <c r="B276" s="17"/>
      <c r="C276" s="17"/>
      <c r="D276" s="17"/>
      <c r="E276" s="17"/>
      <c r="F276" s="17"/>
      <c r="G276" s="17"/>
      <c r="H276" s="17"/>
      <c r="I276" s="1" t="s">
        <v>13</v>
      </c>
      <c r="J276" s="2"/>
      <c r="K276" s="2"/>
      <c r="L276" s="2"/>
      <c r="M276" s="17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27.6" x14ac:dyDescent="0.3">
      <c r="A277" s="29"/>
      <c r="B277" s="17"/>
      <c r="C277" s="17"/>
      <c r="D277" s="17"/>
      <c r="E277" s="17"/>
      <c r="F277" s="17"/>
      <c r="G277" s="17"/>
      <c r="H277" s="17"/>
      <c r="I277" s="1" t="s">
        <v>14</v>
      </c>
      <c r="J277" s="2"/>
      <c r="K277" s="2"/>
      <c r="L277" s="2"/>
      <c r="M277" s="17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27.6" x14ac:dyDescent="0.3">
      <c r="A278" s="29"/>
      <c r="B278" s="18"/>
      <c r="C278" s="18"/>
      <c r="D278" s="18"/>
      <c r="E278" s="18"/>
      <c r="F278" s="18"/>
      <c r="G278" s="18"/>
      <c r="H278" s="18"/>
      <c r="I278" s="1" t="s">
        <v>15</v>
      </c>
      <c r="J278" s="2"/>
      <c r="K278" s="2"/>
      <c r="L278" s="2"/>
      <c r="M278" s="18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27.6" x14ac:dyDescent="0.3">
      <c r="A279" s="29"/>
      <c r="B279" s="16" t="s">
        <v>24</v>
      </c>
      <c r="C279" s="16" t="s">
        <v>37</v>
      </c>
      <c r="D279" s="16">
        <v>2020</v>
      </c>
      <c r="E279" s="16" t="s">
        <v>38</v>
      </c>
      <c r="F279" s="19">
        <v>385612.1</v>
      </c>
      <c r="G279" s="16" t="s">
        <v>31</v>
      </c>
      <c r="H279" s="19">
        <v>319909.02</v>
      </c>
      <c r="I279" s="1" t="s">
        <v>11</v>
      </c>
      <c r="J279" s="2">
        <f>J280+J281+J282+J283</f>
        <v>205894.3</v>
      </c>
      <c r="K279" s="2">
        <f>K280+K281+K282+K283</f>
        <v>114014.9</v>
      </c>
      <c r="L279" s="2">
        <f>L280+L281+L282+L283</f>
        <v>0</v>
      </c>
      <c r="M279" s="16" t="s">
        <v>17</v>
      </c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27.6" x14ac:dyDescent="0.3">
      <c r="A280" s="29"/>
      <c r="B280" s="17"/>
      <c r="C280" s="17"/>
      <c r="D280" s="17"/>
      <c r="E280" s="17"/>
      <c r="F280" s="17"/>
      <c r="G280" s="17"/>
      <c r="H280" s="17"/>
      <c r="I280" s="1" t="s">
        <v>12</v>
      </c>
      <c r="J280" s="2">
        <v>205894.3</v>
      </c>
      <c r="K280" s="2">
        <v>114014.9</v>
      </c>
      <c r="L280" s="2"/>
      <c r="M280" s="17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27.6" x14ac:dyDescent="0.3">
      <c r="A281" s="29"/>
      <c r="B281" s="17"/>
      <c r="C281" s="17"/>
      <c r="D281" s="17"/>
      <c r="E281" s="17"/>
      <c r="F281" s="17"/>
      <c r="G281" s="17"/>
      <c r="H281" s="17"/>
      <c r="I281" s="1" t="s">
        <v>13</v>
      </c>
      <c r="J281" s="2"/>
      <c r="K281" s="2"/>
      <c r="L281" s="2"/>
      <c r="M281" s="17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27.6" x14ac:dyDescent="0.3">
      <c r="A282" s="29"/>
      <c r="B282" s="17"/>
      <c r="C282" s="17"/>
      <c r="D282" s="17"/>
      <c r="E282" s="17"/>
      <c r="F282" s="17"/>
      <c r="G282" s="17"/>
      <c r="H282" s="17"/>
      <c r="I282" s="1" t="s">
        <v>14</v>
      </c>
      <c r="J282" s="2"/>
      <c r="K282" s="2"/>
      <c r="L282" s="2"/>
      <c r="M282" s="17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27.6" x14ac:dyDescent="0.3">
      <c r="A283" s="29"/>
      <c r="B283" s="18"/>
      <c r="C283" s="18"/>
      <c r="D283" s="18"/>
      <c r="E283" s="18"/>
      <c r="F283" s="18"/>
      <c r="G283" s="18"/>
      <c r="H283" s="18"/>
      <c r="I283" s="1" t="s">
        <v>15</v>
      </c>
      <c r="J283" s="2"/>
      <c r="K283" s="2"/>
      <c r="L283" s="2"/>
      <c r="M283" s="18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27.6" x14ac:dyDescent="0.3">
      <c r="A284" s="29"/>
      <c r="B284" s="16" t="s">
        <v>25</v>
      </c>
      <c r="C284" s="16" t="s">
        <v>39</v>
      </c>
      <c r="D284" s="16">
        <v>2019</v>
      </c>
      <c r="E284" s="16" t="s">
        <v>38</v>
      </c>
      <c r="F284" s="19">
        <v>862581.9</v>
      </c>
      <c r="G284" s="16" t="s">
        <v>20</v>
      </c>
      <c r="H284" s="19">
        <v>412875.1</v>
      </c>
      <c r="I284" s="1" t="s">
        <v>11</v>
      </c>
      <c r="J284" s="2">
        <f>J285+J286+J287+J288</f>
        <v>412875.1</v>
      </c>
      <c r="K284" s="2">
        <f>K285+K286+K287+K288</f>
        <v>0</v>
      </c>
      <c r="L284" s="2">
        <f>L285+L286+L287+L288</f>
        <v>0</v>
      </c>
      <c r="M284" s="16" t="s">
        <v>17</v>
      </c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27.6" x14ac:dyDescent="0.3">
      <c r="A285" s="29"/>
      <c r="B285" s="17"/>
      <c r="C285" s="17"/>
      <c r="D285" s="17"/>
      <c r="E285" s="17"/>
      <c r="F285" s="17"/>
      <c r="G285" s="17"/>
      <c r="H285" s="17"/>
      <c r="I285" s="1" t="s">
        <v>12</v>
      </c>
      <c r="J285" s="2">
        <v>412875.1</v>
      </c>
      <c r="K285" s="2"/>
      <c r="L285" s="2"/>
      <c r="M285" s="17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27.6" x14ac:dyDescent="0.3">
      <c r="A286" s="29"/>
      <c r="B286" s="17"/>
      <c r="C286" s="17"/>
      <c r="D286" s="17"/>
      <c r="E286" s="17"/>
      <c r="F286" s="17"/>
      <c r="G286" s="17"/>
      <c r="H286" s="17"/>
      <c r="I286" s="1" t="s">
        <v>13</v>
      </c>
      <c r="J286" s="2"/>
      <c r="K286" s="2"/>
      <c r="L286" s="2"/>
      <c r="M286" s="17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27.6" x14ac:dyDescent="0.3">
      <c r="A287" s="29"/>
      <c r="B287" s="17"/>
      <c r="C287" s="17"/>
      <c r="D287" s="17"/>
      <c r="E287" s="17"/>
      <c r="F287" s="17"/>
      <c r="G287" s="17"/>
      <c r="H287" s="17"/>
      <c r="I287" s="1" t="s">
        <v>14</v>
      </c>
      <c r="J287" s="2"/>
      <c r="K287" s="2"/>
      <c r="L287" s="2"/>
      <c r="M287" s="17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27.6" x14ac:dyDescent="0.3">
      <c r="A288" s="29"/>
      <c r="B288" s="18"/>
      <c r="C288" s="18"/>
      <c r="D288" s="18"/>
      <c r="E288" s="18"/>
      <c r="F288" s="18"/>
      <c r="G288" s="18"/>
      <c r="H288" s="18"/>
      <c r="I288" s="1" t="s">
        <v>15</v>
      </c>
      <c r="J288" s="2"/>
      <c r="K288" s="2"/>
      <c r="L288" s="2"/>
      <c r="M288" s="18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27.6" x14ac:dyDescent="0.3">
      <c r="A289" s="29"/>
      <c r="B289" s="16" t="s">
        <v>26</v>
      </c>
      <c r="C289" s="16" t="s">
        <v>39</v>
      </c>
      <c r="D289" s="16">
        <v>2019</v>
      </c>
      <c r="E289" s="16" t="s">
        <v>46</v>
      </c>
      <c r="F289" s="19">
        <v>126210.6</v>
      </c>
      <c r="G289" s="16" t="s">
        <v>32</v>
      </c>
      <c r="H289" s="43">
        <v>68100</v>
      </c>
      <c r="I289" s="1" t="s">
        <v>11</v>
      </c>
      <c r="J289" s="3">
        <f>J290+J291+J292+J293</f>
        <v>62367.600000000006</v>
      </c>
      <c r="K289" s="2">
        <f>K290+K291+K292+K293</f>
        <v>0</v>
      </c>
      <c r="L289" s="2">
        <f>L290+L291+L292+L293</f>
        <v>0</v>
      </c>
      <c r="M289" s="16" t="s">
        <v>17</v>
      </c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27.6" x14ac:dyDescent="0.3">
      <c r="A290" s="29"/>
      <c r="B290" s="17"/>
      <c r="C290" s="17"/>
      <c r="D290" s="17"/>
      <c r="E290" s="17"/>
      <c r="F290" s="17"/>
      <c r="G290" s="17"/>
      <c r="H290" s="43"/>
      <c r="I290" s="1" t="s">
        <v>12</v>
      </c>
      <c r="J290" s="3">
        <v>62367.600000000006</v>
      </c>
      <c r="K290" s="3"/>
      <c r="L290" s="3"/>
      <c r="M290" s="17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27.6" x14ac:dyDescent="0.3">
      <c r="A291" s="29"/>
      <c r="B291" s="17"/>
      <c r="C291" s="17"/>
      <c r="D291" s="17"/>
      <c r="E291" s="17"/>
      <c r="F291" s="17"/>
      <c r="G291" s="17"/>
      <c r="H291" s="43"/>
      <c r="I291" s="1" t="s">
        <v>13</v>
      </c>
      <c r="J291" s="3"/>
      <c r="K291" s="3"/>
      <c r="L291" s="3"/>
      <c r="M291" s="17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27.6" x14ac:dyDescent="0.3">
      <c r="A292" s="29"/>
      <c r="B292" s="17"/>
      <c r="C292" s="17"/>
      <c r="D292" s="17"/>
      <c r="E292" s="17"/>
      <c r="F292" s="17"/>
      <c r="G292" s="17"/>
      <c r="H292" s="43"/>
      <c r="I292" s="1" t="s">
        <v>14</v>
      </c>
      <c r="J292" s="3"/>
      <c r="K292" s="3"/>
      <c r="L292" s="3"/>
      <c r="M292" s="17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27.6" x14ac:dyDescent="0.3">
      <c r="A293" s="29"/>
      <c r="B293" s="18"/>
      <c r="C293" s="18"/>
      <c r="D293" s="18"/>
      <c r="E293" s="18"/>
      <c r="F293" s="18"/>
      <c r="G293" s="18"/>
      <c r="H293" s="43"/>
      <c r="I293" s="1" t="s">
        <v>15</v>
      </c>
      <c r="J293" s="3"/>
      <c r="K293" s="3"/>
      <c r="L293" s="3"/>
      <c r="M293" s="18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27.6" x14ac:dyDescent="0.3">
      <c r="A294" s="29"/>
      <c r="B294" s="16" t="s">
        <v>28</v>
      </c>
      <c r="C294" s="16" t="s">
        <v>43</v>
      </c>
      <c r="D294" s="16">
        <v>2021</v>
      </c>
      <c r="E294" s="16" t="s">
        <v>72</v>
      </c>
      <c r="F294" s="19">
        <v>875402.21</v>
      </c>
      <c r="G294" s="16" t="s">
        <v>20</v>
      </c>
      <c r="H294" s="43">
        <v>868702.21</v>
      </c>
      <c r="I294" s="1" t="s">
        <v>11</v>
      </c>
      <c r="J294" s="3">
        <f>J295+J296+J297+J298</f>
        <v>10000</v>
      </c>
      <c r="K294" s="3">
        <f>K295+K296+K297+K298</f>
        <v>299160</v>
      </c>
      <c r="L294" s="3">
        <f>L295+L296+L297+L298</f>
        <v>568702.19999999995</v>
      </c>
      <c r="M294" s="16" t="s">
        <v>17</v>
      </c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27.6" x14ac:dyDescent="0.3">
      <c r="A295" s="29"/>
      <c r="B295" s="17"/>
      <c r="C295" s="17"/>
      <c r="D295" s="17"/>
      <c r="E295" s="17"/>
      <c r="F295" s="17"/>
      <c r="G295" s="17"/>
      <c r="H295" s="43"/>
      <c r="I295" s="1" t="s">
        <v>12</v>
      </c>
      <c r="J295" s="3">
        <v>10000</v>
      </c>
      <c r="K295" s="3">
        <v>299160</v>
      </c>
      <c r="L295" s="3">
        <v>568702.19999999995</v>
      </c>
      <c r="M295" s="17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27.6" x14ac:dyDescent="0.3">
      <c r="A296" s="29"/>
      <c r="B296" s="17"/>
      <c r="C296" s="17"/>
      <c r="D296" s="17"/>
      <c r="E296" s="17"/>
      <c r="F296" s="17"/>
      <c r="G296" s="17"/>
      <c r="H296" s="43"/>
      <c r="I296" s="1" t="s">
        <v>13</v>
      </c>
      <c r="J296" s="3"/>
      <c r="K296" s="3"/>
      <c r="L296" s="3"/>
      <c r="M296" s="17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27.6" x14ac:dyDescent="0.3">
      <c r="A297" s="29"/>
      <c r="B297" s="17"/>
      <c r="C297" s="17"/>
      <c r="D297" s="17"/>
      <c r="E297" s="17"/>
      <c r="F297" s="17"/>
      <c r="G297" s="17"/>
      <c r="H297" s="43"/>
      <c r="I297" s="1" t="s">
        <v>14</v>
      </c>
      <c r="J297" s="3"/>
      <c r="K297" s="3"/>
      <c r="L297" s="3"/>
      <c r="M297" s="17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27.6" x14ac:dyDescent="0.3">
      <c r="A298" s="29"/>
      <c r="B298" s="18"/>
      <c r="C298" s="18"/>
      <c r="D298" s="18"/>
      <c r="E298" s="18"/>
      <c r="F298" s="18"/>
      <c r="G298" s="18"/>
      <c r="H298" s="43"/>
      <c r="I298" s="1" t="s">
        <v>15</v>
      </c>
      <c r="J298" s="3"/>
      <c r="K298" s="3"/>
      <c r="L298" s="3"/>
      <c r="M298" s="18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27.6" x14ac:dyDescent="0.3">
      <c r="A299" s="29"/>
      <c r="B299" s="16" t="s">
        <v>29</v>
      </c>
      <c r="C299" s="16" t="s">
        <v>43</v>
      </c>
      <c r="D299" s="16">
        <v>2021</v>
      </c>
      <c r="E299" s="16" t="s">
        <v>72</v>
      </c>
      <c r="F299" s="19">
        <v>915949.74</v>
      </c>
      <c r="G299" s="16" t="s">
        <v>20</v>
      </c>
      <c r="H299" s="43">
        <v>909349.74</v>
      </c>
      <c r="I299" s="1" t="s">
        <v>11</v>
      </c>
      <c r="J299" s="3">
        <f>J300+J301+J302+J303</f>
        <v>10000</v>
      </c>
      <c r="K299" s="3">
        <f>K300+K301+K302+K303</f>
        <v>300000</v>
      </c>
      <c r="L299" s="3">
        <f>L300+L301+L302+L303</f>
        <v>609349.69999999995</v>
      </c>
      <c r="M299" s="16" t="s">
        <v>17</v>
      </c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27.6" x14ac:dyDescent="0.3">
      <c r="A300" s="29"/>
      <c r="B300" s="17"/>
      <c r="C300" s="17"/>
      <c r="D300" s="17"/>
      <c r="E300" s="17"/>
      <c r="F300" s="17"/>
      <c r="G300" s="17"/>
      <c r="H300" s="43"/>
      <c r="I300" s="1" t="s">
        <v>12</v>
      </c>
      <c r="J300" s="3">
        <v>10000</v>
      </c>
      <c r="K300" s="3">
        <v>300000</v>
      </c>
      <c r="L300" s="3">
        <v>609349.69999999995</v>
      </c>
      <c r="M300" s="17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27.6" x14ac:dyDescent="0.3">
      <c r="A301" s="29"/>
      <c r="B301" s="17"/>
      <c r="C301" s="17"/>
      <c r="D301" s="17"/>
      <c r="E301" s="17"/>
      <c r="F301" s="17"/>
      <c r="G301" s="17"/>
      <c r="H301" s="43"/>
      <c r="I301" s="1" t="s">
        <v>13</v>
      </c>
      <c r="J301" s="3"/>
      <c r="K301" s="3"/>
      <c r="L301" s="3"/>
      <c r="M301" s="17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27.6" x14ac:dyDescent="0.3">
      <c r="A302" s="29"/>
      <c r="B302" s="17"/>
      <c r="C302" s="17"/>
      <c r="D302" s="17"/>
      <c r="E302" s="17"/>
      <c r="F302" s="17"/>
      <c r="G302" s="17"/>
      <c r="H302" s="43"/>
      <c r="I302" s="1" t="s">
        <v>14</v>
      </c>
      <c r="J302" s="3"/>
      <c r="K302" s="3"/>
      <c r="L302" s="3"/>
      <c r="M302" s="17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27.6" x14ac:dyDescent="0.3">
      <c r="A303" s="29"/>
      <c r="B303" s="18"/>
      <c r="C303" s="18"/>
      <c r="D303" s="18"/>
      <c r="E303" s="18"/>
      <c r="F303" s="18"/>
      <c r="G303" s="18"/>
      <c r="H303" s="43"/>
      <c r="I303" s="1" t="s">
        <v>15</v>
      </c>
      <c r="J303" s="3"/>
      <c r="K303" s="3"/>
      <c r="L303" s="3"/>
      <c r="M303" s="18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27.6" x14ac:dyDescent="0.3">
      <c r="A304" s="29"/>
      <c r="B304" s="16" t="s">
        <v>115</v>
      </c>
      <c r="C304" s="16" t="s">
        <v>71</v>
      </c>
      <c r="D304" s="16">
        <v>2020</v>
      </c>
      <c r="E304" s="16" t="s">
        <v>72</v>
      </c>
      <c r="F304" s="19">
        <v>607212.1</v>
      </c>
      <c r="G304" s="16" t="s">
        <v>33</v>
      </c>
      <c r="H304" s="43">
        <v>607212.1</v>
      </c>
      <c r="I304" s="1" t="s">
        <v>11</v>
      </c>
      <c r="J304" s="3">
        <f>J305+J306+J307+J308</f>
        <v>318103.5</v>
      </c>
      <c r="K304" s="3">
        <f>K305+K306+K307+K308</f>
        <v>289108.59999999998</v>
      </c>
      <c r="L304" s="2">
        <f>L305+L306+L307+L308</f>
        <v>0</v>
      </c>
      <c r="M304" s="16" t="s">
        <v>17</v>
      </c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27.6" x14ac:dyDescent="0.3">
      <c r="A305" s="29"/>
      <c r="B305" s="17"/>
      <c r="C305" s="17"/>
      <c r="D305" s="17"/>
      <c r="E305" s="17"/>
      <c r="F305" s="17"/>
      <c r="G305" s="17"/>
      <c r="H305" s="43"/>
      <c r="I305" s="1" t="s">
        <v>12</v>
      </c>
      <c r="J305" s="3">
        <v>318103.5</v>
      </c>
      <c r="K305" s="3">
        <v>289108.59999999998</v>
      </c>
      <c r="L305" s="3"/>
      <c r="M305" s="17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27.6" x14ac:dyDescent="0.3">
      <c r="A306" s="29"/>
      <c r="B306" s="17"/>
      <c r="C306" s="17"/>
      <c r="D306" s="17"/>
      <c r="E306" s="17"/>
      <c r="F306" s="17"/>
      <c r="G306" s="17"/>
      <c r="H306" s="43"/>
      <c r="I306" s="1" t="s">
        <v>13</v>
      </c>
      <c r="J306" s="3"/>
      <c r="K306" s="3"/>
      <c r="L306" s="3"/>
      <c r="M306" s="17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27.6" x14ac:dyDescent="0.3">
      <c r="A307" s="29"/>
      <c r="B307" s="17"/>
      <c r="C307" s="17"/>
      <c r="D307" s="17"/>
      <c r="E307" s="17"/>
      <c r="F307" s="17"/>
      <c r="G307" s="17"/>
      <c r="H307" s="43"/>
      <c r="I307" s="1" t="s">
        <v>14</v>
      </c>
      <c r="J307" s="3"/>
      <c r="K307" s="3"/>
      <c r="L307" s="3"/>
      <c r="M307" s="17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27.6" x14ac:dyDescent="0.3">
      <c r="A308" s="29"/>
      <c r="B308" s="18"/>
      <c r="C308" s="18"/>
      <c r="D308" s="18"/>
      <c r="E308" s="18"/>
      <c r="F308" s="18"/>
      <c r="G308" s="18"/>
      <c r="H308" s="43"/>
      <c r="I308" s="1" t="s">
        <v>15</v>
      </c>
      <c r="J308" s="3"/>
      <c r="K308" s="3"/>
      <c r="L308" s="3"/>
      <c r="M308" s="18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27.6" x14ac:dyDescent="0.3">
      <c r="A309" s="29"/>
      <c r="B309" s="16" t="s">
        <v>116</v>
      </c>
      <c r="C309" s="16" t="s">
        <v>44</v>
      </c>
      <c r="D309" s="16">
        <v>2022</v>
      </c>
      <c r="E309" s="16" t="s">
        <v>72</v>
      </c>
      <c r="F309" s="19">
        <v>349652.7</v>
      </c>
      <c r="G309" s="16" t="s">
        <v>34</v>
      </c>
      <c r="H309" s="43">
        <v>349652.7</v>
      </c>
      <c r="I309" s="1" t="s">
        <v>11</v>
      </c>
      <c r="J309" s="2">
        <f>J310+J311+J312+J313</f>
        <v>0</v>
      </c>
      <c r="K309" s="3">
        <f>K310+K311+K312+K313</f>
        <v>50000</v>
      </c>
      <c r="L309" s="3">
        <f>L310+L311+L312+L313</f>
        <v>130000</v>
      </c>
      <c r="M309" s="16" t="s">
        <v>17</v>
      </c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27.6" x14ac:dyDescent="0.3">
      <c r="A310" s="29"/>
      <c r="B310" s="17"/>
      <c r="C310" s="17"/>
      <c r="D310" s="17"/>
      <c r="E310" s="17"/>
      <c r="F310" s="17"/>
      <c r="G310" s="17"/>
      <c r="H310" s="43"/>
      <c r="I310" s="1" t="s">
        <v>12</v>
      </c>
      <c r="J310" s="3"/>
      <c r="K310" s="3">
        <v>50000</v>
      </c>
      <c r="L310" s="3">
        <v>130000</v>
      </c>
      <c r="M310" s="17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27.6" x14ac:dyDescent="0.3">
      <c r="A311" s="29"/>
      <c r="B311" s="17"/>
      <c r="C311" s="17"/>
      <c r="D311" s="17"/>
      <c r="E311" s="17"/>
      <c r="F311" s="17"/>
      <c r="G311" s="17"/>
      <c r="H311" s="43"/>
      <c r="I311" s="1" t="s">
        <v>13</v>
      </c>
      <c r="J311" s="3"/>
      <c r="K311" s="3"/>
      <c r="L311" s="3"/>
      <c r="M311" s="17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27.6" x14ac:dyDescent="0.3">
      <c r="A312" s="29"/>
      <c r="B312" s="17"/>
      <c r="C312" s="17"/>
      <c r="D312" s="17"/>
      <c r="E312" s="17"/>
      <c r="F312" s="17"/>
      <c r="G312" s="17"/>
      <c r="H312" s="43"/>
      <c r="I312" s="1" t="s">
        <v>14</v>
      </c>
      <c r="J312" s="3"/>
      <c r="K312" s="3"/>
      <c r="L312" s="3"/>
      <c r="M312" s="17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27.6" x14ac:dyDescent="0.3">
      <c r="A313" s="30"/>
      <c r="B313" s="18"/>
      <c r="C313" s="18"/>
      <c r="D313" s="18"/>
      <c r="E313" s="18"/>
      <c r="F313" s="18"/>
      <c r="G313" s="18"/>
      <c r="H313" s="43"/>
      <c r="I313" s="1" t="s">
        <v>15</v>
      </c>
      <c r="J313" s="3"/>
      <c r="K313" s="3"/>
      <c r="L313" s="3"/>
      <c r="M313" s="18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27.6" x14ac:dyDescent="0.3">
      <c r="A314" s="34" t="s">
        <v>47</v>
      </c>
      <c r="B314" s="35"/>
      <c r="C314" s="35"/>
      <c r="D314" s="35"/>
      <c r="E314" s="35"/>
      <c r="F314" s="35"/>
      <c r="G314" s="35"/>
      <c r="H314" s="36"/>
      <c r="I314" s="1" t="s">
        <v>11</v>
      </c>
      <c r="J314" s="3">
        <f>J244+J249+J254+J259+J264+J269+J274+J279+J284+J289+J294+J299+J304+J309</f>
        <v>2555780.1</v>
      </c>
      <c r="K314" s="3">
        <f t="shared" ref="K314:L314" si="56">K244+K249+K254+K259+K264+K269+K274+K279+K284+K289+K294+K299+K304+K309</f>
        <v>1306345.7</v>
      </c>
      <c r="L314" s="3">
        <f t="shared" si="56"/>
        <v>1477526.9707070705</v>
      </c>
      <c r="M314" s="1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27.6" x14ac:dyDescent="0.3">
      <c r="A315" s="37"/>
      <c r="B315" s="38"/>
      <c r="C315" s="38"/>
      <c r="D315" s="38"/>
      <c r="E315" s="38"/>
      <c r="F315" s="38"/>
      <c r="G315" s="38"/>
      <c r="H315" s="39"/>
      <c r="I315" s="1" t="s">
        <v>12</v>
      </c>
      <c r="J315" s="3">
        <f>J245+J250+J255+J260+J265+J270+J275+J280+J285+J290+J295+J300+J305+J310</f>
        <v>2545859</v>
      </c>
      <c r="K315" s="3">
        <f t="shared" ref="K315:L315" si="57">K245+K250+K255+K260+K265+K270+K275+K280+K285+K290+K295+K300+K305+K310</f>
        <v>1302962.8999999999</v>
      </c>
      <c r="L315" s="3">
        <f t="shared" si="57"/>
        <v>1475832.2</v>
      </c>
      <c r="M315" s="17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27.6" x14ac:dyDescent="0.3">
      <c r="A316" s="37"/>
      <c r="B316" s="38"/>
      <c r="C316" s="38"/>
      <c r="D316" s="38"/>
      <c r="E316" s="38"/>
      <c r="F316" s="38"/>
      <c r="G316" s="38"/>
      <c r="H316" s="39"/>
      <c r="I316" s="1" t="s">
        <v>13</v>
      </c>
      <c r="J316" s="3">
        <f>J246+J251+J256+J261+J266+J271+J276+J281+J286+J291+J296+J301+J306+J311</f>
        <v>0</v>
      </c>
      <c r="K316" s="3">
        <f t="shared" ref="K316:L316" si="58">K246+K251+K256+K261+K266+K271+K276+K281+K286+K291+K296+K301+K306+K311</f>
        <v>0</v>
      </c>
      <c r="L316" s="3">
        <f t="shared" si="58"/>
        <v>0</v>
      </c>
      <c r="M316" s="17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27.6" x14ac:dyDescent="0.3">
      <c r="A317" s="37"/>
      <c r="B317" s="38"/>
      <c r="C317" s="38"/>
      <c r="D317" s="38"/>
      <c r="E317" s="38"/>
      <c r="F317" s="38"/>
      <c r="G317" s="38"/>
      <c r="H317" s="39"/>
      <c r="I317" s="1" t="s">
        <v>14</v>
      </c>
      <c r="J317" s="3">
        <f>J247+J252+J257+J262+J267+J272+J277+J282+J287+J292+J297+J302+J307+J312</f>
        <v>9921.1</v>
      </c>
      <c r="K317" s="3">
        <f t="shared" ref="K317:L317" si="59">K247+K252+K257+K262+K267+K272+K277+K282+K287+K292+K297+K302+K307+K312</f>
        <v>3382.8</v>
      </c>
      <c r="L317" s="3">
        <f t="shared" si="59"/>
        <v>1694.770707070707</v>
      </c>
      <c r="M317" s="17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27.6" x14ac:dyDescent="0.3">
      <c r="A318" s="40"/>
      <c r="B318" s="41"/>
      <c r="C318" s="41"/>
      <c r="D318" s="41"/>
      <c r="E318" s="41"/>
      <c r="F318" s="41"/>
      <c r="G318" s="41"/>
      <c r="H318" s="42"/>
      <c r="I318" s="1" t="s">
        <v>15</v>
      </c>
      <c r="J318" s="3"/>
      <c r="K318" s="3"/>
      <c r="L318" s="3"/>
      <c r="M318" s="18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27.6" x14ac:dyDescent="0.3">
      <c r="A319" s="21" t="s">
        <v>142</v>
      </c>
      <c r="B319" s="20" t="s">
        <v>19</v>
      </c>
      <c r="C319" s="20" t="s">
        <v>37</v>
      </c>
      <c r="D319" s="20">
        <v>2020</v>
      </c>
      <c r="E319" s="20" t="s">
        <v>68</v>
      </c>
      <c r="F319" s="33">
        <v>759065.64</v>
      </c>
      <c r="G319" s="20" t="s">
        <v>20</v>
      </c>
      <c r="H319" s="33">
        <v>688508.5</v>
      </c>
      <c r="I319" s="1" t="s">
        <v>11</v>
      </c>
      <c r="J319" s="2">
        <f>J320+J321+J322+J323</f>
        <v>429000</v>
      </c>
      <c r="K319" s="2">
        <f t="shared" ref="K319:L319" si="60">K320+K321+K322+K323</f>
        <v>50505.1</v>
      </c>
      <c r="L319" s="2">
        <f t="shared" si="60"/>
        <v>0</v>
      </c>
      <c r="M319" s="20" t="s">
        <v>21</v>
      </c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27.6" x14ac:dyDescent="0.3">
      <c r="A320" s="21"/>
      <c r="B320" s="20"/>
      <c r="C320" s="20"/>
      <c r="D320" s="20"/>
      <c r="E320" s="20"/>
      <c r="F320" s="20"/>
      <c r="G320" s="20"/>
      <c r="H320" s="20"/>
      <c r="I320" s="1" t="s">
        <v>12</v>
      </c>
      <c r="J320" s="2">
        <v>75792.2</v>
      </c>
      <c r="K320" s="2">
        <v>50000</v>
      </c>
      <c r="L320" s="2"/>
      <c r="M320" s="20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27.6" x14ac:dyDescent="0.3">
      <c r="A321" s="21"/>
      <c r="B321" s="20"/>
      <c r="C321" s="20"/>
      <c r="D321" s="20"/>
      <c r="E321" s="20"/>
      <c r="F321" s="20"/>
      <c r="G321" s="20"/>
      <c r="H321" s="20"/>
      <c r="I321" s="1" t="s">
        <v>13</v>
      </c>
      <c r="J321" s="2">
        <v>300000</v>
      </c>
      <c r="K321" s="2"/>
      <c r="L321" s="2"/>
      <c r="M321" s="20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27.6" x14ac:dyDescent="0.3">
      <c r="A322" s="21"/>
      <c r="B322" s="20"/>
      <c r="C322" s="20"/>
      <c r="D322" s="20"/>
      <c r="E322" s="20"/>
      <c r="F322" s="20"/>
      <c r="G322" s="20"/>
      <c r="H322" s="20"/>
      <c r="I322" s="1" t="s">
        <v>14</v>
      </c>
      <c r="J322" s="2">
        <v>53207.8</v>
      </c>
      <c r="K322" s="2">
        <v>505.1</v>
      </c>
      <c r="L322" s="2"/>
      <c r="M322" s="20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27.6" x14ac:dyDescent="0.3">
      <c r="A323" s="21"/>
      <c r="B323" s="20"/>
      <c r="C323" s="20"/>
      <c r="D323" s="20"/>
      <c r="E323" s="20"/>
      <c r="F323" s="20"/>
      <c r="G323" s="20"/>
      <c r="H323" s="20"/>
      <c r="I323" s="1" t="s">
        <v>15</v>
      </c>
      <c r="J323" s="2"/>
      <c r="K323" s="2"/>
      <c r="L323" s="2"/>
      <c r="M323" s="20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27.6" x14ac:dyDescent="0.3">
      <c r="A324" s="21"/>
      <c r="B324" s="20" t="s">
        <v>23</v>
      </c>
      <c r="C324" s="20" t="s">
        <v>37</v>
      </c>
      <c r="D324" s="20">
        <v>2020</v>
      </c>
      <c r="E324" s="20" t="s">
        <v>38</v>
      </c>
      <c r="F324" s="33">
        <v>892575.7</v>
      </c>
      <c r="G324" s="20" t="s">
        <v>20</v>
      </c>
      <c r="H324" s="33">
        <v>832892.7</v>
      </c>
      <c r="I324" s="1" t="s">
        <v>11</v>
      </c>
      <c r="J324" s="2">
        <f>J325+J326+J327+J328</f>
        <v>452744.1</v>
      </c>
      <c r="K324" s="2">
        <f t="shared" ref="K324:L324" si="61">K325+K326+K327+K328</f>
        <v>380148.6</v>
      </c>
      <c r="L324" s="2">
        <f t="shared" si="61"/>
        <v>0</v>
      </c>
      <c r="M324" s="20" t="s">
        <v>17</v>
      </c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27.6" x14ac:dyDescent="0.3">
      <c r="A325" s="21"/>
      <c r="B325" s="20"/>
      <c r="C325" s="20"/>
      <c r="D325" s="20"/>
      <c r="E325" s="20"/>
      <c r="F325" s="20"/>
      <c r="G325" s="20"/>
      <c r="H325" s="20"/>
      <c r="I325" s="1" t="s">
        <v>12</v>
      </c>
      <c r="J325" s="2">
        <v>296744.09999999998</v>
      </c>
      <c r="K325" s="2">
        <v>380148.6</v>
      </c>
      <c r="L325" s="2"/>
      <c r="M325" s="20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27.6" x14ac:dyDescent="0.3">
      <c r="A326" s="21"/>
      <c r="B326" s="20"/>
      <c r="C326" s="20"/>
      <c r="D326" s="20"/>
      <c r="E326" s="20"/>
      <c r="F326" s="20"/>
      <c r="G326" s="20"/>
      <c r="H326" s="20"/>
      <c r="I326" s="1" t="s">
        <v>13</v>
      </c>
      <c r="J326" s="2">
        <v>156000</v>
      </c>
      <c r="K326" s="2"/>
      <c r="L326" s="2"/>
      <c r="M326" s="20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27.6" x14ac:dyDescent="0.3">
      <c r="A327" s="21"/>
      <c r="B327" s="20"/>
      <c r="C327" s="20"/>
      <c r="D327" s="20"/>
      <c r="E327" s="20"/>
      <c r="F327" s="20"/>
      <c r="G327" s="20"/>
      <c r="H327" s="20"/>
      <c r="I327" s="1" t="s">
        <v>14</v>
      </c>
      <c r="J327" s="2"/>
      <c r="K327" s="2"/>
      <c r="L327" s="2"/>
      <c r="M327" s="20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27.6" x14ac:dyDescent="0.3">
      <c r="A328" s="21"/>
      <c r="B328" s="20"/>
      <c r="C328" s="20"/>
      <c r="D328" s="20"/>
      <c r="E328" s="20"/>
      <c r="F328" s="20"/>
      <c r="G328" s="20"/>
      <c r="H328" s="20"/>
      <c r="I328" s="1" t="s">
        <v>15</v>
      </c>
      <c r="J328" s="2"/>
      <c r="K328" s="2"/>
      <c r="L328" s="2"/>
      <c r="M328" s="20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27.6" x14ac:dyDescent="0.3">
      <c r="A329" s="21"/>
      <c r="B329" s="20" t="s">
        <v>27</v>
      </c>
      <c r="C329" s="20" t="s">
        <v>71</v>
      </c>
      <c r="D329" s="20">
        <v>2020</v>
      </c>
      <c r="E329" s="20" t="s">
        <v>68</v>
      </c>
      <c r="F329" s="33">
        <v>819248.79</v>
      </c>
      <c r="G329" s="20" t="s">
        <v>20</v>
      </c>
      <c r="H329" s="43">
        <v>913365.2</v>
      </c>
      <c r="I329" s="1" t="s">
        <v>11</v>
      </c>
      <c r="J329" s="3">
        <f>J330+J331+J332+J333</f>
        <v>637554.80000000005</v>
      </c>
      <c r="K329" s="3">
        <f t="shared" ref="K329:L329" si="62">K330+K331+K332+K333</f>
        <v>275810.40000000002</v>
      </c>
      <c r="L329" s="2">
        <f t="shared" si="62"/>
        <v>0</v>
      </c>
      <c r="M329" s="20" t="s">
        <v>17</v>
      </c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27.6" x14ac:dyDescent="0.3">
      <c r="A330" s="21"/>
      <c r="B330" s="20"/>
      <c r="C330" s="20"/>
      <c r="D330" s="20"/>
      <c r="E330" s="20"/>
      <c r="F330" s="20"/>
      <c r="G330" s="20"/>
      <c r="H330" s="43"/>
      <c r="I330" s="1" t="s">
        <v>12</v>
      </c>
      <c r="J330" s="3">
        <v>191961.1</v>
      </c>
      <c r="K330" s="3">
        <v>275810.40000000002</v>
      </c>
      <c r="L330" s="3"/>
      <c r="M330" s="20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27.6" x14ac:dyDescent="0.3">
      <c r="A331" s="21"/>
      <c r="B331" s="20"/>
      <c r="C331" s="20"/>
      <c r="D331" s="20"/>
      <c r="E331" s="20"/>
      <c r="F331" s="20"/>
      <c r="G331" s="20"/>
      <c r="H331" s="43"/>
      <c r="I331" s="1" t="s">
        <v>13</v>
      </c>
      <c r="J331" s="3">
        <v>445593.7</v>
      </c>
      <c r="K331" s="3"/>
      <c r="L331" s="3"/>
      <c r="M331" s="20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27.6" x14ac:dyDescent="0.3">
      <c r="A332" s="21"/>
      <c r="B332" s="20"/>
      <c r="C332" s="20"/>
      <c r="D332" s="20"/>
      <c r="E332" s="20"/>
      <c r="F332" s="20"/>
      <c r="G332" s="20"/>
      <c r="H332" s="43"/>
      <c r="I332" s="1" t="s">
        <v>14</v>
      </c>
      <c r="J332" s="3"/>
      <c r="K332" s="3"/>
      <c r="L332" s="3"/>
      <c r="M332" s="20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27.6" x14ac:dyDescent="0.3">
      <c r="A333" s="21"/>
      <c r="B333" s="20"/>
      <c r="C333" s="20"/>
      <c r="D333" s="20"/>
      <c r="E333" s="20"/>
      <c r="F333" s="20"/>
      <c r="G333" s="20"/>
      <c r="H333" s="43"/>
      <c r="I333" s="1" t="s">
        <v>15</v>
      </c>
      <c r="J333" s="3"/>
      <c r="K333" s="3"/>
      <c r="L333" s="3"/>
      <c r="M333" s="20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27.6" x14ac:dyDescent="0.3">
      <c r="A334" s="20" t="s">
        <v>47</v>
      </c>
      <c r="B334" s="20"/>
      <c r="C334" s="20"/>
      <c r="D334" s="20"/>
      <c r="E334" s="20"/>
      <c r="F334" s="20"/>
      <c r="G334" s="20"/>
      <c r="H334" s="20"/>
      <c r="I334" s="1" t="s">
        <v>11</v>
      </c>
      <c r="J334" s="2">
        <f>J319+J324+J329</f>
        <v>1519298.9</v>
      </c>
      <c r="K334" s="2">
        <f t="shared" ref="K334:L334" si="63">K319+K324+K329</f>
        <v>706464.1</v>
      </c>
      <c r="L334" s="2">
        <f t="shared" si="63"/>
        <v>0</v>
      </c>
      <c r="M334" s="1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27.6" x14ac:dyDescent="0.3">
      <c r="A335" s="20"/>
      <c r="B335" s="20"/>
      <c r="C335" s="20"/>
      <c r="D335" s="20"/>
      <c r="E335" s="20"/>
      <c r="F335" s="20"/>
      <c r="G335" s="20"/>
      <c r="H335" s="20"/>
      <c r="I335" s="1" t="s">
        <v>12</v>
      </c>
      <c r="J335" s="2">
        <f t="shared" ref="J335:L335" si="64">J320+J325+J330</f>
        <v>564497.4</v>
      </c>
      <c r="K335" s="2">
        <f t="shared" si="64"/>
        <v>705959</v>
      </c>
      <c r="L335" s="2">
        <f t="shared" si="64"/>
        <v>0</v>
      </c>
      <c r="M335" s="1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27.6" x14ac:dyDescent="0.3">
      <c r="A336" s="20"/>
      <c r="B336" s="20"/>
      <c r="C336" s="20"/>
      <c r="D336" s="20"/>
      <c r="E336" s="20"/>
      <c r="F336" s="20"/>
      <c r="G336" s="20"/>
      <c r="H336" s="20"/>
      <c r="I336" s="1" t="s">
        <v>13</v>
      </c>
      <c r="J336" s="2">
        <f t="shared" ref="J336:L336" si="65">J321+J326+J331</f>
        <v>901593.7</v>
      </c>
      <c r="K336" s="2">
        <f t="shared" si="65"/>
        <v>0</v>
      </c>
      <c r="L336" s="2">
        <f t="shared" si="65"/>
        <v>0</v>
      </c>
      <c r="M336" s="1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27.6" x14ac:dyDescent="0.3">
      <c r="A337" s="20"/>
      <c r="B337" s="20"/>
      <c r="C337" s="20"/>
      <c r="D337" s="20"/>
      <c r="E337" s="20"/>
      <c r="F337" s="20"/>
      <c r="G337" s="20"/>
      <c r="H337" s="20"/>
      <c r="I337" s="1" t="s">
        <v>14</v>
      </c>
      <c r="J337" s="2">
        <f t="shared" ref="J337:L337" si="66">J322+J327+J332</f>
        <v>53207.8</v>
      </c>
      <c r="K337" s="2">
        <f t="shared" si="66"/>
        <v>505.1</v>
      </c>
      <c r="L337" s="2">
        <f t="shared" si="66"/>
        <v>0</v>
      </c>
      <c r="M337" s="1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27.6" x14ac:dyDescent="0.3">
      <c r="A338" s="20"/>
      <c r="B338" s="20"/>
      <c r="C338" s="20"/>
      <c r="D338" s="20"/>
      <c r="E338" s="20"/>
      <c r="F338" s="20"/>
      <c r="G338" s="20"/>
      <c r="H338" s="20"/>
      <c r="I338" s="1" t="s">
        <v>15</v>
      </c>
      <c r="J338" s="2">
        <f t="shared" ref="J338:L338" si="67">J323+J328+J333</f>
        <v>0</v>
      </c>
      <c r="K338" s="2">
        <f t="shared" si="67"/>
        <v>0</v>
      </c>
      <c r="L338" s="2">
        <f t="shared" si="67"/>
        <v>0</v>
      </c>
      <c r="M338" s="1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27.6" x14ac:dyDescent="0.3">
      <c r="A339" s="21" t="s">
        <v>143</v>
      </c>
      <c r="B339" s="20" t="s">
        <v>18</v>
      </c>
      <c r="C339" s="20" t="s">
        <v>35</v>
      </c>
      <c r="D339" s="20">
        <v>2019</v>
      </c>
      <c r="E339" s="20" t="s">
        <v>36</v>
      </c>
      <c r="F339" s="33">
        <v>714569.03</v>
      </c>
      <c r="G339" s="20" t="s">
        <v>20</v>
      </c>
      <c r="H339" s="33">
        <v>29680.1</v>
      </c>
      <c r="I339" s="1" t="s">
        <v>11</v>
      </c>
      <c r="J339" s="2">
        <f>J340+J341+J342</f>
        <v>2677</v>
      </c>
      <c r="K339" s="2">
        <f t="shared" ref="K339:L339" si="68">K340+K341+K342+K343</f>
        <v>0</v>
      </c>
      <c r="L339" s="2">
        <f t="shared" si="68"/>
        <v>0</v>
      </c>
      <c r="M339" s="20" t="s">
        <v>21</v>
      </c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27.6" x14ac:dyDescent="0.3">
      <c r="A340" s="21"/>
      <c r="B340" s="20"/>
      <c r="C340" s="20"/>
      <c r="D340" s="20"/>
      <c r="E340" s="20"/>
      <c r="F340" s="20"/>
      <c r="G340" s="20"/>
      <c r="H340" s="20"/>
      <c r="I340" s="1" t="s">
        <v>12</v>
      </c>
      <c r="J340" s="2">
        <v>2650.2</v>
      </c>
      <c r="K340" s="2"/>
      <c r="L340" s="2"/>
      <c r="M340" s="20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27.6" x14ac:dyDescent="0.3">
      <c r="A341" s="21"/>
      <c r="B341" s="20"/>
      <c r="C341" s="20"/>
      <c r="D341" s="20"/>
      <c r="E341" s="20"/>
      <c r="F341" s="20"/>
      <c r="G341" s="20"/>
      <c r="H341" s="20"/>
      <c r="I341" s="1" t="s">
        <v>13</v>
      </c>
      <c r="J341" s="2"/>
      <c r="K341" s="2"/>
      <c r="L341" s="2"/>
      <c r="M341" s="20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27.6" x14ac:dyDescent="0.3">
      <c r="A342" s="21"/>
      <c r="B342" s="20"/>
      <c r="C342" s="20"/>
      <c r="D342" s="20"/>
      <c r="E342" s="20"/>
      <c r="F342" s="20"/>
      <c r="G342" s="20"/>
      <c r="H342" s="20"/>
      <c r="I342" s="1" t="s">
        <v>14</v>
      </c>
      <c r="J342" s="2">
        <v>26.8</v>
      </c>
      <c r="K342" s="2"/>
      <c r="L342" s="2"/>
      <c r="M342" s="20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27.6" x14ac:dyDescent="0.3">
      <c r="A343" s="21"/>
      <c r="B343" s="20"/>
      <c r="C343" s="20"/>
      <c r="D343" s="20"/>
      <c r="E343" s="20"/>
      <c r="F343" s="20"/>
      <c r="G343" s="20"/>
      <c r="H343" s="20"/>
      <c r="I343" s="1" t="s">
        <v>15</v>
      </c>
      <c r="J343" s="2"/>
      <c r="K343" s="2"/>
      <c r="L343" s="2"/>
      <c r="M343" s="20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27.6" x14ac:dyDescent="0.3">
      <c r="A344" s="21"/>
      <c r="B344" s="20" t="s">
        <v>49</v>
      </c>
      <c r="C344" s="20" t="s">
        <v>37</v>
      </c>
      <c r="D344" s="20">
        <v>2020</v>
      </c>
      <c r="E344" s="20" t="s">
        <v>38</v>
      </c>
      <c r="F344" s="33">
        <v>731900.71</v>
      </c>
      <c r="G344" s="20" t="s">
        <v>20</v>
      </c>
      <c r="H344" s="33">
        <v>714330</v>
      </c>
      <c r="I344" s="1" t="s">
        <v>11</v>
      </c>
      <c r="J344" s="2">
        <f>J345+J346+J347+J348</f>
        <v>486845.49999999994</v>
      </c>
      <c r="K344" s="2">
        <f t="shared" ref="K344:L344" si="69">K345+K346+K347+K348</f>
        <v>448945.5</v>
      </c>
      <c r="L344" s="2">
        <f t="shared" si="69"/>
        <v>0</v>
      </c>
      <c r="M344" s="20" t="s">
        <v>21</v>
      </c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27.6" x14ac:dyDescent="0.3">
      <c r="A345" s="21"/>
      <c r="B345" s="20"/>
      <c r="C345" s="20"/>
      <c r="D345" s="20"/>
      <c r="E345" s="20"/>
      <c r="F345" s="20"/>
      <c r="G345" s="20"/>
      <c r="H345" s="20"/>
      <c r="I345" s="1" t="s">
        <v>12</v>
      </c>
      <c r="J345" s="2">
        <v>105849.8</v>
      </c>
      <c r="K345" s="2">
        <v>97780.3</v>
      </c>
      <c r="L345" s="2"/>
      <c r="M345" s="20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27.6" x14ac:dyDescent="0.3">
      <c r="A346" s="21"/>
      <c r="B346" s="20"/>
      <c r="C346" s="20"/>
      <c r="D346" s="20"/>
      <c r="E346" s="20"/>
      <c r="F346" s="20"/>
      <c r="G346" s="20"/>
      <c r="H346" s="20"/>
      <c r="I346" s="1" t="s">
        <v>13</v>
      </c>
      <c r="J346" s="2">
        <v>375285.1</v>
      </c>
      <c r="K346" s="2">
        <v>346675.7</v>
      </c>
      <c r="L346" s="2"/>
      <c r="M346" s="20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27.6" x14ac:dyDescent="0.3">
      <c r="A347" s="21"/>
      <c r="B347" s="20"/>
      <c r="C347" s="20"/>
      <c r="D347" s="20"/>
      <c r="E347" s="20"/>
      <c r="F347" s="20"/>
      <c r="G347" s="20"/>
      <c r="H347" s="20"/>
      <c r="I347" s="1" t="s">
        <v>14</v>
      </c>
      <c r="J347" s="2">
        <v>5710.6</v>
      </c>
      <c r="K347" s="2">
        <v>4489.5</v>
      </c>
      <c r="L347" s="2"/>
      <c r="M347" s="20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27.6" x14ac:dyDescent="0.3">
      <c r="A348" s="21"/>
      <c r="B348" s="20"/>
      <c r="C348" s="20"/>
      <c r="D348" s="20"/>
      <c r="E348" s="20"/>
      <c r="F348" s="20"/>
      <c r="G348" s="20"/>
      <c r="H348" s="20"/>
      <c r="I348" s="1" t="s">
        <v>15</v>
      </c>
      <c r="J348" s="2"/>
      <c r="K348" s="2"/>
      <c r="L348" s="2"/>
      <c r="M348" s="20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27.6" x14ac:dyDescent="0.3">
      <c r="A349" s="20" t="s">
        <v>47</v>
      </c>
      <c r="B349" s="20"/>
      <c r="C349" s="20"/>
      <c r="D349" s="20"/>
      <c r="E349" s="20"/>
      <c r="F349" s="20"/>
      <c r="G349" s="20"/>
      <c r="H349" s="20"/>
      <c r="I349" s="1" t="s">
        <v>11</v>
      </c>
      <c r="J349" s="2">
        <f>J339+J344</f>
        <v>489522.49999999994</v>
      </c>
      <c r="K349" s="2">
        <f t="shared" ref="K349:L349" si="70">K339+K344</f>
        <v>448945.5</v>
      </c>
      <c r="L349" s="2">
        <f t="shared" si="70"/>
        <v>0</v>
      </c>
      <c r="M349" s="1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27.6" x14ac:dyDescent="0.3">
      <c r="A350" s="20"/>
      <c r="B350" s="20"/>
      <c r="C350" s="20"/>
      <c r="D350" s="20"/>
      <c r="E350" s="20"/>
      <c r="F350" s="20"/>
      <c r="G350" s="20"/>
      <c r="H350" s="20"/>
      <c r="I350" s="1" t="s">
        <v>12</v>
      </c>
      <c r="J350" s="2">
        <f t="shared" ref="J350:L350" si="71">J340+J345</f>
        <v>108500</v>
      </c>
      <c r="K350" s="2">
        <f t="shared" si="71"/>
        <v>97780.3</v>
      </c>
      <c r="L350" s="2">
        <f t="shared" si="71"/>
        <v>0</v>
      </c>
      <c r="M350" s="1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27.6" x14ac:dyDescent="0.3">
      <c r="A351" s="20"/>
      <c r="B351" s="20"/>
      <c r="C351" s="20"/>
      <c r="D351" s="20"/>
      <c r="E351" s="20"/>
      <c r="F351" s="20"/>
      <c r="G351" s="20"/>
      <c r="H351" s="20"/>
      <c r="I351" s="1" t="s">
        <v>13</v>
      </c>
      <c r="J351" s="2">
        <f t="shared" ref="J351:L351" si="72">J341+J346</f>
        <v>375285.1</v>
      </c>
      <c r="K351" s="2">
        <f t="shared" si="72"/>
        <v>346675.7</v>
      </c>
      <c r="L351" s="2">
        <f t="shared" si="72"/>
        <v>0</v>
      </c>
      <c r="M351" s="1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27.6" x14ac:dyDescent="0.3">
      <c r="A352" s="20"/>
      <c r="B352" s="20"/>
      <c r="C352" s="20"/>
      <c r="D352" s="20"/>
      <c r="E352" s="20"/>
      <c r="F352" s="20"/>
      <c r="G352" s="20"/>
      <c r="H352" s="20"/>
      <c r="I352" s="1" t="s">
        <v>14</v>
      </c>
      <c r="J352" s="2">
        <f t="shared" ref="J352:L352" si="73">J342+J347</f>
        <v>5737.4000000000005</v>
      </c>
      <c r="K352" s="2">
        <f t="shared" si="73"/>
        <v>4489.5</v>
      </c>
      <c r="L352" s="2">
        <f t="shared" si="73"/>
        <v>0</v>
      </c>
      <c r="M352" s="1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27.6" x14ac:dyDescent="0.3">
      <c r="A353" s="20"/>
      <c r="B353" s="20"/>
      <c r="C353" s="20"/>
      <c r="D353" s="20"/>
      <c r="E353" s="20"/>
      <c r="F353" s="20"/>
      <c r="G353" s="20"/>
      <c r="H353" s="20"/>
      <c r="I353" s="1" t="s">
        <v>15</v>
      </c>
      <c r="J353" s="2">
        <f t="shared" ref="J353:L353" si="74">SUM(J348)</f>
        <v>0</v>
      </c>
      <c r="K353" s="2">
        <f t="shared" si="74"/>
        <v>0</v>
      </c>
      <c r="L353" s="2">
        <f t="shared" si="74"/>
        <v>0</v>
      </c>
      <c r="M353" s="1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6" x14ac:dyDescent="0.3">
      <c r="A354" s="35" t="s">
        <v>128</v>
      </c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6" x14ac:dyDescent="0.3">
      <c r="A355" s="4"/>
      <c r="B355" s="4"/>
      <c r="C355" s="4"/>
      <c r="D355" s="4"/>
      <c r="E355" s="4"/>
      <c r="F355" s="4"/>
      <c r="G355" s="4"/>
      <c r="H355" s="4"/>
      <c r="I355" s="4" t="s">
        <v>148</v>
      </c>
      <c r="J355" s="5">
        <f>J24+J229+J239+J315+J335+J350-J224-J245</f>
        <v>4700343.9000000004</v>
      </c>
      <c r="K355" s="5">
        <f t="shared" ref="K355:L355" si="75">K24+K229+K239+K315+K335+K350-K224-K245</f>
        <v>3234612</v>
      </c>
      <c r="L355" s="5">
        <f t="shared" si="75"/>
        <v>1819363.5999999999</v>
      </c>
      <c r="M355" s="4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6" x14ac:dyDescent="0.3">
      <c r="A356" s="4"/>
      <c r="B356" s="4"/>
      <c r="C356" s="4"/>
      <c r="D356" s="4"/>
      <c r="E356" s="4"/>
      <c r="F356" s="4"/>
      <c r="G356" s="4"/>
      <c r="H356" s="4"/>
      <c r="I356" s="4" t="s">
        <v>149</v>
      </c>
      <c r="J356" s="5">
        <f>J25+J230+J240+J316+J336+J351-J225-J246</f>
        <v>3469170.5000000005</v>
      </c>
      <c r="K356" s="5">
        <f t="shared" ref="K356:L356" si="76">K25+K230+K240+K316+K336+K351-K225-K246</f>
        <v>1418867.1</v>
      </c>
      <c r="L356" s="5">
        <f t="shared" si="76"/>
        <v>663941.69999999984</v>
      </c>
      <c r="M356" s="4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6" x14ac:dyDescent="0.3">
      <c r="A357" s="4"/>
      <c r="B357" s="4"/>
      <c r="C357" s="4"/>
      <c r="D357" s="4"/>
      <c r="E357" s="4"/>
      <c r="F357" s="4"/>
      <c r="G357" s="4"/>
      <c r="H357" s="4"/>
      <c r="I357" s="4" t="s">
        <v>150</v>
      </c>
      <c r="J357" s="5">
        <f t="shared" ref="J357:L357" si="77">J26+J231+J241+J317+J337+J352-J226-J247</f>
        <v>99405.200000000012</v>
      </c>
      <c r="K357" s="5">
        <f t="shared" si="77"/>
        <v>23967.011908559274</v>
      </c>
      <c r="L357" s="5">
        <f t="shared" si="77"/>
        <v>4955.9424242424247</v>
      </c>
      <c r="M357" s="4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6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5"/>
      <c r="K358" s="5"/>
      <c r="L358" s="5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6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6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6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8"/>
      <c r="K361" s="8"/>
      <c r="L361" s="8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6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8"/>
      <c r="K362" s="8"/>
      <c r="L362" s="8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6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8"/>
      <c r="K363" s="8"/>
      <c r="L363" s="8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6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8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6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8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6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8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6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6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6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6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6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6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6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6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6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6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6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6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6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6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6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6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6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6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6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6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6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6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6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6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6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6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6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6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6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6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6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6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6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6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6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6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6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6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6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6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6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6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6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6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6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6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6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6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6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6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6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6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6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6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6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6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6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6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6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6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6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6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6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6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6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6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6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6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6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6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6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6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6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6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6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6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6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6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6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6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6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6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6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6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6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6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6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6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6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6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6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6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6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6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6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6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6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6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6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6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6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6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6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6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6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6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6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6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6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6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6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6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6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6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6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6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6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6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6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6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6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6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6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6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6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6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6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6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6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6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6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6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6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6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6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6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6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6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6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6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6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6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6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6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6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6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6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6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6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6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6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6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6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6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6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6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6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6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6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6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6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6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6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6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6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6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6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6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6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6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6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6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6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6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6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6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6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6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6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6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6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6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6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6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6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6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6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6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6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6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6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6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6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6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6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6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6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6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6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6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6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6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6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6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6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6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6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6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6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6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6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6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6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6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6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6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6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6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6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6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6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6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6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6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6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6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6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6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6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6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6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6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6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6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6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6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6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6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6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6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6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6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6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6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6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6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6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6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6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6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6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6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6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6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6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6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6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6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6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6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6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6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6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6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6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6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6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6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6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6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6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6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6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6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6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6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6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6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6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6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6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6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6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6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6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6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6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6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6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6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6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6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6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6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6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6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6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6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6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6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6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6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6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6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6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6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6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6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6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6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6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6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6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6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6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6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6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6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6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6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6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6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6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6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6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6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6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6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6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6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6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6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6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6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6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6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6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6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6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6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6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6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6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6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6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6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6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6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6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6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6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6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6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6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6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6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6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6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6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6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6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6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6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6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6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6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6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6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6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6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6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6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6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5.6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5.6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5.6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5.6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5.6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5.6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5.6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5.6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5.6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5.6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5.6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5.6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5.6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5.6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5.6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5.6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5.6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5.6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5.6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5.6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5.6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5.6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24" ht="15.6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24" ht="15.6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24" ht="15.6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24" ht="15.6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24" ht="15.6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24" ht="15.6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24" ht="15.6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1:13" ht="15.6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1:13" ht="15.6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1:13" ht="15.6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1:13" ht="15.6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1:13" ht="15.6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3" ht="15.6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3" ht="15.6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1:13" ht="15.6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ht="15.6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1:13" ht="15.6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1:13" ht="15.6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1:13" ht="15.6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1:13" ht="15.6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</row>
    <row r="782" spans="1:13" ht="15.6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</row>
    <row r="783" spans="1:13" ht="15.6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</row>
    <row r="784" spans="1:13" ht="15.6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ht="15.6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</row>
    <row r="786" spans="1:13" ht="15.6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</row>
    <row r="787" spans="1:13" ht="15.6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</row>
    <row r="788" spans="1:13" ht="15.6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</row>
    <row r="789" spans="1:13" ht="15.6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</row>
    <row r="790" spans="1:13" ht="15.6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</row>
    <row r="791" spans="1:13" ht="15.6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</row>
    <row r="792" spans="1:13" ht="15.6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1:13" ht="15.6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</row>
    <row r="794" spans="1:13" ht="15.6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</row>
    <row r="795" spans="1:13" ht="15.6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</row>
    <row r="796" spans="1:13" ht="15.6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</row>
    <row r="797" spans="1:13" ht="15.6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</row>
    <row r="798" spans="1:13" ht="15.6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</row>
    <row r="799" spans="1:13" ht="15.6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</row>
    <row r="800" spans="1:13" ht="15.6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</row>
    <row r="801" spans="1:13" ht="15.6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</row>
    <row r="802" spans="1:13" ht="15.6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</row>
    <row r="803" spans="1:13" ht="15.6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</row>
    <row r="804" spans="1:13" ht="15.6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1:13" ht="15.6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</row>
    <row r="806" spans="1:13" ht="15.6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</row>
    <row r="807" spans="1:13" ht="15.6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</row>
    <row r="808" spans="1:13" ht="15.6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</row>
    <row r="809" spans="1:13" ht="15.6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</row>
    <row r="810" spans="1:13" ht="15.6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</row>
    <row r="811" spans="1:13" ht="15.6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</row>
    <row r="812" spans="1:13" ht="15.6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</row>
    <row r="813" spans="1:13" ht="15.6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</row>
    <row r="814" spans="1:13" ht="15.6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</row>
    <row r="815" spans="1:13" ht="15.6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</row>
    <row r="816" spans="1:13" ht="15.6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</row>
    <row r="817" spans="1:13" ht="15.6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</row>
    <row r="818" spans="1:13" ht="15.6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</row>
    <row r="819" spans="1:13" ht="15.6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</row>
    <row r="820" spans="1:13" ht="15.6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</row>
    <row r="821" spans="1:13" ht="15.6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</row>
    <row r="822" spans="1:13" ht="15.6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</row>
    <row r="823" spans="1:13" ht="15.6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</row>
    <row r="824" spans="1:13" ht="15.6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</row>
    <row r="825" spans="1:13" ht="15.6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</row>
    <row r="826" spans="1:13" ht="15.6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</row>
    <row r="827" spans="1:13" ht="15.6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</row>
    <row r="828" spans="1:13" ht="15.6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</row>
    <row r="829" spans="1:13" ht="15.6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</row>
    <row r="830" spans="1:13" ht="15.6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1:13" ht="15.6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</row>
    <row r="832" spans="1:13" ht="15.6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</row>
    <row r="833" spans="1:13" ht="15.6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</row>
    <row r="834" spans="1:13" ht="15.6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</row>
    <row r="835" spans="1:13" ht="15.6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</row>
    <row r="836" spans="1:13" ht="15.6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</row>
    <row r="837" spans="1:13" ht="15.6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</row>
    <row r="838" spans="1:13" ht="15.6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</row>
    <row r="839" spans="1:13" ht="15.6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</row>
    <row r="840" spans="1:13" ht="15.6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</row>
    <row r="841" spans="1:13" ht="15.6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</row>
    <row r="842" spans="1:13" ht="15.6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</row>
    <row r="843" spans="1:13" ht="15.6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</row>
    <row r="844" spans="1:13" ht="15.6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</row>
    <row r="845" spans="1:13" ht="15.6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</row>
    <row r="846" spans="1:13" ht="15.6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</row>
    <row r="847" spans="1:13" ht="15.6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</row>
    <row r="848" spans="1:13" ht="15.6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</row>
    <row r="849" spans="1:13" ht="15.6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</row>
    <row r="850" spans="1:13" ht="15.6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</row>
    <row r="851" spans="1:13" ht="15.6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</row>
    <row r="852" spans="1:13" ht="15.6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</row>
    <row r="853" spans="1:13" ht="15.6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</row>
    <row r="854" spans="1:13" ht="15.6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</row>
    <row r="855" spans="1:13" ht="15.6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</row>
  </sheetData>
  <mergeCells count="532">
    <mergeCell ref="M33:M37"/>
    <mergeCell ref="A33:A47"/>
    <mergeCell ref="A233:A237"/>
    <mergeCell ref="A228:H232"/>
    <mergeCell ref="A8:A27"/>
    <mergeCell ref="A28:H32"/>
    <mergeCell ref="B33:B37"/>
    <mergeCell ref="C33:C37"/>
    <mergeCell ref="D33:D37"/>
    <mergeCell ref="E33:E37"/>
    <mergeCell ref="F33:F37"/>
    <mergeCell ref="G33:G37"/>
    <mergeCell ref="H33:H37"/>
    <mergeCell ref="B13:B17"/>
    <mergeCell ref="C13:C17"/>
    <mergeCell ref="D13:D17"/>
    <mergeCell ref="E13:E17"/>
    <mergeCell ref="F13:F17"/>
    <mergeCell ref="G13:G17"/>
    <mergeCell ref="H13:H17"/>
    <mergeCell ref="M13:M17"/>
    <mergeCell ref="B23:B27"/>
    <mergeCell ref="C23:C27"/>
    <mergeCell ref="D23:D27"/>
    <mergeCell ref="E23:E27"/>
    <mergeCell ref="F23:F27"/>
    <mergeCell ref="G23:G27"/>
    <mergeCell ref="H23:H27"/>
    <mergeCell ref="M23:M27"/>
    <mergeCell ref="B58:B62"/>
    <mergeCell ref="M58:M62"/>
    <mergeCell ref="B309:B313"/>
    <mergeCell ref="C309:C313"/>
    <mergeCell ref="D309:D313"/>
    <mergeCell ref="E309:E313"/>
    <mergeCell ref="F309:F313"/>
    <mergeCell ref="G309:G313"/>
    <mergeCell ref="H309:H313"/>
    <mergeCell ref="M309:M313"/>
    <mergeCell ref="B218:B222"/>
    <mergeCell ref="C218:C222"/>
    <mergeCell ref="D218:D222"/>
    <mergeCell ref="E218:E222"/>
    <mergeCell ref="F218:F222"/>
    <mergeCell ref="G218:G222"/>
    <mergeCell ref="H218:H222"/>
    <mergeCell ref="M218:M222"/>
    <mergeCell ref="B203:B207"/>
    <mergeCell ref="M203:M207"/>
    <mergeCell ref="B223:B227"/>
    <mergeCell ref="C223:C227"/>
    <mergeCell ref="D223:D227"/>
    <mergeCell ref="E223:E227"/>
    <mergeCell ref="F223:F227"/>
    <mergeCell ref="G223:G227"/>
    <mergeCell ref="H223:H227"/>
    <mergeCell ref="M223:M227"/>
    <mergeCell ref="B213:B217"/>
    <mergeCell ref="C213:C217"/>
    <mergeCell ref="D213:D217"/>
    <mergeCell ref="E213:E217"/>
    <mergeCell ref="F213:F217"/>
    <mergeCell ref="G213:G217"/>
    <mergeCell ref="H213:H217"/>
    <mergeCell ref="M213:M217"/>
    <mergeCell ref="M208:M212"/>
    <mergeCell ref="E208:E212"/>
    <mergeCell ref="F208:F212"/>
    <mergeCell ref="C203:C207"/>
    <mergeCell ref="D203:D207"/>
    <mergeCell ref="D208:D212"/>
    <mergeCell ref="C208:C212"/>
    <mergeCell ref="M193:M197"/>
    <mergeCell ref="B198:B202"/>
    <mergeCell ref="C198:C202"/>
    <mergeCell ref="D198:D202"/>
    <mergeCell ref="E198:E202"/>
    <mergeCell ref="F198:F202"/>
    <mergeCell ref="G198:G202"/>
    <mergeCell ref="H198:H202"/>
    <mergeCell ref="M198:M202"/>
    <mergeCell ref="M188:M192"/>
    <mergeCell ref="G208:G212"/>
    <mergeCell ref="H208:H212"/>
    <mergeCell ref="B178:B182"/>
    <mergeCell ref="C178:C182"/>
    <mergeCell ref="D178:D182"/>
    <mergeCell ref="E178:E182"/>
    <mergeCell ref="F178:F182"/>
    <mergeCell ref="G178:G182"/>
    <mergeCell ref="H178:H182"/>
    <mergeCell ref="M178:M182"/>
    <mergeCell ref="M183:M187"/>
    <mergeCell ref="B183:B187"/>
    <mergeCell ref="C183:C187"/>
    <mergeCell ref="D183:D187"/>
    <mergeCell ref="E183:E187"/>
    <mergeCell ref="F183:F187"/>
    <mergeCell ref="G183:G187"/>
    <mergeCell ref="H183:H187"/>
    <mergeCell ref="B208:B212"/>
    <mergeCell ref="B188:B192"/>
    <mergeCell ref="C188:C192"/>
    <mergeCell ref="D188:D192"/>
    <mergeCell ref="E188:E192"/>
    <mergeCell ref="E203:E207"/>
    <mergeCell ref="F203:F207"/>
    <mergeCell ref="G188:G192"/>
    <mergeCell ref="H188:H192"/>
    <mergeCell ref="F188:F192"/>
    <mergeCell ref="B193:B197"/>
    <mergeCell ref="C193:C197"/>
    <mergeCell ref="D193:D197"/>
    <mergeCell ref="E193:E197"/>
    <mergeCell ref="F193:F197"/>
    <mergeCell ref="G193:G197"/>
    <mergeCell ref="H193:H197"/>
    <mergeCell ref="G203:G207"/>
    <mergeCell ref="H203:H207"/>
    <mergeCell ref="D163:D167"/>
    <mergeCell ref="E163:E167"/>
    <mergeCell ref="F163:F167"/>
    <mergeCell ref="G163:G167"/>
    <mergeCell ref="H163:H167"/>
    <mergeCell ref="M163:M167"/>
    <mergeCell ref="M168:M172"/>
    <mergeCell ref="B173:B177"/>
    <mergeCell ref="C173:C177"/>
    <mergeCell ref="D173:D177"/>
    <mergeCell ref="E173:E177"/>
    <mergeCell ref="F173:F177"/>
    <mergeCell ref="G173:G177"/>
    <mergeCell ref="H173:H177"/>
    <mergeCell ref="M173:M177"/>
    <mergeCell ref="B163:B167"/>
    <mergeCell ref="C163:C167"/>
    <mergeCell ref="B168:B172"/>
    <mergeCell ref="C168:C172"/>
    <mergeCell ref="D168:D172"/>
    <mergeCell ref="E168:E172"/>
    <mergeCell ref="F168:F172"/>
    <mergeCell ref="G168:G172"/>
    <mergeCell ref="H168:H172"/>
    <mergeCell ref="D153:D157"/>
    <mergeCell ref="E153:E157"/>
    <mergeCell ref="F153:F157"/>
    <mergeCell ref="G153:G157"/>
    <mergeCell ref="H153:H157"/>
    <mergeCell ref="M153:M157"/>
    <mergeCell ref="B158:B162"/>
    <mergeCell ref="C158:C162"/>
    <mergeCell ref="D158:D162"/>
    <mergeCell ref="E158:E162"/>
    <mergeCell ref="F158:F162"/>
    <mergeCell ref="G158:G162"/>
    <mergeCell ref="H158:H162"/>
    <mergeCell ref="M158:M162"/>
    <mergeCell ref="B153:B157"/>
    <mergeCell ref="C153:C157"/>
    <mergeCell ref="D143:D147"/>
    <mergeCell ref="E143:E147"/>
    <mergeCell ref="F143:F147"/>
    <mergeCell ref="G143:G147"/>
    <mergeCell ref="H143:H147"/>
    <mergeCell ref="M143:M147"/>
    <mergeCell ref="B148:B152"/>
    <mergeCell ref="C148:C152"/>
    <mergeCell ref="D148:D152"/>
    <mergeCell ref="E148:E152"/>
    <mergeCell ref="F148:F152"/>
    <mergeCell ref="G148:G152"/>
    <mergeCell ref="H148:H152"/>
    <mergeCell ref="M148:M152"/>
    <mergeCell ref="D133:D137"/>
    <mergeCell ref="E133:E137"/>
    <mergeCell ref="F133:F137"/>
    <mergeCell ref="G133:G137"/>
    <mergeCell ref="H133:H137"/>
    <mergeCell ref="M133:M137"/>
    <mergeCell ref="B138:B142"/>
    <mergeCell ref="C138:C142"/>
    <mergeCell ref="D138:D142"/>
    <mergeCell ref="E138:E142"/>
    <mergeCell ref="F138:F142"/>
    <mergeCell ref="G138:G142"/>
    <mergeCell ref="H138:H142"/>
    <mergeCell ref="M138:M142"/>
    <mergeCell ref="D123:D127"/>
    <mergeCell ref="E123:E127"/>
    <mergeCell ref="F123:F127"/>
    <mergeCell ref="G123:G127"/>
    <mergeCell ref="H123:H127"/>
    <mergeCell ref="M123:M127"/>
    <mergeCell ref="B128:B132"/>
    <mergeCell ref="C128:C132"/>
    <mergeCell ref="D128:D132"/>
    <mergeCell ref="E128:E132"/>
    <mergeCell ref="F128:F132"/>
    <mergeCell ref="G128:G132"/>
    <mergeCell ref="H128:H132"/>
    <mergeCell ref="M128:M132"/>
    <mergeCell ref="D108:D112"/>
    <mergeCell ref="E108:E112"/>
    <mergeCell ref="H108:H112"/>
    <mergeCell ref="M108:M112"/>
    <mergeCell ref="D118:D122"/>
    <mergeCell ref="E118:E122"/>
    <mergeCell ref="F118:F122"/>
    <mergeCell ref="G118:G122"/>
    <mergeCell ref="H118:H122"/>
    <mergeCell ref="M118:M122"/>
    <mergeCell ref="E98:E102"/>
    <mergeCell ref="B118:B122"/>
    <mergeCell ref="C118:C122"/>
    <mergeCell ref="M98:M102"/>
    <mergeCell ref="B254:B258"/>
    <mergeCell ref="F68:F72"/>
    <mergeCell ref="G68:G72"/>
    <mergeCell ref="M88:M92"/>
    <mergeCell ref="B88:B92"/>
    <mergeCell ref="B113:B117"/>
    <mergeCell ref="C113:C117"/>
    <mergeCell ref="D113:D117"/>
    <mergeCell ref="E113:E117"/>
    <mergeCell ref="F113:F117"/>
    <mergeCell ref="G113:G117"/>
    <mergeCell ref="H113:H117"/>
    <mergeCell ref="M113:M117"/>
    <mergeCell ref="D103:D107"/>
    <mergeCell ref="E103:E107"/>
    <mergeCell ref="F103:F107"/>
    <mergeCell ref="G103:G107"/>
    <mergeCell ref="H103:H107"/>
    <mergeCell ref="M103:M107"/>
    <mergeCell ref="B108:B112"/>
    <mergeCell ref="M73:M77"/>
    <mergeCell ref="H88:H92"/>
    <mergeCell ref="H73:H77"/>
    <mergeCell ref="H78:H82"/>
    <mergeCell ref="H53:H57"/>
    <mergeCell ref="B103:B107"/>
    <mergeCell ref="C103:C107"/>
    <mergeCell ref="A354:M354"/>
    <mergeCell ref="M78:M82"/>
    <mergeCell ref="M83:M87"/>
    <mergeCell ref="M93:M97"/>
    <mergeCell ref="D83:D87"/>
    <mergeCell ref="E83:E87"/>
    <mergeCell ref="F83:F87"/>
    <mergeCell ref="G83:G87"/>
    <mergeCell ref="H83:H87"/>
    <mergeCell ref="D93:D97"/>
    <mergeCell ref="E93:E97"/>
    <mergeCell ref="F93:F97"/>
    <mergeCell ref="G93:G97"/>
    <mergeCell ref="H93:H97"/>
    <mergeCell ref="B98:B102"/>
    <mergeCell ref="C98:C102"/>
    <mergeCell ref="D98:D102"/>
    <mergeCell ref="D38:D42"/>
    <mergeCell ref="D43:D47"/>
    <mergeCell ref="M38:M42"/>
    <mergeCell ref="M43:M47"/>
    <mergeCell ref="M48:M52"/>
    <mergeCell ref="M53:M57"/>
    <mergeCell ref="M63:M67"/>
    <mergeCell ref="H68:H72"/>
    <mergeCell ref="M68:M72"/>
    <mergeCell ref="D78:D82"/>
    <mergeCell ref="E78:E82"/>
    <mergeCell ref="F78:F82"/>
    <mergeCell ref="G78:G82"/>
    <mergeCell ref="C68:C72"/>
    <mergeCell ref="D68:D72"/>
    <mergeCell ref="M4:M5"/>
    <mergeCell ref="A2:M2"/>
    <mergeCell ref="B8:B1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D8:D12"/>
    <mergeCell ref="M8:M12"/>
    <mergeCell ref="E38:E42"/>
    <mergeCell ref="F38:F42"/>
    <mergeCell ref="G38:G42"/>
    <mergeCell ref="D329:D333"/>
    <mergeCell ref="E329:E333"/>
    <mergeCell ref="F329:F333"/>
    <mergeCell ref="G329:G333"/>
    <mergeCell ref="M264:M268"/>
    <mergeCell ref="M284:M288"/>
    <mergeCell ref="M279:M283"/>
    <mergeCell ref="E244:E248"/>
    <mergeCell ref="D299:D303"/>
    <mergeCell ref="E299:E303"/>
    <mergeCell ref="F284:F288"/>
    <mergeCell ref="G284:G288"/>
    <mergeCell ref="H284:H288"/>
    <mergeCell ref="D279:D283"/>
    <mergeCell ref="D249:D253"/>
    <mergeCell ref="E249:E253"/>
    <mergeCell ref="F249:F253"/>
    <mergeCell ref="G249:G253"/>
    <mergeCell ref="G254:G258"/>
    <mergeCell ref="H294:H298"/>
    <mergeCell ref="D274:D278"/>
    <mergeCell ref="E274:E278"/>
    <mergeCell ref="F274:F278"/>
    <mergeCell ref="G274:G278"/>
    <mergeCell ref="B294:B298"/>
    <mergeCell ref="B299:B303"/>
    <mergeCell ref="D53:D57"/>
    <mergeCell ref="E53:E57"/>
    <mergeCell ref="F53:F57"/>
    <mergeCell ref="G53:G57"/>
    <mergeCell ref="F108:F112"/>
    <mergeCell ref="G108:G112"/>
    <mergeCell ref="D73:D77"/>
    <mergeCell ref="E68:E72"/>
    <mergeCell ref="F63:F67"/>
    <mergeCell ref="C249:C253"/>
    <mergeCell ref="B233:B237"/>
    <mergeCell ref="G63:G67"/>
    <mergeCell ref="C73:C77"/>
    <mergeCell ref="F98:F102"/>
    <mergeCell ref="G98:G102"/>
    <mergeCell ref="C88:C92"/>
    <mergeCell ref="D88:D92"/>
    <mergeCell ref="E88:E92"/>
    <mergeCell ref="B93:B97"/>
    <mergeCell ref="F73:F77"/>
    <mergeCell ref="G73:G77"/>
    <mergeCell ref="B249:B253"/>
    <mergeCell ref="B38:B42"/>
    <mergeCell ref="B43:B47"/>
    <mergeCell ref="B48:B52"/>
    <mergeCell ref="B53:B57"/>
    <mergeCell ref="B63:B67"/>
    <mergeCell ref="B68:B72"/>
    <mergeCell ref="B78:B82"/>
    <mergeCell ref="C63:C67"/>
    <mergeCell ref="C78:C82"/>
    <mergeCell ref="C83:C87"/>
    <mergeCell ref="C93:C97"/>
    <mergeCell ref="C108:C112"/>
    <mergeCell ref="B123:B127"/>
    <mergeCell ref="C123:C127"/>
    <mergeCell ref="B133:B137"/>
    <mergeCell ref="C133:C137"/>
    <mergeCell ref="B143:B147"/>
    <mergeCell ref="C143:C147"/>
    <mergeCell ref="C329:C333"/>
    <mergeCell ref="B344:B348"/>
    <mergeCell ref="B269:B273"/>
    <mergeCell ref="B274:B278"/>
    <mergeCell ref="C8:C12"/>
    <mergeCell ref="A238:H242"/>
    <mergeCell ref="F8:F12"/>
    <mergeCell ref="G8:G12"/>
    <mergeCell ref="H8:H12"/>
    <mergeCell ref="F339:F343"/>
    <mergeCell ref="G339:G343"/>
    <mergeCell ref="H339:H343"/>
    <mergeCell ref="E8:E12"/>
    <mergeCell ref="B73:B77"/>
    <mergeCell ref="B83:B87"/>
    <mergeCell ref="B259:B263"/>
    <mergeCell ref="H344:H348"/>
    <mergeCell ref="C269:C273"/>
    <mergeCell ref="D269:D273"/>
    <mergeCell ref="E269:E273"/>
    <mergeCell ref="H249:H253"/>
    <mergeCell ref="C254:C258"/>
    <mergeCell ref="D254:D258"/>
    <mergeCell ref="C274:C278"/>
    <mergeCell ref="C319:C323"/>
    <mergeCell ref="D319:D323"/>
    <mergeCell ref="E319:E323"/>
    <mergeCell ref="F319:F323"/>
    <mergeCell ref="G319:G323"/>
    <mergeCell ref="C294:C298"/>
    <mergeCell ref="D294:D298"/>
    <mergeCell ref="E294:E298"/>
    <mergeCell ref="F294:F298"/>
    <mergeCell ref="G294:G298"/>
    <mergeCell ref="C324:C328"/>
    <mergeCell ref="D324:D328"/>
    <mergeCell ref="E324:E328"/>
    <mergeCell ref="F324:F328"/>
    <mergeCell ref="G324:G328"/>
    <mergeCell ref="H324:H328"/>
    <mergeCell ref="B324:B328"/>
    <mergeCell ref="B319:B323"/>
    <mergeCell ref="M344:M348"/>
    <mergeCell ref="M319:M323"/>
    <mergeCell ref="M324:M328"/>
    <mergeCell ref="H329:H333"/>
    <mergeCell ref="C344:C348"/>
    <mergeCell ref="D344:D348"/>
    <mergeCell ref="E344:E348"/>
    <mergeCell ref="F344:F348"/>
    <mergeCell ref="G344:G348"/>
    <mergeCell ref="H319:H323"/>
    <mergeCell ref="B339:B343"/>
    <mergeCell ref="C339:C343"/>
    <mergeCell ref="D339:D343"/>
    <mergeCell ref="E339:E343"/>
    <mergeCell ref="B329:B333"/>
    <mergeCell ref="M339:M343"/>
    <mergeCell ref="E279:E283"/>
    <mergeCell ref="F279:F283"/>
    <mergeCell ref="G279:G283"/>
    <mergeCell ref="F269:F273"/>
    <mergeCell ref="G269:G273"/>
    <mergeCell ref="H269:H273"/>
    <mergeCell ref="H279:H283"/>
    <mergeCell ref="D284:D288"/>
    <mergeCell ref="E284:E288"/>
    <mergeCell ref="H274:H278"/>
    <mergeCell ref="H264:H268"/>
    <mergeCell ref="B244:B248"/>
    <mergeCell ref="M254:M258"/>
    <mergeCell ref="M249:M253"/>
    <mergeCell ref="B289:B293"/>
    <mergeCell ref="C289:C293"/>
    <mergeCell ref="D289:D293"/>
    <mergeCell ref="E289:E293"/>
    <mergeCell ref="F289:F293"/>
    <mergeCell ref="G289:G293"/>
    <mergeCell ref="H289:H293"/>
    <mergeCell ref="M274:M278"/>
    <mergeCell ref="M269:M273"/>
    <mergeCell ref="C279:C283"/>
    <mergeCell ref="C284:C288"/>
    <mergeCell ref="C264:C268"/>
    <mergeCell ref="D264:D268"/>
    <mergeCell ref="E264:E268"/>
    <mergeCell ref="F264:F268"/>
    <mergeCell ref="G264:G268"/>
    <mergeCell ref="B279:B283"/>
    <mergeCell ref="B284:B288"/>
    <mergeCell ref="B264:B268"/>
    <mergeCell ref="M259:M263"/>
    <mergeCell ref="M314:M318"/>
    <mergeCell ref="A314:H318"/>
    <mergeCell ref="M304:M308"/>
    <mergeCell ref="M244:M248"/>
    <mergeCell ref="F299:F303"/>
    <mergeCell ref="G299:G303"/>
    <mergeCell ref="H299:H303"/>
    <mergeCell ref="M289:M293"/>
    <mergeCell ref="M329:M333"/>
    <mergeCell ref="M294:M298"/>
    <mergeCell ref="M299:M303"/>
    <mergeCell ref="F244:F248"/>
    <mergeCell ref="G244:G248"/>
    <mergeCell ref="H244:H248"/>
    <mergeCell ref="D304:D308"/>
    <mergeCell ref="E304:E308"/>
    <mergeCell ref="F304:F308"/>
    <mergeCell ref="G304:G308"/>
    <mergeCell ref="H304:H308"/>
    <mergeCell ref="C299:C303"/>
    <mergeCell ref="C304:C308"/>
    <mergeCell ref="C244:C248"/>
    <mergeCell ref="D244:D248"/>
    <mergeCell ref="B304:B308"/>
    <mergeCell ref="C233:C237"/>
    <mergeCell ref="D233:D237"/>
    <mergeCell ref="E233:E237"/>
    <mergeCell ref="F233:F237"/>
    <mergeCell ref="G233:G237"/>
    <mergeCell ref="H233:H237"/>
    <mergeCell ref="M233:M237"/>
    <mergeCell ref="H254:H258"/>
    <mergeCell ref="E254:E258"/>
    <mergeCell ref="F254:F258"/>
    <mergeCell ref="H98:H102"/>
    <mergeCell ref="A349:H353"/>
    <mergeCell ref="A339:A348"/>
    <mergeCell ref="A334:H338"/>
    <mergeCell ref="A243:M243"/>
    <mergeCell ref="A7:M7"/>
    <mergeCell ref="A319:A333"/>
    <mergeCell ref="A244:A313"/>
    <mergeCell ref="H63:H67"/>
    <mergeCell ref="C58:C62"/>
    <mergeCell ref="D58:D62"/>
    <mergeCell ref="E58:E62"/>
    <mergeCell ref="F58:F62"/>
    <mergeCell ref="G58:G62"/>
    <mergeCell ref="H58:H62"/>
    <mergeCell ref="C259:C263"/>
    <mergeCell ref="D259:D263"/>
    <mergeCell ref="E259:E263"/>
    <mergeCell ref="F259:F263"/>
    <mergeCell ref="G259:G263"/>
    <mergeCell ref="H259:H263"/>
    <mergeCell ref="D63:D67"/>
    <mergeCell ref="F88:F92"/>
    <mergeCell ref="G88:G92"/>
    <mergeCell ref="E73:E77"/>
    <mergeCell ref="B18:B22"/>
    <mergeCell ref="C18:C22"/>
    <mergeCell ref="D18:D22"/>
    <mergeCell ref="E18:E22"/>
    <mergeCell ref="F18:F22"/>
    <mergeCell ref="G18:G22"/>
    <mergeCell ref="H18:H22"/>
    <mergeCell ref="M18:M22"/>
    <mergeCell ref="C38:C42"/>
    <mergeCell ref="C43:C47"/>
    <mergeCell ref="C48:C52"/>
    <mergeCell ref="C53:C57"/>
    <mergeCell ref="E63:E67"/>
    <mergeCell ref="H38:H42"/>
    <mergeCell ref="E43:E47"/>
    <mergeCell ref="F43:F47"/>
    <mergeCell ref="G43:G47"/>
    <mergeCell ref="H43:H47"/>
    <mergeCell ref="D48:D52"/>
    <mergeCell ref="E48:E52"/>
    <mergeCell ref="F48:F52"/>
    <mergeCell ref="G48:G52"/>
    <mergeCell ref="H48:H5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3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Шехирева Виктория Александровна</dc:creator>
  <cp:lastModifiedBy>Аничкин Дмитрий Олегович</cp:lastModifiedBy>
  <cp:lastPrinted>2019-04-26T01:58:54Z</cp:lastPrinted>
  <dcterms:created xsi:type="dcterms:W3CDTF">2018-02-06T02:48:32Z</dcterms:created>
  <dcterms:modified xsi:type="dcterms:W3CDTF">2019-05-23T00:13:33Z</dcterms:modified>
</cp:coreProperties>
</file>