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3825" windowWidth="15120" windowHeight="4155" tabRatio="423"/>
  </bookViews>
  <sheets>
    <sheet name="ГП Образование" sheetId="1" r:id="rId1"/>
  </sheets>
  <definedNames>
    <definedName name="_xlnm._FilterDatabase" localSheetId="0" hidden="1">'ГП Образование'!$A$8:$AK$1666</definedName>
    <definedName name="Z_09681EB6_A459_4C51_86E0_B9E83C9AD39A_.wvu.FilterData" localSheetId="0" hidden="1">'ГП Образование'!$A$8:$AK$1666</definedName>
    <definedName name="Z_20C661D0_AFB7_41CE_96C0_5838BFF78D85_.wvu.FilterData" localSheetId="0" hidden="1">'ГП Образование'!$A$8:$AK$1666</definedName>
    <definedName name="Z_3286A53C_0615_444B_B55A_DAE8F927C48A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3286A53C_0615_444B_B55A_DAE8F927C48A_.wvu.FilterData" localSheetId="0" hidden="1">'ГП Образование'!$A$8:$AK$1666</definedName>
    <definedName name="Z_3286A53C_0615_444B_B55A_DAE8F927C48A_.wvu.PrintArea" localSheetId="0" hidden="1">'ГП Образование'!$A$1:$U$1686</definedName>
    <definedName name="Z_3286A53C_0615_444B_B55A_DAE8F927C48A_.wvu.PrintTitles" localSheetId="0" hidden="1">'ГП Образование'!$6:$8</definedName>
    <definedName name="Z_3286A53C_0615_444B_B55A_DAE8F927C48A_.wvu.Rows" localSheetId="0" hidden="1">'ГП Образование'!$468:$474</definedName>
    <definedName name="Z_340990CD_297F_4230_9DDA_1DCE9359A7BB_.wvu.FilterData" localSheetId="0" hidden="1">'ГП Образование'!$A$8:$AK$1666</definedName>
    <definedName name="Z_4DE25077_0411_459B_B618_DDE915551F9B_.wvu.FilterData" localSheetId="0" hidden="1">'ГП Образование'!$A$8:$AK$1666</definedName>
    <definedName name="Z_4E79CADB_2B13_4820_A18F_56DFE44FEC0E_.wvu.FilterData" localSheetId="0" hidden="1">'ГП Образование'!$A$8:$AK$1666</definedName>
    <definedName name="Z_51D2E0AC_677A_4974_AE3C_09EB746A42F5_.wvu.FilterData" localSheetId="0" hidden="1">'ГП Образование'!$A$8:$AK$1666</definedName>
    <definedName name="Z_56514FED_B7B1_40A4_9B4E_3A51EE678DF0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56514FED_B7B1_40A4_9B4E_3A51EE678DF0_.wvu.FilterData" localSheetId="0" hidden="1">'ГП Образование'!$A$8:$AK$1666</definedName>
    <definedName name="Z_56514FED_B7B1_40A4_9B4E_3A51EE678DF0_.wvu.PrintArea" localSheetId="0" hidden="1">'ГП Образование'!$A$1:$U$1686</definedName>
    <definedName name="Z_56514FED_B7B1_40A4_9B4E_3A51EE678DF0_.wvu.PrintTitles" localSheetId="0" hidden="1">'ГП Образование'!$6:$8</definedName>
    <definedName name="Z_56514FED_B7B1_40A4_9B4E_3A51EE678DF0_.wvu.Rows" localSheetId="0" hidden="1">'ГП Образование'!$44:$54,'ГП Образование'!$168:$178,'ГП Образование'!$247:$266,'ГП Образование'!$281:$287,'ГП Образование'!$296:$309,'ГП Образование'!$327:$357,'ГП Образование'!$372:$378,'ГП Образование'!$386:$392,'ГП Образование'!$468:$474,'ГП Образование'!$521:$530,'ГП Образование'!$581:$588,'ГП Образование'!$613:$660,'ГП Образование'!$735:$746,'ГП Образование'!$763:$848,'ГП Образование'!$943:$949,'ГП Образование'!$959:$972,'ГП Образование'!$980:$986,'ГП Образование'!$994:$1000,'ГП Образование'!$1040:$1055,'ГП Образование'!$1242:$1248,'ГП Образование'!$1560:$1573</definedName>
    <definedName name="Z_584BF448_F19F_4391_8FAE_FE140F762A2F_.wvu.FilterData" localSheetId="0" hidden="1">'ГП Образование'!$A$8:$AK$1666</definedName>
    <definedName name="Z_5D51BC40_26BC_4F40_8FA8_202FEAD9BC33_.wvu.FilterData" localSheetId="0" hidden="1">'ГП Образование'!$A$8:$AK$1666</definedName>
    <definedName name="Z_62A45EA8_4C8C_468A_9DC1_2F2EFB94BA69_.wvu.FilterData" localSheetId="0" hidden="1">'ГП Образование'!$A$8:$AK$1666</definedName>
    <definedName name="Z_633BD54E_636D_42E9_BED7_BB9C68FF2138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633BD54E_636D_42E9_BED7_BB9C68FF2138_.wvu.FilterData" localSheetId="0" hidden="1">'ГП Образование'!$A$8:$AK$1666</definedName>
    <definedName name="Z_633BD54E_636D_42E9_BED7_BB9C68FF2138_.wvu.PrintArea" localSheetId="0" hidden="1">'ГП Образование'!$A$1:$U$1686</definedName>
    <definedName name="Z_633BD54E_636D_42E9_BED7_BB9C68FF2138_.wvu.PrintTitles" localSheetId="0" hidden="1">'ГП Образование'!$6:$8</definedName>
    <definedName name="Z_633BD54E_636D_42E9_BED7_BB9C68FF2138_.wvu.Rows" localSheetId="0" hidden="1">'ГП Образование'!$44:$54,'ГП Образование'!$168:$178,'ГП Образование'!$247:$266,'ГП Образование'!$281:$287,'ГП Образование'!$296:$309,'ГП Образование'!$327:$357,'ГП Образование'!$372:$378,'ГП Образование'!$386:$392,'ГП Образование'!$468:$474,'ГП Образование'!$521:$530,'ГП Образование'!$581:$588,'ГП Образование'!$613:$660,'ГП Образование'!$672:$704,'ГП Образование'!$735:$746,'ГП Образование'!$763:$928,'ГП Образование'!$943:$949,'ГП Образование'!$959:$972,'ГП Образование'!$980:$986,'ГП Образование'!$994:$1000,'ГП Образование'!$1040:$1055,'ГП Образование'!$1242:$1248,'ГП Образование'!$1560:$1573</definedName>
    <definedName name="Z_648D4D48_04C5_422A_BFDF_5C44615438E4_.wvu.FilterData" localSheetId="0" hidden="1">'ГП Образование'!$A$8:$AK$1666</definedName>
    <definedName name="Z_657A5ED6_7806_4406_BBEA_76D906A9E3B5_.wvu.FilterData" localSheetId="0" hidden="1">'ГП Образование'!$A$8:$AK$1666</definedName>
    <definedName name="Z_6FD8D372_BEE9_4355_90A6_0116F56E54D3_.wvu.FilterData" localSheetId="0" hidden="1">'ГП Образование'!$A$8:$AK$1666</definedName>
    <definedName name="Z_775A62AC_AFCC_49E9_8344_B4555EA5A1F7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775A62AC_AFCC_49E9_8344_B4555EA5A1F7_.wvu.FilterData" localSheetId="0" hidden="1">'ГП Образование'!$A$8:$AK$1666</definedName>
    <definedName name="Z_775A62AC_AFCC_49E9_8344_B4555EA5A1F7_.wvu.PrintArea" localSheetId="0" hidden="1">'ГП Образование'!$A$1:$U$1686</definedName>
    <definedName name="Z_775A62AC_AFCC_49E9_8344_B4555EA5A1F7_.wvu.PrintTitles" localSheetId="0" hidden="1">'ГП Образование'!$6:$8</definedName>
    <definedName name="Z_97B5F8F9_C554_43E2_A98C_268486D8A4A1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97B5F8F9_C554_43E2_A98C_268486D8A4A1_.wvu.FilterData" localSheetId="0" hidden="1">'ГП Образование'!$A$8:$AK$1666</definedName>
    <definedName name="Z_97B5F8F9_C554_43E2_A98C_268486D8A4A1_.wvu.PrintArea" localSheetId="0" hidden="1">'ГП Образование'!$A$1:$U$1686</definedName>
    <definedName name="Z_97B5F8F9_C554_43E2_A98C_268486D8A4A1_.wvu.PrintTitles" localSheetId="0" hidden="1">'ГП Образование'!$6:$8</definedName>
    <definedName name="Z_97B5F8F9_C554_43E2_A98C_268486D8A4A1_.wvu.Rows" localSheetId="0" hidden="1">'ГП Образование'!$468:$474,'ГП Образование'!$521:$530</definedName>
    <definedName name="Z_9B7F8430_50C5_4810_A17F_BFB092B5E4A4_.wvu.FilterData" localSheetId="0" hidden="1">'ГП Образование'!$A$8:$AK$1666</definedName>
    <definedName name="Z_A44072AE_9766_4B3A_BC71_00C511450946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A44072AE_9766_4B3A_BC71_00C511450946_.wvu.FilterData" localSheetId="0" hidden="1">'ГП Образование'!$A$8:$AK$1666</definedName>
    <definedName name="Z_A44072AE_9766_4B3A_BC71_00C511450946_.wvu.PrintArea" localSheetId="0" hidden="1">'ГП Образование'!$A$1:$U$1686</definedName>
    <definedName name="Z_A44072AE_9766_4B3A_BC71_00C511450946_.wvu.PrintTitles" localSheetId="0" hidden="1">'ГП Образование'!$6:$8</definedName>
    <definedName name="Z_AE257BF0_0039_4D69_82F6_25406EBE3800_.wvu.FilterData" localSheetId="0" hidden="1">'ГП Образование'!$A$8:$AK$1666</definedName>
    <definedName name="Z_AF738093_52BF_401D_AF6B_5DF7632C3206_.wvu.FilterData" localSheetId="0" hidden="1">'ГП Образование'!$A$8:$AK$1666</definedName>
    <definedName name="Z_BEB9E14A_E859_4B4A_9CE1_B3AD3F1D73D1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BEB9E14A_E859_4B4A_9CE1_B3AD3F1D73D1_.wvu.FilterData" localSheetId="0" hidden="1">'ГП Образование'!$A$8:$AK$1666</definedName>
    <definedName name="Z_BEB9E14A_E859_4B4A_9CE1_B3AD3F1D73D1_.wvu.PrintArea" localSheetId="0" hidden="1">'ГП Образование'!$A$1:$U$1686</definedName>
    <definedName name="Z_BEB9E14A_E859_4B4A_9CE1_B3AD3F1D73D1_.wvu.PrintTitles" localSheetId="0" hidden="1">'ГП Образование'!$6:$8</definedName>
    <definedName name="Z_BEB9E14A_E859_4B4A_9CE1_B3AD3F1D73D1_.wvu.Rows" localSheetId="0" hidden="1">'ГП Образование'!$735:$746,'ГП Образование'!$763:$848,'ГП Образование'!$994:$1000,'ГП Образование'!$1063:$1069,'ГП Образование'!$1092:$1105</definedName>
    <definedName name="Z_CC0BA27C_0B6F_40DD_BFD2_BE6463DE4AD7_.wvu.FilterData" localSheetId="0" hidden="1">'ГП Образование'!$A$8:$AK$1666</definedName>
    <definedName name="Z_D10214CF_0097_437B_A597_179F5A7039D5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D10214CF_0097_437B_A597_179F5A7039D5_.wvu.FilterData" localSheetId="0" hidden="1">'ГП Образование'!$A$8:$AK$1666</definedName>
    <definedName name="Z_D10214CF_0097_437B_A597_179F5A7039D5_.wvu.PrintArea" localSheetId="0" hidden="1">'ГП Образование'!$A$1:$U$1686</definedName>
    <definedName name="Z_D10214CF_0097_437B_A597_179F5A7039D5_.wvu.PrintTitles" localSheetId="0" hidden="1">'ГП Образование'!$6:$8</definedName>
    <definedName name="Z_D10214CF_0097_437B_A597_179F5A7039D5_.wvu.Rows" localSheetId="0" hidden="1">'ГП Образование'!$44:$54,'ГП Образование'!$168:$178,'ГП Образование'!$247:$266,'ГП Образование'!$281:$287,'ГП Образование'!$296:$309,'ГП Образование'!$327:$357,'ГП Образование'!$372:$378,'ГП Образование'!$386:$392,'ГП Образование'!$468:$474,'ГП Образование'!$521:$530,'ГП Образование'!$581:$588,'ГП Образование'!$613:$660,'ГП Образование'!$735:$746,'ГП Образование'!$763:$848,'ГП Образование'!$943:$949,'ГП Образование'!$959:$972,'ГП Образование'!$980:$986,'ГП Образование'!$994:$1000,'ГП Образование'!$1040:$1055,'ГП Образование'!$1242:$1248,'ГП Образование'!$1560:$1573</definedName>
    <definedName name="Z_D27CADCD_B486_4519_B3B9_E36D80B527A4_.wvu.FilterData" localSheetId="0" hidden="1">'ГП Образование'!$A$8:$AK$1666</definedName>
    <definedName name="Z_E4EFEC4C_797F_4095_A0E4_760DEA87D7BF_.wvu.FilterData" localSheetId="0" hidden="1">'ГП Образование'!$A$8:$AK$1666</definedName>
    <definedName name="Z_EC1FD31A_47E1_420D_A9E2_F49C5E4F2809_.wvu.FilterData" localSheetId="0" hidden="1">'ГП Образование'!$A$8:$AK$1666</definedName>
    <definedName name="_xlnm.Print_Titles" localSheetId="0">'ГП Образование'!$6:$8</definedName>
    <definedName name="_xlnm.Print_Area" localSheetId="0">'ГП Образование'!$A$1:$U$1686</definedName>
  </definedNames>
  <calcPr calcId="145621"/>
  <customWorkbookViews>
    <customWorkbookView name="Куян Марина Александровна - Личное представление" guid="{633BD54E-636D-42E9-BED7-BB9C68FF2138}" mergeInterval="0" personalView="1" maximized="1" windowWidth="1676" windowHeight="825" activeSheetId="1"/>
    <customWorkbookView name="Соколова Елена Михайлова - Личное представление" guid="{A44072AE-9766-4B3A-BC71-00C511450946}" mergeInterval="0" personalView="1" maximized="1" windowWidth="1676" windowHeight="785" activeSheetId="1"/>
    <customWorkbookView name="Ширман Елена Виктороввна - Личное представление" guid="{775A62AC-AFCC-49E9-8344-B4555EA5A1F7}" mergeInterval="0" personalView="1" maximized="1" windowWidth="1676" windowHeight="825" activeSheetId="1"/>
    <customWorkbookView name="Куян Марина Алексей - Личное представление" guid="{3286A53C-0615-444B-B55A-DAE8F927C48A}" mergeInterval="0" personalView="1" maximized="1" windowWidth="1676" windowHeight="825" activeSheetId="1"/>
    <customWorkbookView name="Аничкин Дмитрий Олегович - Личное представление" guid="{97B5F8F9-C554-43E2-A98C-268486D8A4A1}" mergeInterval="0" personalView="1" maximized="1" windowWidth="1916" windowHeight="807" activeSheetId="1"/>
    <customWorkbookView name="Мачерет Людмила Александровна - Личное представление" guid="{D10214CF-0097-437B-A597-179F5A7039D5}" mergeInterval="0" personalView="1" maximized="1" windowWidth="1916" windowHeight="755" activeSheetId="1"/>
    <customWorkbookView name="Полынцева Татьяна Павловна - Личное представление" guid="{56514FED-B7B1-40A4-9B4E-3A51EE678DF0}" mergeInterval="0" personalView="1" maximized="1" windowWidth="1676" windowHeight="805" activeSheetId="1"/>
    <customWorkbookView name="Гавриленко Ольга Михайловна - Личное представление" guid="{BEB9E14A-E859-4B4A-9CE1-B3AD3F1D73D1}" mergeInterval="0" personalView="1" maximized="1" windowWidth="1676" windowHeight="665" activeSheetId="1"/>
  </customWorkbookViews>
</workbook>
</file>

<file path=xl/calcChain.xml><?xml version="1.0" encoding="utf-8"?>
<calcChain xmlns="http://schemas.openxmlformats.org/spreadsheetml/2006/main">
  <c r="I96" i="1" l="1"/>
  <c r="O96" i="1"/>
  <c r="P96" i="1"/>
  <c r="Q96" i="1"/>
  <c r="R96" i="1"/>
  <c r="S96" i="1"/>
  <c r="N96" i="1"/>
  <c r="L96" i="1"/>
  <c r="J96" i="1"/>
  <c r="S117" i="1" l="1"/>
  <c r="R117" i="1"/>
  <c r="Q116" i="1"/>
  <c r="R116" i="1"/>
  <c r="S116" i="1"/>
  <c r="S45" i="1"/>
  <c r="R45" i="1"/>
  <c r="S46" i="1"/>
  <c r="R46" i="1"/>
  <c r="H146" i="1" l="1"/>
  <c r="I116" i="1" l="1"/>
  <c r="J116" i="1"/>
  <c r="K116" i="1"/>
  <c r="L116" i="1"/>
  <c r="M116" i="1"/>
  <c r="N116" i="1"/>
  <c r="O116" i="1"/>
  <c r="P116" i="1"/>
  <c r="H116" i="1"/>
  <c r="S59" i="1" l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58" i="1"/>
  <c r="L1337" i="1" l="1"/>
  <c r="H1401" i="1" l="1"/>
  <c r="J1260" i="1" l="1"/>
  <c r="S1094" i="1" l="1"/>
  <c r="R975" i="1" l="1"/>
  <c r="H980" i="1"/>
  <c r="H973" i="1"/>
  <c r="K955" i="1" l="1"/>
  <c r="L955" i="1"/>
  <c r="M955" i="1"/>
  <c r="N955" i="1"/>
  <c r="O955" i="1"/>
  <c r="P955" i="1"/>
  <c r="Q955" i="1"/>
  <c r="J955" i="1"/>
  <c r="Q131" i="1" l="1"/>
  <c r="R131" i="1"/>
  <c r="S131" i="1"/>
  <c r="J131" i="1"/>
  <c r="K131" i="1"/>
  <c r="L131" i="1"/>
  <c r="M131" i="1"/>
  <c r="N131" i="1"/>
  <c r="O131" i="1"/>
  <c r="P131" i="1"/>
  <c r="H141" i="1"/>
  <c r="H142" i="1"/>
  <c r="H143" i="1"/>
  <c r="H144" i="1"/>
  <c r="Q72" i="1"/>
  <c r="P66" i="1" l="1"/>
  <c r="T1613" i="1"/>
  <c r="J119" i="1"/>
  <c r="D65" i="1"/>
  <c r="E65" i="1"/>
  <c r="F65" i="1"/>
  <c r="G65" i="1"/>
  <c r="I65" i="1"/>
  <c r="J65" i="1"/>
  <c r="K65" i="1"/>
  <c r="L65" i="1"/>
  <c r="M65" i="1"/>
  <c r="N65" i="1"/>
  <c r="O65" i="1"/>
  <c r="P65" i="1"/>
  <c r="Q65" i="1"/>
  <c r="C65" i="1"/>
  <c r="H90" i="1"/>
  <c r="H91" i="1"/>
  <c r="H84" i="1"/>
  <c r="H65" i="1" s="1"/>
  <c r="H78" i="1"/>
  <c r="H79" i="1"/>
  <c r="H80" i="1"/>
  <c r="H81" i="1"/>
  <c r="H82" i="1"/>
  <c r="H83" i="1"/>
  <c r="H85" i="1"/>
  <c r="H66" i="1" s="1"/>
  <c r="H86" i="1"/>
  <c r="H87" i="1"/>
  <c r="H88" i="1"/>
  <c r="H89" i="1"/>
  <c r="H77" i="1"/>
  <c r="J58" i="1"/>
  <c r="L58" i="1"/>
  <c r="J592" i="1" l="1"/>
  <c r="K592" i="1"/>
  <c r="L592" i="1"/>
  <c r="M592" i="1"/>
  <c r="N592" i="1"/>
  <c r="O592" i="1"/>
  <c r="P592" i="1"/>
  <c r="Q592" i="1"/>
  <c r="R592" i="1"/>
  <c r="S592" i="1"/>
  <c r="J593" i="1"/>
  <c r="K593" i="1"/>
  <c r="L593" i="1"/>
  <c r="M593" i="1"/>
  <c r="N593" i="1"/>
  <c r="O593" i="1"/>
  <c r="P593" i="1"/>
  <c r="Q593" i="1"/>
  <c r="R593" i="1"/>
  <c r="S593" i="1"/>
  <c r="J594" i="1"/>
  <c r="K594" i="1"/>
  <c r="L594" i="1"/>
  <c r="M594" i="1"/>
  <c r="N594" i="1"/>
  <c r="O594" i="1"/>
  <c r="P594" i="1"/>
  <c r="Q594" i="1"/>
  <c r="R594" i="1"/>
  <c r="S594" i="1"/>
  <c r="J595" i="1"/>
  <c r="K595" i="1"/>
  <c r="L595" i="1"/>
  <c r="M595" i="1"/>
  <c r="N595" i="1"/>
  <c r="O595" i="1"/>
  <c r="P595" i="1"/>
  <c r="Q595" i="1"/>
  <c r="R595" i="1"/>
  <c r="S595" i="1"/>
  <c r="J596" i="1"/>
  <c r="K596" i="1"/>
  <c r="L596" i="1"/>
  <c r="M596" i="1"/>
  <c r="N596" i="1"/>
  <c r="O596" i="1"/>
  <c r="P596" i="1"/>
  <c r="Q596" i="1"/>
  <c r="R596" i="1"/>
  <c r="S596" i="1"/>
  <c r="J597" i="1"/>
  <c r="K597" i="1"/>
  <c r="L597" i="1"/>
  <c r="M597" i="1"/>
  <c r="N597" i="1"/>
  <c r="O597" i="1"/>
  <c r="P597" i="1"/>
  <c r="Q597" i="1"/>
  <c r="R597" i="1"/>
  <c r="S597" i="1"/>
  <c r="J598" i="1"/>
  <c r="K598" i="1"/>
  <c r="L598" i="1"/>
  <c r="M598" i="1"/>
  <c r="N598" i="1"/>
  <c r="O598" i="1"/>
  <c r="P598" i="1"/>
  <c r="Q598" i="1"/>
  <c r="R598" i="1"/>
  <c r="S598" i="1"/>
  <c r="J599" i="1"/>
  <c r="K599" i="1"/>
  <c r="L599" i="1"/>
  <c r="M599" i="1"/>
  <c r="N599" i="1"/>
  <c r="O599" i="1"/>
  <c r="P599" i="1"/>
  <c r="Q599" i="1"/>
  <c r="R599" i="1"/>
  <c r="S599" i="1"/>
  <c r="J1080" i="1"/>
  <c r="K1080" i="1"/>
  <c r="L1080" i="1"/>
  <c r="M1080" i="1"/>
  <c r="N1080" i="1"/>
  <c r="O1080" i="1"/>
  <c r="P1080" i="1"/>
  <c r="Q1080" i="1"/>
  <c r="R1080" i="1"/>
  <c r="S1080" i="1"/>
  <c r="H608" i="1"/>
  <c r="G599" i="1"/>
  <c r="F599" i="1"/>
  <c r="E599" i="1"/>
  <c r="D599" i="1"/>
  <c r="C599" i="1"/>
  <c r="G595" i="1"/>
  <c r="F595" i="1"/>
  <c r="D595" i="1"/>
  <c r="C595" i="1"/>
  <c r="P496" i="1"/>
  <c r="J132" i="1"/>
  <c r="K132" i="1"/>
  <c r="L132" i="1"/>
  <c r="M132" i="1"/>
  <c r="O132" i="1"/>
  <c r="P132" i="1"/>
  <c r="Q132" i="1"/>
  <c r="R132" i="1"/>
  <c r="S132" i="1"/>
  <c r="N166" i="1" l="1"/>
  <c r="N158" i="1"/>
  <c r="N132" i="1" l="1"/>
  <c r="N164" i="1"/>
  <c r="N153" i="1"/>
  <c r="P53" i="1"/>
  <c r="P41" i="1"/>
  <c r="L39" i="1"/>
  <c r="P438" i="1" l="1"/>
  <c r="J137" i="1" l="1"/>
  <c r="K137" i="1"/>
  <c r="L137" i="1"/>
  <c r="M137" i="1"/>
  <c r="N137" i="1"/>
  <c r="O137" i="1"/>
  <c r="P137" i="1"/>
  <c r="R137" i="1"/>
  <c r="S137" i="1"/>
  <c r="I181" i="1"/>
  <c r="J181" i="1"/>
  <c r="K181" i="1"/>
  <c r="L181" i="1"/>
  <c r="M181" i="1"/>
  <c r="N181" i="1"/>
  <c r="O181" i="1"/>
  <c r="P181" i="1"/>
  <c r="Q181" i="1"/>
  <c r="R181" i="1"/>
  <c r="S181" i="1"/>
  <c r="I176" i="1"/>
  <c r="J176" i="1"/>
  <c r="K176" i="1"/>
  <c r="L176" i="1"/>
  <c r="M176" i="1"/>
  <c r="N176" i="1"/>
  <c r="O176" i="1"/>
  <c r="P176" i="1"/>
  <c r="Q176" i="1"/>
  <c r="R176" i="1"/>
  <c r="S176" i="1"/>
  <c r="I177" i="1"/>
  <c r="J177" i="1"/>
  <c r="K177" i="1"/>
  <c r="L177" i="1"/>
  <c r="M177" i="1"/>
  <c r="N177" i="1"/>
  <c r="O177" i="1"/>
  <c r="P177" i="1"/>
  <c r="Q177" i="1"/>
  <c r="R177" i="1"/>
  <c r="S177" i="1"/>
  <c r="H177" i="1"/>
  <c r="I193" i="1"/>
  <c r="J193" i="1"/>
  <c r="K193" i="1"/>
  <c r="L193" i="1"/>
  <c r="M193" i="1"/>
  <c r="N193" i="1"/>
  <c r="O193" i="1"/>
  <c r="P193" i="1"/>
  <c r="Q193" i="1"/>
  <c r="R193" i="1"/>
  <c r="S193" i="1"/>
  <c r="I194" i="1"/>
  <c r="J194" i="1"/>
  <c r="K194" i="1"/>
  <c r="L194" i="1"/>
  <c r="M194" i="1"/>
  <c r="N194" i="1"/>
  <c r="O194" i="1"/>
  <c r="P194" i="1"/>
  <c r="Q194" i="1"/>
  <c r="R194" i="1"/>
  <c r="S194" i="1"/>
  <c r="I195" i="1"/>
  <c r="J195" i="1"/>
  <c r="K195" i="1"/>
  <c r="L195" i="1"/>
  <c r="M195" i="1"/>
  <c r="N195" i="1"/>
  <c r="O195" i="1"/>
  <c r="P195" i="1"/>
  <c r="Q195" i="1"/>
  <c r="R195" i="1"/>
  <c r="S195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I200" i="1"/>
  <c r="I192" i="1" s="1"/>
  <c r="I191" i="1" s="1"/>
  <c r="J200" i="1"/>
  <c r="J192" i="1" s="1"/>
  <c r="K200" i="1"/>
  <c r="K192" i="1" s="1"/>
  <c r="L200" i="1"/>
  <c r="L192" i="1" s="1"/>
  <c r="M200" i="1"/>
  <c r="M192" i="1" s="1"/>
  <c r="N200" i="1"/>
  <c r="N192" i="1" s="1"/>
  <c r="O200" i="1"/>
  <c r="O192" i="1" s="1"/>
  <c r="P200" i="1"/>
  <c r="P192" i="1" s="1"/>
  <c r="Q200" i="1"/>
  <c r="Q192" i="1" s="1"/>
  <c r="Q191" i="1" s="1"/>
  <c r="R200" i="1"/>
  <c r="R192" i="1" s="1"/>
  <c r="R191" i="1" s="1"/>
  <c r="S200" i="1"/>
  <c r="S192" i="1" s="1"/>
  <c r="S191" i="1" s="1"/>
  <c r="H71" i="1"/>
  <c r="H72" i="1"/>
  <c r="P71" i="1"/>
  <c r="P72" i="1"/>
  <c r="H76" i="1"/>
  <c r="R76" i="1"/>
  <c r="S1602" i="1"/>
  <c r="R1602" i="1"/>
  <c r="P32" i="1"/>
  <c r="P113" i="1" s="1"/>
  <c r="P31" i="1"/>
  <c r="J32" i="1"/>
  <c r="J113" i="1" s="1"/>
  <c r="H41" i="1"/>
  <c r="H42" i="1"/>
  <c r="H52" i="1"/>
  <c r="C1556" i="1"/>
  <c r="H1535" i="1"/>
  <c r="H1509" i="1" s="1"/>
  <c r="H918" i="1"/>
  <c r="H886" i="1"/>
  <c r="H854" i="1"/>
  <c r="H920" i="1"/>
  <c r="H904" i="1"/>
  <c r="H856" i="1"/>
  <c r="H903" i="1"/>
  <c r="H887" i="1"/>
  <c r="H758" i="1"/>
  <c r="H709" i="1"/>
  <c r="H710" i="1"/>
  <c r="H688" i="1"/>
  <c r="H666" i="1"/>
  <c r="H664" i="1"/>
  <c r="H1269" i="1"/>
  <c r="H1304" i="1"/>
  <c r="H1327" i="1"/>
  <c r="H1328" i="1"/>
  <c r="H1329" i="1"/>
  <c r="H1405" i="1"/>
  <c r="H1517" i="1"/>
  <c r="H1503" i="1" s="1"/>
  <c r="H1518" i="1"/>
  <c r="H1504" i="1" s="1"/>
  <c r="H1519" i="1"/>
  <c r="H70" i="1"/>
  <c r="I38" i="1"/>
  <c r="I26" i="1" s="1"/>
  <c r="J26" i="1"/>
  <c r="K26" i="1"/>
  <c r="L26" i="1"/>
  <c r="M26" i="1"/>
  <c r="N26" i="1"/>
  <c r="O26" i="1"/>
  <c r="P26" i="1"/>
  <c r="Q26" i="1"/>
  <c r="R26" i="1"/>
  <c r="S26" i="1"/>
  <c r="H38" i="1"/>
  <c r="H26" i="1" s="1"/>
  <c r="I1535" i="1"/>
  <c r="I1509" i="1" s="1"/>
  <c r="I918" i="1"/>
  <c r="I886" i="1"/>
  <c r="I854" i="1"/>
  <c r="I920" i="1"/>
  <c r="I904" i="1"/>
  <c r="I856" i="1"/>
  <c r="I903" i="1"/>
  <c r="I887" i="1"/>
  <c r="I758" i="1"/>
  <c r="I709" i="1"/>
  <c r="I688" i="1"/>
  <c r="I666" i="1"/>
  <c r="I664" i="1"/>
  <c r="I1269" i="1"/>
  <c r="I1304" i="1"/>
  <c r="I1327" i="1"/>
  <c r="I1328" i="1"/>
  <c r="I1329" i="1"/>
  <c r="I1405" i="1"/>
  <c r="I1517" i="1"/>
  <c r="I1503" i="1" s="1"/>
  <c r="I1518" i="1"/>
  <c r="I1504" i="1" s="1"/>
  <c r="I1519" i="1"/>
  <c r="J1509" i="1"/>
  <c r="J721" i="1"/>
  <c r="J723" i="1"/>
  <c r="J722" i="1"/>
  <c r="J725" i="1"/>
  <c r="J1258" i="1"/>
  <c r="J1294" i="1"/>
  <c r="J1396" i="1"/>
  <c r="J1503" i="1"/>
  <c r="J1504" i="1"/>
  <c r="L1509" i="1"/>
  <c r="L721" i="1"/>
  <c r="L723" i="1"/>
  <c r="L722" i="1"/>
  <c r="L725" i="1"/>
  <c r="L1258" i="1"/>
  <c r="L1294" i="1"/>
  <c r="L1396" i="1"/>
  <c r="L1503" i="1"/>
  <c r="L1504" i="1"/>
  <c r="N1509" i="1"/>
  <c r="N721" i="1"/>
  <c r="N723" i="1"/>
  <c r="N722" i="1"/>
  <c r="N725" i="1"/>
  <c r="N1258" i="1"/>
  <c r="N1294" i="1"/>
  <c r="N1396" i="1"/>
  <c r="N1503" i="1"/>
  <c r="N1504" i="1"/>
  <c r="P1509" i="1"/>
  <c r="P721" i="1"/>
  <c r="P723" i="1"/>
  <c r="P722" i="1"/>
  <c r="P725" i="1"/>
  <c r="P1258" i="1"/>
  <c r="P1294" i="1"/>
  <c r="P1396" i="1"/>
  <c r="P1503" i="1"/>
  <c r="P1504" i="1"/>
  <c r="R1509" i="1"/>
  <c r="R721" i="1"/>
  <c r="R723" i="1"/>
  <c r="R722" i="1"/>
  <c r="R725" i="1"/>
  <c r="R1258" i="1"/>
  <c r="R1294" i="1"/>
  <c r="R1396" i="1"/>
  <c r="R1503" i="1"/>
  <c r="R1504" i="1"/>
  <c r="R1505" i="1"/>
  <c r="S1509" i="1"/>
  <c r="S721" i="1"/>
  <c r="S723" i="1"/>
  <c r="S722" i="1"/>
  <c r="S725" i="1"/>
  <c r="S1258" i="1"/>
  <c r="S1294" i="1"/>
  <c r="S1396" i="1"/>
  <c r="S1503" i="1"/>
  <c r="S1504" i="1"/>
  <c r="S1505" i="1"/>
  <c r="H923" i="1"/>
  <c r="H891" i="1"/>
  <c r="H859" i="1"/>
  <c r="H926" i="1"/>
  <c r="H910" i="1"/>
  <c r="H862" i="1"/>
  <c r="H909" i="1"/>
  <c r="H893" i="1"/>
  <c r="H712" i="1"/>
  <c r="H713" i="1"/>
  <c r="H691" i="1"/>
  <c r="H669" i="1"/>
  <c r="H667" i="1"/>
  <c r="I921" i="1"/>
  <c r="I905" i="1"/>
  <c r="I889" i="1"/>
  <c r="I873" i="1"/>
  <c r="I857" i="1"/>
  <c r="I755" i="1"/>
  <c r="I922" i="1"/>
  <c r="I906" i="1"/>
  <c r="I890" i="1"/>
  <c r="I874" i="1"/>
  <c r="I858" i="1"/>
  <c r="I756" i="1"/>
  <c r="I923" i="1"/>
  <c r="I891" i="1"/>
  <c r="I859" i="1"/>
  <c r="I926" i="1"/>
  <c r="I910" i="1"/>
  <c r="I862" i="1"/>
  <c r="I909" i="1"/>
  <c r="I893" i="1"/>
  <c r="I712" i="1"/>
  <c r="I713" i="1"/>
  <c r="I691" i="1"/>
  <c r="I669" i="1"/>
  <c r="I667" i="1"/>
  <c r="I560" i="1"/>
  <c r="I540" i="1" s="1"/>
  <c r="I70" i="1"/>
  <c r="J728" i="1"/>
  <c r="J729" i="1"/>
  <c r="J730" i="1"/>
  <c r="J732" i="1"/>
  <c r="J731" i="1"/>
  <c r="J540" i="1"/>
  <c r="J70" i="1"/>
  <c r="K728" i="1"/>
  <c r="K729" i="1"/>
  <c r="K730" i="1"/>
  <c r="K732" i="1"/>
  <c r="K731" i="1"/>
  <c r="K540" i="1"/>
  <c r="K70" i="1"/>
  <c r="L728" i="1"/>
  <c r="L729" i="1"/>
  <c r="L730" i="1"/>
  <c r="L732" i="1"/>
  <c r="L731" i="1"/>
  <c r="L540" i="1"/>
  <c r="L70" i="1"/>
  <c r="M728" i="1"/>
  <c r="M729" i="1"/>
  <c r="M730" i="1"/>
  <c r="M732" i="1"/>
  <c r="M731" i="1"/>
  <c r="M540" i="1"/>
  <c r="M70" i="1"/>
  <c r="N728" i="1"/>
  <c r="N729" i="1"/>
  <c r="N730" i="1"/>
  <c r="N732" i="1"/>
  <c r="N731" i="1"/>
  <c r="N540" i="1"/>
  <c r="N70" i="1"/>
  <c r="O728" i="1"/>
  <c r="O729" i="1"/>
  <c r="O730" i="1"/>
  <c r="O732" i="1"/>
  <c r="O731" i="1"/>
  <c r="O540" i="1"/>
  <c r="O70" i="1"/>
  <c r="P728" i="1"/>
  <c r="P729" i="1"/>
  <c r="P730" i="1"/>
  <c r="P732" i="1"/>
  <c r="P731" i="1"/>
  <c r="P540" i="1"/>
  <c r="P70" i="1"/>
  <c r="Q728" i="1"/>
  <c r="Q729" i="1"/>
  <c r="Q730" i="1"/>
  <c r="Q732" i="1"/>
  <c r="Q731" i="1"/>
  <c r="Q540" i="1"/>
  <c r="Q70" i="1"/>
  <c r="Q1602" i="1" s="1"/>
  <c r="R728" i="1"/>
  <c r="R729" i="1"/>
  <c r="R730" i="1"/>
  <c r="R732" i="1"/>
  <c r="R731" i="1"/>
  <c r="R540" i="1"/>
  <c r="S728" i="1"/>
  <c r="S729" i="1"/>
  <c r="S730" i="1"/>
  <c r="S732" i="1"/>
  <c r="S731" i="1"/>
  <c r="S540" i="1"/>
  <c r="H921" i="1"/>
  <c r="H905" i="1"/>
  <c r="H889" i="1"/>
  <c r="H873" i="1"/>
  <c r="H857" i="1"/>
  <c r="H755" i="1"/>
  <c r="H922" i="1"/>
  <c r="H906" i="1"/>
  <c r="H890" i="1"/>
  <c r="H874" i="1"/>
  <c r="H858" i="1"/>
  <c r="H756" i="1"/>
  <c r="H560" i="1"/>
  <c r="H540" i="1" s="1"/>
  <c r="I916" i="1"/>
  <c r="I900" i="1"/>
  <c r="I884" i="1"/>
  <c r="I868" i="1"/>
  <c r="I852" i="1"/>
  <c r="I750" i="1"/>
  <c r="I917" i="1"/>
  <c r="I901" i="1"/>
  <c r="I885" i="1"/>
  <c r="I869" i="1"/>
  <c r="I853" i="1"/>
  <c r="I751" i="1"/>
  <c r="I556" i="1"/>
  <c r="I536" i="1" s="1"/>
  <c r="J719" i="1"/>
  <c r="J720" i="1"/>
  <c r="J536" i="1"/>
  <c r="K719" i="1"/>
  <c r="K720" i="1"/>
  <c r="K536" i="1"/>
  <c r="L719" i="1"/>
  <c r="L720" i="1"/>
  <c r="L536" i="1"/>
  <c r="M719" i="1"/>
  <c r="M720" i="1"/>
  <c r="M536" i="1"/>
  <c r="N719" i="1"/>
  <c r="N720" i="1"/>
  <c r="N536" i="1"/>
  <c r="O719" i="1"/>
  <c r="O720" i="1"/>
  <c r="O536" i="1"/>
  <c r="P719" i="1"/>
  <c r="P720" i="1"/>
  <c r="P536" i="1"/>
  <c r="Q719" i="1"/>
  <c r="Q720" i="1"/>
  <c r="Q536" i="1"/>
  <c r="R719" i="1"/>
  <c r="R720" i="1"/>
  <c r="R536" i="1"/>
  <c r="S719" i="1"/>
  <c r="S720" i="1"/>
  <c r="S536" i="1"/>
  <c r="H916" i="1"/>
  <c r="H900" i="1"/>
  <c r="H884" i="1"/>
  <c r="H868" i="1"/>
  <c r="H852" i="1"/>
  <c r="H750" i="1"/>
  <c r="H917" i="1"/>
  <c r="H901" i="1"/>
  <c r="H885" i="1"/>
  <c r="H869" i="1"/>
  <c r="H853" i="1"/>
  <c r="H751" i="1"/>
  <c r="H556" i="1"/>
  <c r="H536" i="1" s="1"/>
  <c r="K1258" i="1"/>
  <c r="K1294" i="1"/>
  <c r="M1258" i="1"/>
  <c r="M1294" i="1"/>
  <c r="O1258" i="1"/>
  <c r="O1294" i="1"/>
  <c r="Q1258" i="1"/>
  <c r="Q1294" i="1"/>
  <c r="H1355" i="1"/>
  <c r="H1353" i="1" s="1"/>
  <c r="S1353" i="1"/>
  <c r="S1352" i="1" s="1"/>
  <c r="R1353" i="1"/>
  <c r="R1352" i="1" s="1"/>
  <c r="Q1353" i="1"/>
  <c r="Q1352" i="1" s="1"/>
  <c r="P1353" i="1"/>
  <c r="O1353" i="1"/>
  <c r="N1353" i="1"/>
  <c r="M1353" i="1"/>
  <c r="L1353" i="1"/>
  <c r="K1353" i="1"/>
  <c r="J1353" i="1"/>
  <c r="I1352" i="1"/>
  <c r="H1351" i="1"/>
  <c r="H1345" i="1"/>
  <c r="H1343" i="1" s="1"/>
  <c r="S1343" i="1"/>
  <c r="S1342" i="1" s="1"/>
  <c r="R1343" i="1"/>
  <c r="R1342" i="1" s="1"/>
  <c r="Q1343" i="1"/>
  <c r="P1343" i="1"/>
  <c r="O1343" i="1"/>
  <c r="N1343" i="1"/>
  <c r="M1343" i="1"/>
  <c r="L1343" i="1"/>
  <c r="K1343" i="1"/>
  <c r="J1343" i="1"/>
  <c r="Q1342" i="1"/>
  <c r="I1342" i="1"/>
  <c r="H1341" i="1"/>
  <c r="S1337" i="1"/>
  <c r="S1336" i="1" s="1"/>
  <c r="R1337" i="1"/>
  <c r="R1336" i="1" s="1"/>
  <c r="P1337" i="1"/>
  <c r="P1336" i="1" s="1"/>
  <c r="O1337" i="1"/>
  <c r="O1336" i="1" s="1"/>
  <c r="N1337" i="1"/>
  <c r="N1336" i="1" s="1"/>
  <c r="M1337" i="1"/>
  <c r="M1336" i="1" s="1"/>
  <c r="L1336" i="1"/>
  <c r="K1337" i="1"/>
  <c r="K1336" i="1" s="1"/>
  <c r="J1337" i="1"/>
  <c r="J1336" i="1" s="1"/>
  <c r="I1337" i="1"/>
  <c r="I1336" i="1" s="1"/>
  <c r="Q1336" i="1"/>
  <c r="S1334" i="1"/>
  <c r="R1334" i="1"/>
  <c r="Q1334" i="1"/>
  <c r="P1334" i="1"/>
  <c r="O1334" i="1"/>
  <c r="N1334" i="1"/>
  <c r="M1334" i="1"/>
  <c r="L1334" i="1"/>
  <c r="K1334" i="1"/>
  <c r="J1334" i="1"/>
  <c r="I1334" i="1"/>
  <c r="H203" i="1"/>
  <c r="H195" i="1" s="1"/>
  <c r="H202" i="1"/>
  <c r="H201" i="1"/>
  <c r="H193" i="1" s="1"/>
  <c r="S199" i="1"/>
  <c r="R199" i="1"/>
  <c r="Q199" i="1"/>
  <c r="I199" i="1"/>
  <c r="I172" i="1"/>
  <c r="J172" i="1"/>
  <c r="K172" i="1"/>
  <c r="L172" i="1"/>
  <c r="M172" i="1"/>
  <c r="N172" i="1"/>
  <c r="O172" i="1"/>
  <c r="P172" i="1"/>
  <c r="Q172" i="1"/>
  <c r="R172" i="1"/>
  <c r="S172" i="1"/>
  <c r="I173" i="1"/>
  <c r="J173" i="1"/>
  <c r="K173" i="1"/>
  <c r="L173" i="1"/>
  <c r="M173" i="1"/>
  <c r="N173" i="1"/>
  <c r="O173" i="1"/>
  <c r="P173" i="1"/>
  <c r="Q173" i="1"/>
  <c r="R173" i="1"/>
  <c r="S173" i="1"/>
  <c r="I174" i="1"/>
  <c r="J174" i="1"/>
  <c r="K174" i="1"/>
  <c r="L174" i="1"/>
  <c r="M174" i="1"/>
  <c r="N174" i="1"/>
  <c r="O174" i="1"/>
  <c r="P174" i="1"/>
  <c r="Q174" i="1"/>
  <c r="R174" i="1"/>
  <c r="S174" i="1"/>
  <c r="I175" i="1"/>
  <c r="J175" i="1"/>
  <c r="J233" i="1" s="1"/>
  <c r="K175" i="1"/>
  <c r="K233" i="1" s="1"/>
  <c r="L175" i="1"/>
  <c r="L233" i="1" s="1"/>
  <c r="M175" i="1"/>
  <c r="M233" i="1" s="1"/>
  <c r="N175" i="1"/>
  <c r="N233" i="1" s="1"/>
  <c r="O175" i="1"/>
  <c r="O233" i="1" s="1"/>
  <c r="P175" i="1"/>
  <c r="Q175" i="1"/>
  <c r="Q233" i="1" s="1"/>
  <c r="R175" i="1"/>
  <c r="R233" i="1" s="1"/>
  <c r="S175" i="1"/>
  <c r="S233" i="1" s="1"/>
  <c r="I171" i="1"/>
  <c r="J171" i="1"/>
  <c r="K171" i="1"/>
  <c r="L171" i="1"/>
  <c r="M171" i="1"/>
  <c r="N171" i="1"/>
  <c r="O171" i="1"/>
  <c r="P171" i="1"/>
  <c r="Q171" i="1"/>
  <c r="R171" i="1"/>
  <c r="S171" i="1"/>
  <c r="H187" i="1"/>
  <c r="H176" i="1" s="1"/>
  <c r="H186" i="1"/>
  <c r="H175" i="1" s="1"/>
  <c r="H185" i="1"/>
  <c r="H174" i="1" s="1"/>
  <c r="H184" i="1"/>
  <c r="H173" i="1" s="1"/>
  <c r="H183" i="1"/>
  <c r="H182" i="1"/>
  <c r="H171" i="1" s="1"/>
  <c r="Q180" i="1"/>
  <c r="I180" i="1"/>
  <c r="S180" i="1"/>
  <c r="R180" i="1"/>
  <c r="P233" i="1"/>
  <c r="D58" i="1"/>
  <c r="E58" i="1"/>
  <c r="F58" i="1"/>
  <c r="G58" i="1"/>
  <c r="H58" i="1"/>
  <c r="I58" i="1"/>
  <c r="K58" i="1"/>
  <c r="M58" i="1"/>
  <c r="N58" i="1"/>
  <c r="O58" i="1"/>
  <c r="P58" i="1"/>
  <c r="Q58" i="1"/>
  <c r="S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D66" i="1"/>
  <c r="E66" i="1"/>
  <c r="F66" i="1"/>
  <c r="G66" i="1"/>
  <c r="I66" i="1"/>
  <c r="J66" i="1"/>
  <c r="K66" i="1"/>
  <c r="L66" i="1"/>
  <c r="M66" i="1"/>
  <c r="N66" i="1"/>
  <c r="O66" i="1"/>
  <c r="Q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D70" i="1"/>
  <c r="E70" i="1"/>
  <c r="F70" i="1"/>
  <c r="G70" i="1"/>
  <c r="C59" i="1"/>
  <c r="C60" i="1"/>
  <c r="C61" i="1"/>
  <c r="C62" i="1"/>
  <c r="C63" i="1"/>
  <c r="C64" i="1"/>
  <c r="C66" i="1"/>
  <c r="C67" i="1"/>
  <c r="C68" i="1"/>
  <c r="C69" i="1"/>
  <c r="C70" i="1"/>
  <c r="C58" i="1"/>
  <c r="H106" i="1"/>
  <c r="H105" i="1"/>
  <c r="H104" i="1"/>
  <c r="H96" i="1" s="1"/>
  <c r="S103" i="1"/>
  <c r="R103" i="1"/>
  <c r="Q103" i="1"/>
  <c r="P103" i="1"/>
  <c r="O103" i="1"/>
  <c r="N103" i="1"/>
  <c r="M103" i="1"/>
  <c r="L103" i="1"/>
  <c r="K103" i="1"/>
  <c r="J103" i="1"/>
  <c r="I103" i="1"/>
  <c r="I95" i="1"/>
  <c r="J95" i="1"/>
  <c r="K95" i="1"/>
  <c r="L95" i="1"/>
  <c r="M95" i="1"/>
  <c r="N95" i="1"/>
  <c r="O95" i="1"/>
  <c r="P95" i="1"/>
  <c r="Q95" i="1"/>
  <c r="R95" i="1"/>
  <c r="S95" i="1"/>
  <c r="H97" i="1"/>
  <c r="H98" i="1"/>
  <c r="Q111" i="1"/>
  <c r="P696" i="1"/>
  <c r="H1159" i="1"/>
  <c r="H1158" i="1" s="1"/>
  <c r="H1157" i="1" s="1"/>
  <c r="J1152" i="1"/>
  <c r="R1152" i="1"/>
  <c r="R1151" i="1" s="1"/>
  <c r="S1152" i="1"/>
  <c r="S1151" i="1" s="1"/>
  <c r="K1260" i="1"/>
  <c r="M1260" i="1"/>
  <c r="O1260" i="1"/>
  <c r="I1151" i="1"/>
  <c r="I1150" i="1" s="1"/>
  <c r="I57" i="1"/>
  <c r="I56" i="1" s="1"/>
  <c r="Q76" i="1"/>
  <c r="Q75" i="1" s="1"/>
  <c r="P76" i="1"/>
  <c r="H75" i="1"/>
  <c r="S76" i="1"/>
  <c r="S75" i="1" s="1"/>
  <c r="O76" i="1"/>
  <c r="R75" i="1"/>
  <c r="N76" i="1"/>
  <c r="J76" i="1"/>
  <c r="M76" i="1"/>
  <c r="I76" i="1"/>
  <c r="I75" i="1" s="1"/>
  <c r="L76" i="1"/>
  <c r="K76" i="1"/>
  <c r="D1159" i="1"/>
  <c r="E1159" i="1"/>
  <c r="F1159" i="1"/>
  <c r="G1159" i="1"/>
  <c r="I1159" i="1"/>
  <c r="I1158" i="1" s="1"/>
  <c r="I1157" i="1" s="1"/>
  <c r="R1158" i="1"/>
  <c r="S1158" i="1"/>
  <c r="C1159" i="1"/>
  <c r="B92" i="1"/>
  <c r="B85" i="1"/>
  <c r="B75" i="1"/>
  <c r="B76" i="1"/>
  <c r="B77" i="1"/>
  <c r="B74" i="1"/>
  <c r="F1113" i="1"/>
  <c r="J1622" i="1"/>
  <c r="K1622" i="1"/>
  <c r="L1622" i="1"/>
  <c r="M1622" i="1"/>
  <c r="N1622" i="1"/>
  <c r="O1622" i="1"/>
  <c r="P1622" i="1"/>
  <c r="Q1622" i="1"/>
  <c r="R1622" i="1"/>
  <c r="S1622" i="1"/>
  <c r="I122" i="1"/>
  <c r="J122" i="1"/>
  <c r="K122" i="1"/>
  <c r="L122" i="1"/>
  <c r="M122" i="1"/>
  <c r="N122" i="1"/>
  <c r="O122" i="1"/>
  <c r="P122" i="1"/>
  <c r="Q122" i="1"/>
  <c r="R122" i="1"/>
  <c r="S122" i="1"/>
  <c r="H157" i="1"/>
  <c r="H149" i="1"/>
  <c r="J1487" i="1"/>
  <c r="L1487" i="1"/>
  <c r="N1487" i="1"/>
  <c r="P1487" i="1"/>
  <c r="J1480" i="1"/>
  <c r="H563" i="1"/>
  <c r="H543" i="1" s="1"/>
  <c r="X1593" i="1"/>
  <c r="X1592" i="1" s="1"/>
  <c r="J25" i="1"/>
  <c r="K25" i="1"/>
  <c r="L25" i="1"/>
  <c r="M25" i="1"/>
  <c r="N25" i="1"/>
  <c r="O25" i="1"/>
  <c r="P25" i="1"/>
  <c r="Q25" i="1"/>
  <c r="R25" i="1"/>
  <c r="S25" i="1"/>
  <c r="I27" i="1"/>
  <c r="J27" i="1"/>
  <c r="K27" i="1"/>
  <c r="L27" i="1"/>
  <c r="M27" i="1"/>
  <c r="N27" i="1"/>
  <c r="O27" i="1"/>
  <c r="P27" i="1"/>
  <c r="Q27" i="1"/>
  <c r="R27" i="1"/>
  <c r="S27" i="1"/>
  <c r="J28" i="1"/>
  <c r="K28" i="1"/>
  <c r="L28" i="1"/>
  <c r="M28" i="1"/>
  <c r="N28" i="1"/>
  <c r="O28" i="1"/>
  <c r="P28" i="1"/>
  <c r="Q28" i="1"/>
  <c r="R28" i="1"/>
  <c r="S28" i="1"/>
  <c r="J29" i="1"/>
  <c r="K29" i="1"/>
  <c r="L29" i="1"/>
  <c r="M29" i="1"/>
  <c r="N29" i="1"/>
  <c r="O29" i="1"/>
  <c r="P29" i="1"/>
  <c r="Q29" i="1"/>
  <c r="R29" i="1"/>
  <c r="S29" i="1"/>
  <c r="J31" i="1"/>
  <c r="J1615" i="1" s="1"/>
  <c r="K31" i="1"/>
  <c r="K1615" i="1" s="1"/>
  <c r="L31" i="1"/>
  <c r="L1615" i="1" s="1"/>
  <c r="M31" i="1"/>
  <c r="M1615" i="1" s="1"/>
  <c r="N31" i="1"/>
  <c r="N1615" i="1" s="1"/>
  <c r="O31" i="1"/>
  <c r="O1615" i="1" s="1"/>
  <c r="Q31" i="1"/>
  <c r="Q1615" i="1" s="1"/>
  <c r="R31" i="1"/>
  <c r="R1615" i="1" s="1"/>
  <c r="S31" i="1"/>
  <c r="S1615" i="1" s="1"/>
  <c r="K32" i="1"/>
  <c r="K113" i="1" s="1"/>
  <c r="L32" i="1"/>
  <c r="L113" i="1" s="1"/>
  <c r="M32" i="1"/>
  <c r="M113" i="1" s="1"/>
  <c r="N32" i="1"/>
  <c r="N113" i="1" s="1"/>
  <c r="O32" i="1"/>
  <c r="O113" i="1" s="1"/>
  <c r="Q32" i="1"/>
  <c r="Q113" i="1" s="1"/>
  <c r="R32" i="1"/>
  <c r="R113" i="1" s="1"/>
  <c r="S32" i="1"/>
  <c r="S113" i="1" s="1"/>
  <c r="I33" i="1"/>
  <c r="J33" i="1"/>
  <c r="K33" i="1"/>
  <c r="L33" i="1"/>
  <c r="M33" i="1"/>
  <c r="N33" i="1"/>
  <c r="O33" i="1"/>
  <c r="P33" i="1"/>
  <c r="Q33" i="1"/>
  <c r="R33" i="1"/>
  <c r="S33" i="1"/>
  <c r="K721" i="1"/>
  <c r="M721" i="1"/>
  <c r="O721" i="1"/>
  <c r="Q721" i="1"/>
  <c r="K722" i="1"/>
  <c r="M722" i="1"/>
  <c r="O722" i="1"/>
  <c r="Q722" i="1"/>
  <c r="K723" i="1"/>
  <c r="M723" i="1"/>
  <c r="O723" i="1"/>
  <c r="Q723" i="1"/>
  <c r="K725" i="1"/>
  <c r="M725" i="1"/>
  <c r="O725" i="1"/>
  <c r="Q725" i="1"/>
  <c r="J726" i="1"/>
  <c r="K726" i="1"/>
  <c r="L726" i="1"/>
  <c r="M726" i="1"/>
  <c r="N726" i="1"/>
  <c r="O726" i="1"/>
  <c r="P726" i="1"/>
  <c r="Q726" i="1"/>
  <c r="R726" i="1"/>
  <c r="S726" i="1"/>
  <c r="J727" i="1"/>
  <c r="K727" i="1"/>
  <c r="L727" i="1"/>
  <c r="M727" i="1"/>
  <c r="N727" i="1"/>
  <c r="O727" i="1"/>
  <c r="P727" i="1"/>
  <c r="Q727" i="1"/>
  <c r="R727" i="1"/>
  <c r="S727" i="1"/>
  <c r="J544" i="1"/>
  <c r="K544" i="1"/>
  <c r="L544" i="1"/>
  <c r="M544" i="1"/>
  <c r="N544" i="1"/>
  <c r="O544" i="1"/>
  <c r="P544" i="1"/>
  <c r="Q544" i="1"/>
  <c r="R544" i="1"/>
  <c r="S544" i="1"/>
  <c r="I543" i="1"/>
  <c r="I1604" i="1" s="1"/>
  <c r="J543" i="1"/>
  <c r="J1604" i="1" s="1"/>
  <c r="K543" i="1"/>
  <c r="K1604" i="1" s="1"/>
  <c r="L543" i="1"/>
  <c r="L1604" i="1" s="1"/>
  <c r="M543" i="1"/>
  <c r="M1604" i="1" s="1"/>
  <c r="N543" i="1"/>
  <c r="N1604" i="1" s="1"/>
  <c r="O543" i="1"/>
  <c r="O1604" i="1" s="1"/>
  <c r="P543" i="1"/>
  <c r="P1604" i="1" s="1"/>
  <c r="Q543" i="1"/>
  <c r="Q1604" i="1" s="1"/>
  <c r="R543" i="1"/>
  <c r="R1604" i="1" s="1"/>
  <c r="S543" i="1"/>
  <c r="S1604" i="1" s="1"/>
  <c r="I539" i="1"/>
  <c r="J539" i="1"/>
  <c r="K539" i="1"/>
  <c r="L539" i="1"/>
  <c r="M539" i="1"/>
  <c r="N539" i="1"/>
  <c r="O539" i="1"/>
  <c r="P539" i="1"/>
  <c r="Q539" i="1"/>
  <c r="R539" i="1"/>
  <c r="S539" i="1"/>
  <c r="J538" i="1"/>
  <c r="K538" i="1"/>
  <c r="L538" i="1"/>
  <c r="M538" i="1"/>
  <c r="N538" i="1"/>
  <c r="O538" i="1"/>
  <c r="P538" i="1"/>
  <c r="Q538" i="1"/>
  <c r="R538" i="1"/>
  <c r="S538" i="1"/>
  <c r="Q537" i="1"/>
  <c r="R537" i="1"/>
  <c r="S537" i="1"/>
  <c r="J537" i="1"/>
  <c r="K537" i="1"/>
  <c r="L537" i="1"/>
  <c r="M537" i="1"/>
  <c r="N537" i="1"/>
  <c r="O537" i="1"/>
  <c r="P537" i="1"/>
  <c r="O24" i="1"/>
  <c r="R24" i="1"/>
  <c r="D122" i="1"/>
  <c r="E122" i="1"/>
  <c r="F122" i="1"/>
  <c r="G122" i="1"/>
  <c r="C122" i="1"/>
  <c r="I715" i="1"/>
  <c r="H715" i="1"/>
  <c r="I714" i="1"/>
  <c r="H714" i="1"/>
  <c r="I711" i="1"/>
  <c r="I599" i="1" s="1"/>
  <c r="H711" i="1"/>
  <c r="H599" i="1" s="1"/>
  <c r="I710" i="1"/>
  <c r="I708" i="1"/>
  <c r="I595" i="1" s="1"/>
  <c r="H708" i="1"/>
  <c r="H595" i="1" s="1"/>
  <c r="S707" i="1"/>
  <c r="R707" i="1"/>
  <c r="Q707" i="1"/>
  <c r="Q706" i="1" s="1"/>
  <c r="P707" i="1"/>
  <c r="O707" i="1"/>
  <c r="N707" i="1"/>
  <c r="M707" i="1"/>
  <c r="L707" i="1"/>
  <c r="K707" i="1"/>
  <c r="J707" i="1"/>
  <c r="C719" i="1"/>
  <c r="D719" i="1"/>
  <c r="E719" i="1"/>
  <c r="F719" i="1"/>
  <c r="G719" i="1"/>
  <c r="C720" i="1"/>
  <c r="D720" i="1"/>
  <c r="E720" i="1"/>
  <c r="F720" i="1"/>
  <c r="G720" i="1"/>
  <c r="C721" i="1"/>
  <c r="D721" i="1"/>
  <c r="E721" i="1"/>
  <c r="F721" i="1"/>
  <c r="G721" i="1"/>
  <c r="C722" i="1"/>
  <c r="D722" i="1"/>
  <c r="E722" i="1"/>
  <c r="F722" i="1"/>
  <c r="G722" i="1"/>
  <c r="C723" i="1"/>
  <c r="D723" i="1"/>
  <c r="E723" i="1"/>
  <c r="F723" i="1"/>
  <c r="G723" i="1"/>
  <c r="C724" i="1"/>
  <c r="F724" i="1"/>
  <c r="G724" i="1"/>
  <c r="C725" i="1"/>
  <c r="F725" i="1"/>
  <c r="G725" i="1"/>
  <c r="K1396" i="1"/>
  <c r="M1396" i="1"/>
  <c r="O1396" i="1"/>
  <c r="Q1396" i="1"/>
  <c r="D1397" i="1"/>
  <c r="E1397" i="1"/>
  <c r="F1397" i="1"/>
  <c r="G1397" i="1"/>
  <c r="K1397" i="1"/>
  <c r="M1397" i="1"/>
  <c r="O1397" i="1"/>
  <c r="Q1397" i="1"/>
  <c r="R1397" i="1"/>
  <c r="S1397" i="1"/>
  <c r="C1397" i="1"/>
  <c r="Q1260" i="1"/>
  <c r="R1260" i="1"/>
  <c r="S1260" i="1"/>
  <c r="K1261" i="1"/>
  <c r="M1261" i="1"/>
  <c r="O1261" i="1"/>
  <c r="Q1261" i="1"/>
  <c r="R1261" i="1"/>
  <c r="S1261" i="1"/>
  <c r="D1261" i="1"/>
  <c r="E1261" i="1"/>
  <c r="F1261" i="1"/>
  <c r="G1261" i="1"/>
  <c r="C1261" i="1"/>
  <c r="J463" i="1"/>
  <c r="L463" i="1"/>
  <c r="N463" i="1"/>
  <c r="P463" i="1"/>
  <c r="Q463" i="1"/>
  <c r="R463" i="1"/>
  <c r="S463" i="1"/>
  <c r="O464" i="1"/>
  <c r="O463" i="1" s="1"/>
  <c r="M464" i="1"/>
  <c r="M463" i="1" s="1"/>
  <c r="K464" i="1"/>
  <c r="K463" i="1" s="1"/>
  <c r="L412" i="1"/>
  <c r="N412" i="1"/>
  <c r="P412" i="1"/>
  <c r="J412" i="1"/>
  <c r="L218" i="1"/>
  <c r="J555" i="1"/>
  <c r="K555" i="1"/>
  <c r="L555" i="1"/>
  <c r="M555" i="1"/>
  <c r="N555" i="1"/>
  <c r="O555" i="1"/>
  <c r="P555" i="1"/>
  <c r="Q555" i="1"/>
  <c r="R555" i="1"/>
  <c r="S555" i="1"/>
  <c r="H1604" i="1"/>
  <c r="H559" i="1"/>
  <c r="H539" i="1" s="1"/>
  <c r="C534" i="1"/>
  <c r="D534" i="1"/>
  <c r="E534" i="1"/>
  <c r="F534" i="1"/>
  <c r="G534" i="1"/>
  <c r="C535" i="1"/>
  <c r="D535" i="1"/>
  <c r="E535" i="1"/>
  <c r="F535" i="1"/>
  <c r="G535" i="1"/>
  <c r="C536" i="1"/>
  <c r="D536" i="1"/>
  <c r="E536" i="1"/>
  <c r="F536" i="1"/>
  <c r="G536" i="1"/>
  <c r="D537" i="1"/>
  <c r="C539" i="1"/>
  <c r="D539" i="1"/>
  <c r="F539" i="1"/>
  <c r="G539" i="1"/>
  <c r="C540" i="1"/>
  <c r="D540" i="1"/>
  <c r="E540" i="1"/>
  <c r="F540" i="1"/>
  <c r="G540" i="1"/>
  <c r="T1599" i="1"/>
  <c r="T1597" i="1"/>
  <c r="R1461" i="1"/>
  <c r="S22" i="1"/>
  <c r="J313" i="1"/>
  <c r="K313" i="1"/>
  <c r="L313" i="1"/>
  <c r="M313" i="1"/>
  <c r="N313" i="1"/>
  <c r="O313" i="1"/>
  <c r="P313" i="1"/>
  <c r="Q313" i="1"/>
  <c r="R313" i="1"/>
  <c r="S313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C211" i="1"/>
  <c r="S225" i="1"/>
  <c r="S224" i="1" s="1"/>
  <c r="R225" i="1"/>
  <c r="R224" i="1" s="1"/>
  <c r="Q225" i="1"/>
  <c r="Q224" i="1" s="1"/>
  <c r="P225" i="1"/>
  <c r="O225" i="1"/>
  <c r="N225" i="1"/>
  <c r="M225" i="1"/>
  <c r="L225" i="1"/>
  <c r="K225" i="1"/>
  <c r="J225" i="1"/>
  <c r="I225" i="1"/>
  <c r="I224" i="1" s="1"/>
  <c r="H225" i="1"/>
  <c r="H224" i="1" s="1"/>
  <c r="K209" i="1"/>
  <c r="L209" i="1"/>
  <c r="M209" i="1"/>
  <c r="N209" i="1"/>
  <c r="O209" i="1"/>
  <c r="P209" i="1"/>
  <c r="Q209" i="1"/>
  <c r="J210" i="1"/>
  <c r="K210" i="1"/>
  <c r="L210" i="1"/>
  <c r="M210" i="1"/>
  <c r="N210" i="1"/>
  <c r="O210" i="1"/>
  <c r="P210" i="1"/>
  <c r="Q210" i="1"/>
  <c r="R210" i="1"/>
  <c r="S210" i="1"/>
  <c r="I360" i="1"/>
  <c r="J360" i="1"/>
  <c r="K360" i="1"/>
  <c r="L360" i="1"/>
  <c r="M360" i="1"/>
  <c r="N360" i="1"/>
  <c r="O360" i="1"/>
  <c r="P360" i="1"/>
  <c r="Q360" i="1"/>
  <c r="R360" i="1"/>
  <c r="S360" i="1"/>
  <c r="P503" i="1"/>
  <c r="K126" i="1"/>
  <c r="L126" i="1"/>
  <c r="M126" i="1"/>
  <c r="N126" i="1"/>
  <c r="O126" i="1"/>
  <c r="P126" i="1"/>
  <c r="Q126" i="1"/>
  <c r="R126" i="1"/>
  <c r="S126" i="1"/>
  <c r="J126" i="1"/>
  <c r="D1114" i="1"/>
  <c r="E1114" i="1"/>
  <c r="F1114" i="1"/>
  <c r="G1114" i="1"/>
  <c r="J1114" i="1"/>
  <c r="K1114" i="1"/>
  <c r="L1114" i="1"/>
  <c r="M1114" i="1"/>
  <c r="N1114" i="1"/>
  <c r="O1114" i="1"/>
  <c r="P1114" i="1"/>
  <c r="Q1114" i="1"/>
  <c r="R1114" i="1"/>
  <c r="S1114" i="1"/>
  <c r="C1114" i="1"/>
  <c r="I1145" i="1"/>
  <c r="I1114" i="1" s="1"/>
  <c r="H1145" i="1"/>
  <c r="H1114" i="1" s="1"/>
  <c r="J1113" i="1"/>
  <c r="D1113" i="1"/>
  <c r="E1113" i="1"/>
  <c r="G1113" i="1"/>
  <c r="C1113" i="1"/>
  <c r="H1144" i="1"/>
  <c r="H1113" i="1" s="1"/>
  <c r="Q1144" i="1"/>
  <c r="K1144" i="1" s="1"/>
  <c r="S1569" i="1"/>
  <c r="R1569" i="1"/>
  <c r="Q1569" i="1"/>
  <c r="Q1568" i="1" s="1"/>
  <c r="P1569" i="1"/>
  <c r="O1569" i="1"/>
  <c r="N1569" i="1"/>
  <c r="M1569" i="1"/>
  <c r="L1569" i="1"/>
  <c r="K1569" i="1"/>
  <c r="J1569" i="1"/>
  <c r="I1569" i="1"/>
  <c r="I1568" i="1" s="1"/>
  <c r="H1569" i="1"/>
  <c r="I1566" i="1"/>
  <c r="I1559" i="1" s="1"/>
  <c r="I1578" i="1" s="1"/>
  <c r="H1566" i="1"/>
  <c r="H1559" i="1" s="1"/>
  <c r="I1565" i="1"/>
  <c r="I1558" i="1" s="1"/>
  <c r="I1577" i="1" s="1"/>
  <c r="H1565" i="1"/>
  <c r="H1558" i="1" s="1"/>
  <c r="H1577" i="1" s="1"/>
  <c r="I1564" i="1"/>
  <c r="I1557" i="1" s="1"/>
  <c r="I1576" i="1" s="1"/>
  <c r="H1564" i="1"/>
  <c r="H1557" i="1" s="1"/>
  <c r="H1576" i="1" s="1"/>
  <c r="I1563" i="1"/>
  <c r="I1555" i="1" s="1"/>
  <c r="H1563" i="1"/>
  <c r="H1555" i="1" s="1"/>
  <c r="S1562" i="1"/>
  <c r="S1561" i="1" s="1"/>
  <c r="R1562" i="1"/>
  <c r="R1561" i="1" s="1"/>
  <c r="Q1562" i="1"/>
  <c r="Q1561" i="1" s="1"/>
  <c r="P1562" i="1"/>
  <c r="P1561" i="1" s="1"/>
  <c r="O1562" i="1"/>
  <c r="O1561" i="1" s="1"/>
  <c r="N1562" i="1"/>
  <c r="N1561" i="1" s="1"/>
  <c r="M1562" i="1"/>
  <c r="M1561" i="1" s="1"/>
  <c r="L1562" i="1"/>
  <c r="L1561" i="1" s="1"/>
  <c r="K1562" i="1"/>
  <c r="K1561" i="1" s="1"/>
  <c r="J1562" i="1"/>
  <c r="J1561" i="1" s="1"/>
  <c r="S1559" i="1"/>
  <c r="S1578" i="1" s="1"/>
  <c r="R1559" i="1"/>
  <c r="R1578" i="1" s="1"/>
  <c r="Q1559" i="1"/>
  <c r="Q1578" i="1" s="1"/>
  <c r="P1559" i="1"/>
  <c r="P1578" i="1" s="1"/>
  <c r="O1559" i="1"/>
  <c r="O1578" i="1" s="1"/>
  <c r="N1559" i="1"/>
  <c r="N1578" i="1" s="1"/>
  <c r="M1559" i="1"/>
  <c r="M1578" i="1" s="1"/>
  <c r="L1559" i="1"/>
  <c r="L1578" i="1" s="1"/>
  <c r="K1559" i="1"/>
  <c r="K1578" i="1" s="1"/>
  <c r="J1559" i="1"/>
  <c r="J1578" i="1" s="1"/>
  <c r="S1558" i="1"/>
  <c r="S1577" i="1" s="1"/>
  <c r="R1558" i="1"/>
  <c r="R1577" i="1" s="1"/>
  <c r="Q1558" i="1"/>
  <c r="Q1577" i="1" s="1"/>
  <c r="P1558" i="1"/>
  <c r="P1577" i="1" s="1"/>
  <c r="O1558" i="1"/>
  <c r="O1577" i="1" s="1"/>
  <c r="N1558" i="1"/>
  <c r="N1577" i="1" s="1"/>
  <c r="M1558" i="1"/>
  <c r="M1577" i="1" s="1"/>
  <c r="L1558" i="1"/>
  <c r="L1577" i="1" s="1"/>
  <c r="K1558" i="1"/>
  <c r="K1577" i="1" s="1"/>
  <c r="J1558" i="1"/>
  <c r="J1577" i="1" s="1"/>
  <c r="S1557" i="1"/>
  <c r="S1576" i="1" s="1"/>
  <c r="R1557" i="1"/>
  <c r="R1576" i="1" s="1"/>
  <c r="Q1557" i="1"/>
  <c r="Q1576" i="1" s="1"/>
  <c r="P1557" i="1"/>
  <c r="P1576" i="1" s="1"/>
  <c r="O1557" i="1"/>
  <c r="O1576" i="1" s="1"/>
  <c r="N1557" i="1"/>
  <c r="N1576" i="1" s="1"/>
  <c r="M1557" i="1"/>
  <c r="M1576" i="1" s="1"/>
  <c r="L1557" i="1"/>
  <c r="L1576" i="1" s="1"/>
  <c r="K1557" i="1"/>
  <c r="K1576" i="1" s="1"/>
  <c r="J1557" i="1"/>
  <c r="J1576" i="1" s="1"/>
  <c r="Q1556" i="1"/>
  <c r="P1556" i="1"/>
  <c r="O1556" i="1"/>
  <c r="N1556" i="1"/>
  <c r="M1556" i="1"/>
  <c r="L1556" i="1"/>
  <c r="K1556" i="1"/>
  <c r="J1556" i="1"/>
  <c r="I1556" i="1"/>
  <c r="H1556" i="1"/>
  <c r="G1556" i="1"/>
  <c r="E1556" i="1"/>
  <c r="D1556" i="1"/>
  <c r="S1555" i="1"/>
  <c r="S1575" i="1" s="1"/>
  <c r="R1555" i="1"/>
  <c r="R1575" i="1" s="1"/>
  <c r="Q1555" i="1"/>
  <c r="P1555" i="1"/>
  <c r="O1555" i="1"/>
  <c r="N1555" i="1"/>
  <c r="M1555" i="1"/>
  <c r="L1555" i="1"/>
  <c r="K1555" i="1"/>
  <c r="J1555" i="1"/>
  <c r="G1555" i="1"/>
  <c r="C1555" i="1"/>
  <c r="Q1552" i="1"/>
  <c r="O1552" i="1"/>
  <c r="M1552" i="1"/>
  <c r="K1552" i="1"/>
  <c r="I1552" i="1"/>
  <c r="I1545" i="1"/>
  <c r="H1545" i="1"/>
  <c r="I1544" i="1"/>
  <c r="H1544" i="1"/>
  <c r="I1543" i="1"/>
  <c r="H1543" i="1"/>
  <c r="P1542" i="1"/>
  <c r="P1505" i="1" s="1"/>
  <c r="N1542" i="1"/>
  <c r="N1505" i="1" s="1"/>
  <c r="L1542" i="1"/>
  <c r="L1505" i="1" s="1"/>
  <c r="J1542" i="1"/>
  <c r="J1505" i="1" s="1"/>
  <c r="I1542" i="1"/>
  <c r="S1541" i="1"/>
  <c r="S1540" i="1" s="1"/>
  <c r="R1541" i="1"/>
  <c r="R1540" i="1" s="1"/>
  <c r="Q1541" i="1"/>
  <c r="O1541" i="1"/>
  <c r="M1541" i="1"/>
  <c r="K1541" i="1"/>
  <c r="Q1539" i="1"/>
  <c r="O1539" i="1"/>
  <c r="M1539" i="1"/>
  <c r="I1539" i="1"/>
  <c r="I1538" i="1"/>
  <c r="H1538" i="1"/>
  <c r="I1537" i="1"/>
  <c r="H1537" i="1"/>
  <c r="I1536" i="1"/>
  <c r="H1536" i="1"/>
  <c r="I1534" i="1"/>
  <c r="I1507" i="1" s="1"/>
  <c r="H1534" i="1"/>
  <c r="H1507" i="1" s="1"/>
  <c r="I1533" i="1"/>
  <c r="I1508" i="1" s="1"/>
  <c r="H1533" i="1"/>
  <c r="H1508" i="1" s="1"/>
  <c r="S1532" i="1"/>
  <c r="S1531" i="1" s="1"/>
  <c r="R1532" i="1"/>
  <c r="R1531" i="1" s="1"/>
  <c r="Q1532" i="1"/>
  <c r="Q1531" i="1" s="1"/>
  <c r="P1532" i="1"/>
  <c r="O1532" i="1"/>
  <c r="N1532" i="1"/>
  <c r="M1532" i="1"/>
  <c r="L1532" i="1"/>
  <c r="K1532" i="1"/>
  <c r="J1532" i="1"/>
  <c r="I1530" i="1"/>
  <c r="I1529" i="1"/>
  <c r="H1529" i="1"/>
  <c r="I1528" i="1"/>
  <c r="H1528" i="1"/>
  <c r="I1527" i="1"/>
  <c r="H1527" i="1"/>
  <c r="I1526" i="1"/>
  <c r="I1506" i="1" s="1"/>
  <c r="H1526" i="1"/>
  <c r="S1525" i="1"/>
  <c r="S1524" i="1" s="1"/>
  <c r="R1525" i="1"/>
  <c r="R1524" i="1" s="1"/>
  <c r="Q1525" i="1"/>
  <c r="Q1524" i="1" s="1"/>
  <c r="P1525" i="1"/>
  <c r="O1525" i="1"/>
  <c r="N1525" i="1"/>
  <c r="M1525" i="1"/>
  <c r="L1525" i="1"/>
  <c r="K1525" i="1"/>
  <c r="J1525" i="1"/>
  <c r="I1522" i="1"/>
  <c r="H1522" i="1"/>
  <c r="I1521" i="1"/>
  <c r="H1521" i="1"/>
  <c r="I1520" i="1"/>
  <c r="H1520" i="1"/>
  <c r="I1516" i="1"/>
  <c r="I1502" i="1" s="1"/>
  <c r="H1516" i="1"/>
  <c r="H1502" i="1" s="1"/>
  <c r="S1515" i="1"/>
  <c r="S1514" i="1" s="1"/>
  <c r="R1515" i="1"/>
  <c r="R1514" i="1" s="1"/>
  <c r="Q1515" i="1"/>
  <c r="Q1514" i="1" s="1"/>
  <c r="P1515" i="1"/>
  <c r="O1515" i="1"/>
  <c r="N1515" i="1"/>
  <c r="M1515" i="1"/>
  <c r="L1515" i="1"/>
  <c r="K1515" i="1"/>
  <c r="J1515" i="1"/>
  <c r="I1513" i="1"/>
  <c r="S1512" i="1"/>
  <c r="S1550" i="1" s="1"/>
  <c r="R1512" i="1"/>
  <c r="R1550" i="1" s="1"/>
  <c r="Q1512" i="1"/>
  <c r="Q1550" i="1" s="1"/>
  <c r="P1512" i="1"/>
  <c r="P1550" i="1" s="1"/>
  <c r="O1512" i="1"/>
  <c r="O1550" i="1" s="1"/>
  <c r="N1512" i="1"/>
  <c r="N1550" i="1" s="1"/>
  <c r="M1512" i="1"/>
  <c r="M1550" i="1" s="1"/>
  <c r="L1512" i="1"/>
  <c r="L1550" i="1" s="1"/>
  <c r="K1512" i="1"/>
  <c r="K1550" i="1" s="1"/>
  <c r="J1512" i="1"/>
  <c r="J1550" i="1" s="1"/>
  <c r="S1511" i="1"/>
  <c r="S1549" i="1" s="1"/>
  <c r="R1511" i="1"/>
  <c r="R1549" i="1" s="1"/>
  <c r="Q1511" i="1"/>
  <c r="Q1549" i="1" s="1"/>
  <c r="P1511" i="1"/>
  <c r="P1549" i="1" s="1"/>
  <c r="O1511" i="1"/>
  <c r="O1549" i="1" s="1"/>
  <c r="N1511" i="1"/>
  <c r="N1549" i="1" s="1"/>
  <c r="M1511" i="1"/>
  <c r="M1549" i="1" s="1"/>
  <c r="L1511" i="1"/>
  <c r="L1549" i="1" s="1"/>
  <c r="K1511" i="1"/>
  <c r="K1549" i="1" s="1"/>
  <c r="J1511" i="1"/>
  <c r="J1549" i="1" s="1"/>
  <c r="S1510" i="1"/>
  <c r="S1548" i="1" s="1"/>
  <c r="R1510" i="1"/>
  <c r="R1548" i="1" s="1"/>
  <c r="Q1510" i="1"/>
  <c r="Q1548" i="1" s="1"/>
  <c r="P1510" i="1"/>
  <c r="P1548" i="1" s="1"/>
  <c r="O1510" i="1"/>
  <c r="O1548" i="1" s="1"/>
  <c r="N1510" i="1"/>
  <c r="N1548" i="1" s="1"/>
  <c r="M1510" i="1"/>
  <c r="M1548" i="1" s="1"/>
  <c r="L1510" i="1"/>
  <c r="L1548" i="1" s="1"/>
  <c r="K1510" i="1"/>
  <c r="K1548" i="1" s="1"/>
  <c r="J1510" i="1"/>
  <c r="J1548" i="1" s="1"/>
  <c r="G1510" i="1"/>
  <c r="F1510" i="1"/>
  <c r="E1510" i="1"/>
  <c r="D1510" i="1"/>
  <c r="C1510" i="1"/>
  <c r="Q1509" i="1"/>
  <c r="O1509" i="1"/>
  <c r="M1509" i="1"/>
  <c r="K1509" i="1"/>
  <c r="F1509" i="1"/>
  <c r="S1508" i="1"/>
  <c r="R1508" i="1"/>
  <c r="Q1508" i="1"/>
  <c r="P1508" i="1"/>
  <c r="O1508" i="1"/>
  <c r="N1508" i="1"/>
  <c r="M1508" i="1"/>
  <c r="L1508" i="1"/>
  <c r="K1508" i="1"/>
  <c r="J1508" i="1"/>
  <c r="G1508" i="1"/>
  <c r="F1508" i="1"/>
  <c r="E1508" i="1"/>
  <c r="D1508" i="1"/>
  <c r="C1508" i="1"/>
  <c r="S1507" i="1"/>
  <c r="R1507" i="1"/>
  <c r="Q1507" i="1"/>
  <c r="P1507" i="1"/>
  <c r="O1507" i="1"/>
  <c r="N1507" i="1"/>
  <c r="M1507" i="1"/>
  <c r="L1507" i="1"/>
  <c r="K1507" i="1"/>
  <c r="J1507" i="1"/>
  <c r="G1507" i="1"/>
  <c r="F1507" i="1"/>
  <c r="E1507" i="1"/>
  <c r="D1507" i="1"/>
  <c r="C1507" i="1"/>
  <c r="S1506" i="1"/>
  <c r="R1506" i="1"/>
  <c r="Q1506" i="1"/>
  <c r="P1506" i="1"/>
  <c r="O1506" i="1"/>
  <c r="N1506" i="1"/>
  <c r="M1506" i="1"/>
  <c r="L1506" i="1"/>
  <c r="K1506" i="1"/>
  <c r="J1506" i="1"/>
  <c r="G1506" i="1"/>
  <c r="F1506" i="1"/>
  <c r="E1506" i="1"/>
  <c r="D1506" i="1"/>
  <c r="C1506" i="1"/>
  <c r="Q1505" i="1"/>
  <c r="O1505" i="1"/>
  <c r="M1505" i="1"/>
  <c r="K1505" i="1"/>
  <c r="G1505" i="1"/>
  <c r="F1505" i="1"/>
  <c r="E1505" i="1"/>
  <c r="D1505" i="1"/>
  <c r="C1505" i="1"/>
  <c r="Q1504" i="1"/>
  <c r="O1504" i="1"/>
  <c r="M1504" i="1"/>
  <c r="K1504" i="1"/>
  <c r="G1504" i="1"/>
  <c r="F1504" i="1"/>
  <c r="E1504" i="1"/>
  <c r="D1504" i="1"/>
  <c r="C1504" i="1"/>
  <c r="Q1503" i="1"/>
  <c r="O1503" i="1"/>
  <c r="M1503" i="1"/>
  <c r="K1503" i="1"/>
  <c r="G1503" i="1"/>
  <c r="F1503" i="1"/>
  <c r="E1503" i="1"/>
  <c r="D1503" i="1"/>
  <c r="C1503" i="1"/>
  <c r="S1502" i="1"/>
  <c r="R1502" i="1"/>
  <c r="Q1502" i="1"/>
  <c r="P1502" i="1"/>
  <c r="O1502" i="1"/>
  <c r="N1502" i="1"/>
  <c r="M1502" i="1"/>
  <c r="L1502" i="1"/>
  <c r="K1502" i="1"/>
  <c r="J1502" i="1"/>
  <c r="G1502" i="1"/>
  <c r="F1502" i="1"/>
  <c r="E1502" i="1"/>
  <c r="D1502" i="1"/>
  <c r="C1502" i="1"/>
  <c r="I1492" i="1"/>
  <c r="H1492" i="1"/>
  <c r="I1491" i="1"/>
  <c r="H1491" i="1"/>
  <c r="I1490" i="1"/>
  <c r="H1490" i="1"/>
  <c r="I1489" i="1"/>
  <c r="H1489" i="1"/>
  <c r="S1488" i="1"/>
  <c r="S1487" i="1" s="1"/>
  <c r="R1488" i="1"/>
  <c r="R1487" i="1" s="1"/>
  <c r="I1488" i="1"/>
  <c r="I1487" i="1" s="1"/>
  <c r="H1488" i="1"/>
  <c r="H1487" i="1" s="1"/>
  <c r="Q1487" i="1"/>
  <c r="O1487" i="1"/>
  <c r="M1487" i="1"/>
  <c r="K1487" i="1"/>
  <c r="I1485" i="1"/>
  <c r="H1485" i="1"/>
  <c r="I1484" i="1"/>
  <c r="H1484" i="1"/>
  <c r="I1483" i="1"/>
  <c r="H1483" i="1"/>
  <c r="I1482" i="1"/>
  <c r="H1482" i="1"/>
  <c r="I1481" i="1"/>
  <c r="I1480" i="1" s="1"/>
  <c r="H1481" i="1"/>
  <c r="H1480" i="1" s="1"/>
  <c r="S1480" i="1"/>
  <c r="R1480" i="1"/>
  <c r="Q1480" i="1"/>
  <c r="P1480" i="1"/>
  <c r="O1480" i="1"/>
  <c r="N1480" i="1"/>
  <c r="M1480" i="1"/>
  <c r="L1480" i="1"/>
  <c r="K1480" i="1"/>
  <c r="I1475" i="1"/>
  <c r="I1473" i="1" s="1"/>
  <c r="H1475" i="1"/>
  <c r="H1473" i="1" s="1"/>
  <c r="S1474" i="1"/>
  <c r="R1474" i="1"/>
  <c r="Q1474" i="1"/>
  <c r="P1474" i="1"/>
  <c r="O1474" i="1"/>
  <c r="N1474" i="1"/>
  <c r="M1474" i="1"/>
  <c r="L1474" i="1"/>
  <c r="K1474" i="1"/>
  <c r="J1474" i="1"/>
  <c r="S1473" i="1"/>
  <c r="R1473" i="1"/>
  <c r="Q1473" i="1"/>
  <c r="P1473" i="1"/>
  <c r="O1473" i="1"/>
  <c r="N1473" i="1"/>
  <c r="M1473" i="1"/>
  <c r="K1473" i="1"/>
  <c r="J1473" i="1"/>
  <c r="I1468" i="1"/>
  <c r="I1467" i="1" s="1"/>
  <c r="I1466" i="1" s="1"/>
  <c r="H1468" i="1"/>
  <c r="H1467" i="1" s="1"/>
  <c r="H1466" i="1" s="1"/>
  <c r="S1467" i="1"/>
  <c r="S1466" i="1" s="1"/>
  <c r="R1467" i="1"/>
  <c r="R1466" i="1" s="1"/>
  <c r="Q1467" i="1"/>
  <c r="Q1466" i="1" s="1"/>
  <c r="P1467" i="1"/>
  <c r="O1467" i="1"/>
  <c r="N1467" i="1"/>
  <c r="M1467" i="1"/>
  <c r="L1467" i="1"/>
  <c r="K1467" i="1"/>
  <c r="J1467" i="1"/>
  <c r="S1464" i="1"/>
  <c r="S1497" i="1" s="1"/>
  <c r="R1464" i="1"/>
  <c r="R1497" i="1" s="1"/>
  <c r="Q1464" i="1"/>
  <c r="Q1497" i="1" s="1"/>
  <c r="P1464" i="1"/>
  <c r="P1497" i="1" s="1"/>
  <c r="O1464" i="1"/>
  <c r="O1497" i="1" s="1"/>
  <c r="N1464" i="1"/>
  <c r="N1497" i="1" s="1"/>
  <c r="M1464" i="1"/>
  <c r="M1497" i="1" s="1"/>
  <c r="L1464" i="1"/>
  <c r="L1497" i="1" s="1"/>
  <c r="K1464" i="1"/>
  <c r="K1497" i="1" s="1"/>
  <c r="J1464" i="1"/>
  <c r="J1497" i="1" s="1"/>
  <c r="J1583" i="1" s="1"/>
  <c r="J1658" i="1" s="1"/>
  <c r="I1464" i="1"/>
  <c r="I1497" i="1" s="1"/>
  <c r="H1464" i="1"/>
  <c r="H1497" i="1" s="1"/>
  <c r="S1463" i="1"/>
  <c r="S1496" i="1" s="1"/>
  <c r="R1463" i="1"/>
  <c r="R1496" i="1" s="1"/>
  <c r="Q1463" i="1"/>
  <c r="Q1496" i="1" s="1"/>
  <c r="P1463" i="1"/>
  <c r="P1496" i="1" s="1"/>
  <c r="O1463" i="1"/>
  <c r="O1496" i="1" s="1"/>
  <c r="N1463" i="1"/>
  <c r="N1496" i="1" s="1"/>
  <c r="M1463" i="1"/>
  <c r="M1496" i="1" s="1"/>
  <c r="L1463" i="1"/>
  <c r="L1496" i="1" s="1"/>
  <c r="K1463" i="1"/>
  <c r="K1496" i="1" s="1"/>
  <c r="J1463" i="1"/>
  <c r="J1496" i="1" s="1"/>
  <c r="I1463" i="1"/>
  <c r="I1496" i="1" s="1"/>
  <c r="H1463" i="1"/>
  <c r="H1496" i="1" s="1"/>
  <c r="S1462" i="1"/>
  <c r="S1495" i="1" s="1"/>
  <c r="R1462" i="1"/>
  <c r="Q1462" i="1"/>
  <c r="Q1495" i="1" s="1"/>
  <c r="P1462" i="1"/>
  <c r="P1495" i="1" s="1"/>
  <c r="O1462" i="1"/>
  <c r="O1495" i="1" s="1"/>
  <c r="N1462" i="1"/>
  <c r="N1495" i="1" s="1"/>
  <c r="M1462" i="1"/>
  <c r="M1495" i="1" s="1"/>
  <c r="L1462" i="1"/>
  <c r="L1495" i="1" s="1"/>
  <c r="L1581" i="1" s="1"/>
  <c r="L1605" i="1" s="1"/>
  <c r="K1462" i="1"/>
  <c r="K1495" i="1" s="1"/>
  <c r="J1462" i="1"/>
  <c r="J1495" i="1" s="1"/>
  <c r="I1462" i="1"/>
  <c r="I1495" i="1" s="1"/>
  <c r="H1462" i="1"/>
  <c r="H1495" i="1" s="1"/>
  <c r="S1461" i="1"/>
  <c r="S1494" i="1" s="1"/>
  <c r="R1494" i="1"/>
  <c r="Q1461" i="1"/>
  <c r="Q1494" i="1" s="1"/>
  <c r="P1461" i="1"/>
  <c r="P1494" i="1" s="1"/>
  <c r="O1461" i="1"/>
  <c r="O1494" i="1" s="1"/>
  <c r="N1461" i="1"/>
  <c r="N1494" i="1" s="1"/>
  <c r="M1461" i="1"/>
  <c r="M1494" i="1" s="1"/>
  <c r="L1461" i="1"/>
  <c r="L1494" i="1" s="1"/>
  <c r="K1461" i="1"/>
  <c r="K1494" i="1" s="1"/>
  <c r="J1461" i="1"/>
  <c r="J1494" i="1" s="1"/>
  <c r="G1461" i="1"/>
  <c r="F1461" i="1"/>
  <c r="E1461" i="1"/>
  <c r="D1461" i="1"/>
  <c r="C1461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P1575" i="1"/>
  <c r="P1541" i="1"/>
  <c r="H131" i="1"/>
  <c r="H1143" i="1"/>
  <c r="H1142" i="1" s="1"/>
  <c r="I1562" i="1"/>
  <c r="I1561" i="1" s="1"/>
  <c r="P1554" i="1"/>
  <c r="P1143" i="1"/>
  <c r="P1142" i="1" s="1"/>
  <c r="N1113" i="1"/>
  <c r="N1143" i="1"/>
  <c r="N1142" i="1" s="1"/>
  <c r="Q1113" i="1"/>
  <c r="M1113" i="1"/>
  <c r="R1143" i="1"/>
  <c r="R1142" i="1" s="1"/>
  <c r="P1113" i="1"/>
  <c r="L1113" i="1"/>
  <c r="Q1143" i="1"/>
  <c r="Q1142" i="1" s="1"/>
  <c r="O1113" i="1"/>
  <c r="M1143" i="1"/>
  <c r="M1142" i="1" s="1"/>
  <c r="S1143" i="1"/>
  <c r="S1142" i="1" s="1"/>
  <c r="O1143" i="1"/>
  <c r="O1142" i="1" s="1"/>
  <c r="L1143" i="1"/>
  <c r="L1142" i="1" s="1"/>
  <c r="J1143" i="1"/>
  <c r="J1142" i="1" s="1"/>
  <c r="I1510" i="1"/>
  <c r="I1548" i="1" s="1"/>
  <c r="I1511" i="1"/>
  <c r="I1549" i="1" s="1"/>
  <c r="O1501" i="1"/>
  <c r="H1575" i="1"/>
  <c r="H1510" i="1"/>
  <c r="H1548" i="1" s="1"/>
  <c r="H1562" i="1"/>
  <c r="H1561" i="1" s="1"/>
  <c r="O1547" i="1"/>
  <c r="S1547" i="1"/>
  <c r="L1575" i="1"/>
  <c r="L1554" i="1"/>
  <c r="H1532" i="1"/>
  <c r="H1531" i="1" s="1"/>
  <c r="P1547" i="1"/>
  <c r="I1541" i="1"/>
  <c r="I1540" i="1" s="1"/>
  <c r="N1460" i="1"/>
  <c r="I1515" i="1"/>
  <c r="I1514" i="1" s="1"/>
  <c r="I1525" i="1"/>
  <c r="I1524" i="1" s="1"/>
  <c r="N1554" i="1"/>
  <c r="R1554" i="1"/>
  <c r="R1553" i="1" s="1"/>
  <c r="Q1575" i="1"/>
  <c r="J535" i="1"/>
  <c r="K535" i="1"/>
  <c r="L535" i="1"/>
  <c r="M535" i="1"/>
  <c r="N535" i="1"/>
  <c r="O535" i="1"/>
  <c r="P535" i="1"/>
  <c r="Q535" i="1"/>
  <c r="R535" i="1"/>
  <c r="S535" i="1"/>
  <c r="I570" i="1"/>
  <c r="H569" i="1"/>
  <c r="H535" i="1" s="1"/>
  <c r="Q567" i="1"/>
  <c r="I567" i="1"/>
  <c r="I507" i="1"/>
  <c r="J507" i="1"/>
  <c r="K507" i="1"/>
  <c r="L507" i="1"/>
  <c r="M507" i="1"/>
  <c r="N507" i="1"/>
  <c r="O507" i="1"/>
  <c r="P507" i="1"/>
  <c r="Q507" i="1"/>
  <c r="R507" i="1"/>
  <c r="S507" i="1"/>
  <c r="H507" i="1"/>
  <c r="J329" i="1"/>
  <c r="J328" i="1" s="1"/>
  <c r="K329" i="1"/>
  <c r="K328" i="1" s="1"/>
  <c r="L329" i="1"/>
  <c r="L328" i="1" s="1"/>
  <c r="M329" i="1"/>
  <c r="M328" i="1" s="1"/>
  <c r="N329" i="1"/>
  <c r="N328" i="1" s="1"/>
  <c r="O329" i="1"/>
  <c r="O328" i="1" s="1"/>
  <c r="P329" i="1"/>
  <c r="P328" i="1" s="1"/>
  <c r="Q329" i="1"/>
  <c r="Q328" i="1" s="1"/>
  <c r="R329" i="1"/>
  <c r="R328" i="1" s="1"/>
  <c r="S329" i="1"/>
  <c r="S328" i="1" s="1"/>
  <c r="H330" i="1"/>
  <c r="I330" i="1"/>
  <c r="H331" i="1"/>
  <c r="I331" i="1"/>
  <c r="H332" i="1"/>
  <c r="H333" i="1"/>
  <c r="I333" i="1"/>
  <c r="H334" i="1"/>
  <c r="I334" i="1"/>
  <c r="J337" i="1"/>
  <c r="J336" i="1" s="1"/>
  <c r="K337" i="1"/>
  <c r="K336" i="1" s="1"/>
  <c r="L337" i="1"/>
  <c r="L336" i="1" s="1"/>
  <c r="M337" i="1"/>
  <c r="M336" i="1" s="1"/>
  <c r="N337" i="1"/>
  <c r="N336" i="1" s="1"/>
  <c r="O337" i="1"/>
  <c r="O336" i="1" s="1"/>
  <c r="P337" i="1"/>
  <c r="P336" i="1" s="1"/>
  <c r="Q337" i="1"/>
  <c r="Q336" i="1" s="1"/>
  <c r="R337" i="1"/>
  <c r="R336" i="1" s="1"/>
  <c r="S337" i="1"/>
  <c r="S336" i="1" s="1"/>
  <c r="H338" i="1"/>
  <c r="I338" i="1"/>
  <c r="H339" i="1"/>
  <c r="I339" i="1"/>
  <c r="H340" i="1"/>
  <c r="I340" i="1"/>
  <c r="H341" i="1"/>
  <c r="I341" i="1"/>
  <c r="J344" i="1"/>
  <c r="J343" i="1" s="1"/>
  <c r="K344" i="1"/>
  <c r="K343" i="1" s="1"/>
  <c r="L344" i="1"/>
  <c r="L343" i="1" s="1"/>
  <c r="M344" i="1"/>
  <c r="M343" i="1" s="1"/>
  <c r="N344" i="1"/>
  <c r="N343" i="1" s="1"/>
  <c r="O344" i="1"/>
  <c r="O343" i="1" s="1"/>
  <c r="P344" i="1"/>
  <c r="P343" i="1" s="1"/>
  <c r="Q344" i="1"/>
  <c r="Q343" i="1" s="1"/>
  <c r="R344" i="1"/>
  <c r="R343" i="1" s="1"/>
  <c r="S344" i="1"/>
  <c r="S343" i="1" s="1"/>
  <c r="H345" i="1"/>
  <c r="I345" i="1"/>
  <c r="H346" i="1"/>
  <c r="I346" i="1"/>
  <c r="H347" i="1"/>
  <c r="I347" i="1"/>
  <c r="H348" i="1"/>
  <c r="I348" i="1"/>
  <c r="J351" i="1"/>
  <c r="J350" i="1" s="1"/>
  <c r="K351" i="1"/>
  <c r="K350" i="1" s="1"/>
  <c r="L351" i="1"/>
  <c r="L350" i="1" s="1"/>
  <c r="M351" i="1"/>
  <c r="M350" i="1" s="1"/>
  <c r="N351" i="1"/>
  <c r="N350" i="1" s="1"/>
  <c r="O351" i="1"/>
  <c r="O350" i="1" s="1"/>
  <c r="P351" i="1"/>
  <c r="P350" i="1" s="1"/>
  <c r="R351" i="1"/>
  <c r="R350" i="1" s="1"/>
  <c r="S351" i="1"/>
  <c r="S350" i="1" s="1"/>
  <c r="H352" i="1"/>
  <c r="I352" i="1"/>
  <c r="H353" i="1"/>
  <c r="I353" i="1"/>
  <c r="H354" i="1"/>
  <c r="I354" i="1"/>
  <c r="H355" i="1"/>
  <c r="H356" i="1"/>
  <c r="I356" i="1"/>
  <c r="F314" i="1"/>
  <c r="D29" i="1"/>
  <c r="E29" i="1"/>
  <c r="F29" i="1"/>
  <c r="G29" i="1"/>
  <c r="C29" i="1"/>
  <c r="I50" i="1"/>
  <c r="I29" i="1" s="1"/>
  <c r="H50" i="1"/>
  <c r="H29" i="1" s="1"/>
  <c r="I133" i="1"/>
  <c r="J133" i="1"/>
  <c r="K133" i="1"/>
  <c r="L133" i="1"/>
  <c r="M133" i="1"/>
  <c r="N133" i="1"/>
  <c r="O133" i="1"/>
  <c r="P133" i="1"/>
  <c r="Q133" i="1"/>
  <c r="R133" i="1"/>
  <c r="S133" i="1"/>
  <c r="J128" i="1"/>
  <c r="D27" i="1"/>
  <c r="E27" i="1"/>
  <c r="F27" i="1"/>
  <c r="G27" i="1"/>
  <c r="C27" i="1"/>
  <c r="D128" i="1"/>
  <c r="E128" i="1"/>
  <c r="F128" i="1"/>
  <c r="G128" i="1"/>
  <c r="I128" i="1"/>
  <c r="K128" i="1"/>
  <c r="L128" i="1"/>
  <c r="M128" i="1"/>
  <c r="N128" i="1"/>
  <c r="O128" i="1"/>
  <c r="P128" i="1"/>
  <c r="Q128" i="1"/>
  <c r="R128" i="1"/>
  <c r="S128" i="1"/>
  <c r="C128" i="1"/>
  <c r="H128" i="1"/>
  <c r="H39" i="1"/>
  <c r="H27" i="1" s="1"/>
  <c r="R406" i="1"/>
  <c r="K217" i="1"/>
  <c r="L217" i="1"/>
  <c r="M217" i="1"/>
  <c r="N217" i="1"/>
  <c r="O217" i="1"/>
  <c r="P217" i="1"/>
  <c r="Q217" i="1"/>
  <c r="S218" i="1"/>
  <c r="S209" i="1" s="1"/>
  <c r="R218" i="1"/>
  <c r="R209" i="1" s="1"/>
  <c r="J217" i="1"/>
  <c r="J209" i="1"/>
  <c r="P1261" i="1"/>
  <c r="N1261" i="1"/>
  <c r="L1261" i="1"/>
  <c r="J1261" i="1"/>
  <c r="S1297" i="1"/>
  <c r="R1297" i="1"/>
  <c r="Q1297" i="1"/>
  <c r="P1297" i="1"/>
  <c r="O1297" i="1"/>
  <c r="N1297" i="1"/>
  <c r="M1297" i="1"/>
  <c r="L1297" i="1"/>
  <c r="K1297" i="1"/>
  <c r="J1297" i="1"/>
  <c r="I1297" i="1"/>
  <c r="P1397" i="1"/>
  <c r="N1397" i="1"/>
  <c r="L1397" i="1"/>
  <c r="J1397" i="1"/>
  <c r="L1319" i="1"/>
  <c r="J1295" i="1"/>
  <c r="H1320" i="1"/>
  <c r="H1297" i="1" s="1"/>
  <c r="P1260" i="1"/>
  <c r="N1260" i="1"/>
  <c r="L1260" i="1"/>
  <c r="H364" i="1"/>
  <c r="H362" i="1"/>
  <c r="H363" i="1"/>
  <c r="H361" i="1"/>
  <c r="P457" i="1"/>
  <c r="N457" i="1"/>
  <c r="L457" i="1"/>
  <c r="J457" i="1"/>
  <c r="H151" i="1"/>
  <c r="H152" i="1"/>
  <c r="H125" i="1" s="1"/>
  <c r="H153" i="1"/>
  <c r="H154" i="1"/>
  <c r="H155" i="1"/>
  <c r="H129" i="1" s="1"/>
  <c r="H158" i="1"/>
  <c r="H159" i="1"/>
  <c r="N1088" i="1"/>
  <c r="N1079" i="1" s="1"/>
  <c r="D28" i="1"/>
  <c r="E28" i="1"/>
  <c r="F28" i="1"/>
  <c r="G28" i="1"/>
  <c r="C28" i="1"/>
  <c r="H49" i="1"/>
  <c r="H28" i="1" s="1"/>
  <c r="I49" i="1"/>
  <c r="I28" i="1" s="1"/>
  <c r="J405" i="1"/>
  <c r="F1181" i="1"/>
  <c r="H456" i="1"/>
  <c r="R405" i="1"/>
  <c r="S405" i="1"/>
  <c r="F405" i="1"/>
  <c r="Z1592" i="1"/>
  <c r="D413" i="1"/>
  <c r="E413" i="1"/>
  <c r="F413" i="1"/>
  <c r="G413" i="1"/>
  <c r="J413" i="1"/>
  <c r="K413" i="1"/>
  <c r="L413" i="1"/>
  <c r="M413" i="1"/>
  <c r="N413" i="1"/>
  <c r="O413" i="1"/>
  <c r="P413" i="1"/>
  <c r="Q413" i="1"/>
  <c r="R413" i="1"/>
  <c r="S413" i="1"/>
  <c r="D414" i="1"/>
  <c r="E414" i="1"/>
  <c r="F414" i="1"/>
  <c r="G414" i="1"/>
  <c r="J414" i="1"/>
  <c r="K414" i="1"/>
  <c r="L414" i="1"/>
  <c r="M414" i="1"/>
  <c r="N414" i="1"/>
  <c r="O414" i="1"/>
  <c r="P414" i="1"/>
  <c r="Q414" i="1"/>
  <c r="R414" i="1"/>
  <c r="S414" i="1"/>
  <c r="D415" i="1"/>
  <c r="E415" i="1"/>
  <c r="F415" i="1"/>
  <c r="G415" i="1"/>
  <c r="J415" i="1"/>
  <c r="K415" i="1"/>
  <c r="L415" i="1"/>
  <c r="M415" i="1"/>
  <c r="N415" i="1"/>
  <c r="O415" i="1"/>
  <c r="P415" i="1"/>
  <c r="Q415" i="1"/>
  <c r="R415" i="1"/>
  <c r="S415" i="1"/>
  <c r="D416" i="1"/>
  <c r="E416" i="1"/>
  <c r="F416" i="1"/>
  <c r="G416" i="1"/>
  <c r="J416" i="1"/>
  <c r="K416" i="1"/>
  <c r="L416" i="1"/>
  <c r="M416" i="1"/>
  <c r="N416" i="1"/>
  <c r="O416" i="1"/>
  <c r="P416" i="1"/>
  <c r="Q416" i="1"/>
  <c r="R416" i="1"/>
  <c r="S416" i="1"/>
  <c r="C414" i="1"/>
  <c r="C415" i="1"/>
  <c r="C416" i="1"/>
  <c r="C413" i="1"/>
  <c r="I484" i="1"/>
  <c r="H484" i="1"/>
  <c r="I483" i="1"/>
  <c r="H483" i="1"/>
  <c r="I482" i="1"/>
  <c r="H482" i="1"/>
  <c r="I481" i="1"/>
  <c r="I416" i="1" s="1"/>
  <c r="H481" i="1"/>
  <c r="H416" i="1" s="1"/>
  <c r="I480" i="1"/>
  <c r="I415" i="1" s="1"/>
  <c r="H480" i="1"/>
  <c r="I479" i="1"/>
  <c r="I414" i="1" s="1"/>
  <c r="H479" i="1"/>
  <c r="H414" i="1" s="1"/>
  <c r="I478" i="1"/>
  <c r="I413" i="1" s="1"/>
  <c r="H478" i="1"/>
  <c r="H413" i="1" s="1"/>
  <c r="S477" i="1"/>
  <c r="S476" i="1" s="1"/>
  <c r="R477" i="1"/>
  <c r="R476" i="1" s="1"/>
  <c r="Q477" i="1"/>
  <c r="Q476" i="1" s="1"/>
  <c r="P477" i="1"/>
  <c r="O477" i="1"/>
  <c r="N477" i="1"/>
  <c r="M477" i="1"/>
  <c r="L477" i="1"/>
  <c r="K477" i="1"/>
  <c r="J477" i="1"/>
  <c r="H1235" i="1"/>
  <c r="H1133" i="1"/>
  <c r="D1111" i="1"/>
  <c r="E1111" i="1"/>
  <c r="F1111" i="1"/>
  <c r="G1111" i="1"/>
  <c r="I1111" i="1"/>
  <c r="J1111" i="1"/>
  <c r="K1111" i="1"/>
  <c r="L1111" i="1"/>
  <c r="M1111" i="1"/>
  <c r="N1111" i="1"/>
  <c r="O1111" i="1"/>
  <c r="P1111" i="1"/>
  <c r="Q1111" i="1"/>
  <c r="C1111" i="1"/>
  <c r="I438" i="1"/>
  <c r="O542" i="1"/>
  <c r="P542" i="1"/>
  <c r="K541" i="1"/>
  <c r="K1602" i="1" s="1"/>
  <c r="L541" i="1"/>
  <c r="L1602" i="1" s="1"/>
  <c r="M541" i="1"/>
  <c r="M1602" i="1" s="1"/>
  <c r="N541" i="1"/>
  <c r="N1602" i="1" s="1"/>
  <c r="O541" i="1"/>
  <c r="O1602" i="1" s="1"/>
  <c r="P541" i="1"/>
  <c r="P1602" i="1" s="1"/>
  <c r="J541" i="1"/>
  <c r="J1602" i="1" s="1"/>
  <c r="I557" i="1"/>
  <c r="I537" i="1" s="1"/>
  <c r="I558" i="1"/>
  <c r="I538" i="1" s="1"/>
  <c r="I561" i="1"/>
  <c r="I541" i="1" s="1"/>
  <c r="I1602" i="1" s="1"/>
  <c r="I562" i="1"/>
  <c r="I542" i="1" s="1"/>
  <c r="J542" i="1"/>
  <c r="K542" i="1"/>
  <c r="L542" i="1"/>
  <c r="M542" i="1"/>
  <c r="N542" i="1"/>
  <c r="Q542" i="1"/>
  <c r="R542" i="1"/>
  <c r="P534" i="1"/>
  <c r="H557" i="1"/>
  <c r="H537" i="1" s="1"/>
  <c r="H558" i="1"/>
  <c r="H538" i="1" s="1"/>
  <c r="H561" i="1"/>
  <c r="H541" i="1" s="1"/>
  <c r="H1602" i="1" s="1"/>
  <c r="H445" i="1"/>
  <c r="H757" i="1"/>
  <c r="H1140" i="1"/>
  <c r="H1139" i="1"/>
  <c r="H1138" i="1"/>
  <c r="I1135" i="1"/>
  <c r="I1134" i="1" s="1"/>
  <c r="H1137" i="1"/>
  <c r="H1136" i="1"/>
  <c r="H1111" i="1" s="1"/>
  <c r="S1135" i="1"/>
  <c r="R1135" i="1"/>
  <c r="Q1135" i="1"/>
  <c r="Q1134" i="1" s="1"/>
  <c r="P1135" i="1"/>
  <c r="O1135" i="1"/>
  <c r="N1135" i="1"/>
  <c r="M1135" i="1"/>
  <c r="L1135" i="1"/>
  <c r="K1135" i="1"/>
  <c r="J1135" i="1"/>
  <c r="L1184" i="1"/>
  <c r="D133" i="1"/>
  <c r="E133" i="1"/>
  <c r="F133" i="1"/>
  <c r="C133" i="1"/>
  <c r="H53" i="1"/>
  <c r="I53" i="1"/>
  <c r="I32" i="1" s="1"/>
  <c r="I113" i="1" s="1"/>
  <c r="R22" i="1"/>
  <c r="J46" i="1"/>
  <c r="K46" i="1"/>
  <c r="L46" i="1"/>
  <c r="M46" i="1"/>
  <c r="N46" i="1"/>
  <c r="O46" i="1"/>
  <c r="P46" i="1"/>
  <c r="Q46" i="1"/>
  <c r="I129" i="1"/>
  <c r="D129" i="1"/>
  <c r="E129" i="1"/>
  <c r="F129" i="1"/>
  <c r="G129" i="1"/>
  <c r="J129" i="1"/>
  <c r="K129" i="1"/>
  <c r="L129" i="1"/>
  <c r="M129" i="1"/>
  <c r="N129" i="1"/>
  <c r="O129" i="1"/>
  <c r="P129" i="1"/>
  <c r="Q129" i="1"/>
  <c r="R129" i="1"/>
  <c r="S129" i="1"/>
  <c r="C129" i="1"/>
  <c r="C127" i="1"/>
  <c r="D127" i="1"/>
  <c r="E127" i="1"/>
  <c r="F127" i="1"/>
  <c r="G127" i="1"/>
  <c r="I143" i="1"/>
  <c r="I131" i="1" s="1"/>
  <c r="J120" i="1"/>
  <c r="L120" i="1"/>
  <c r="N120" i="1"/>
  <c r="P120" i="1"/>
  <c r="C120" i="1"/>
  <c r="D120" i="1"/>
  <c r="E120" i="1"/>
  <c r="F120" i="1"/>
  <c r="G120" i="1"/>
  <c r="H139" i="1"/>
  <c r="H120" i="1" s="1"/>
  <c r="Q139" i="1"/>
  <c r="Q137" i="1" s="1"/>
  <c r="I42" i="1"/>
  <c r="G26" i="1"/>
  <c r="F26" i="1"/>
  <c r="R120" i="1"/>
  <c r="M120" i="1"/>
  <c r="S120" i="1"/>
  <c r="O120" i="1"/>
  <c r="K120" i="1"/>
  <c r="L1193" i="1"/>
  <c r="I928" i="1"/>
  <c r="H928" i="1"/>
  <c r="I927" i="1"/>
  <c r="H927" i="1"/>
  <c r="I925" i="1"/>
  <c r="H925" i="1"/>
  <c r="I924" i="1"/>
  <c r="H924" i="1"/>
  <c r="I919" i="1"/>
  <c r="H919" i="1"/>
  <c r="S915" i="1"/>
  <c r="R915" i="1"/>
  <c r="Q915" i="1"/>
  <c r="P915" i="1"/>
  <c r="O915" i="1"/>
  <c r="N915" i="1"/>
  <c r="M915" i="1"/>
  <c r="L915" i="1"/>
  <c r="K915" i="1"/>
  <c r="J915" i="1"/>
  <c r="Q914" i="1"/>
  <c r="I912" i="1"/>
  <c r="H912" i="1"/>
  <c r="I911" i="1"/>
  <c r="H911" i="1"/>
  <c r="I908" i="1"/>
  <c r="H908" i="1"/>
  <c r="I907" i="1"/>
  <c r="H907" i="1"/>
  <c r="I902" i="1"/>
  <c r="H902" i="1"/>
  <c r="S899" i="1"/>
  <c r="R899" i="1"/>
  <c r="Q899" i="1"/>
  <c r="Q898" i="1" s="1"/>
  <c r="P899" i="1"/>
  <c r="O899" i="1"/>
  <c r="N899" i="1"/>
  <c r="M899" i="1"/>
  <c r="L899" i="1"/>
  <c r="K899" i="1"/>
  <c r="J899" i="1"/>
  <c r="I896" i="1"/>
  <c r="H896" i="1"/>
  <c r="I895" i="1"/>
  <c r="H895" i="1"/>
  <c r="I894" i="1"/>
  <c r="H894" i="1"/>
  <c r="I892" i="1"/>
  <c r="H892" i="1"/>
  <c r="I888" i="1"/>
  <c r="H888" i="1"/>
  <c r="S883" i="1"/>
  <c r="R883" i="1"/>
  <c r="Q883" i="1"/>
  <c r="Q882" i="1" s="1"/>
  <c r="P883" i="1"/>
  <c r="O883" i="1"/>
  <c r="N883" i="1"/>
  <c r="M883" i="1"/>
  <c r="L883" i="1"/>
  <c r="K883" i="1"/>
  <c r="J883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2" i="1"/>
  <c r="H872" i="1"/>
  <c r="I871" i="1"/>
  <c r="H871" i="1"/>
  <c r="I870" i="1"/>
  <c r="H870" i="1"/>
  <c r="S867" i="1"/>
  <c r="R867" i="1"/>
  <c r="Q867" i="1"/>
  <c r="Q866" i="1" s="1"/>
  <c r="P867" i="1"/>
  <c r="O867" i="1"/>
  <c r="N867" i="1"/>
  <c r="M867" i="1"/>
  <c r="L867" i="1"/>
  <c r="K867" i="1"/>
  <c r="J867" i="1"/>
  <c r="I864" i="1"/>
  <c r="H864" i="1"/>
  <c r="I863" i="1"/>
  <c r="H863" i="1"/>
  <c r="I861" i="1"/>
  <c r="H861" i="1"/>
  <c r="I860" i="1"/>
  <c r="H860" i="1"/>
  <c r="I855" i="1"/>
  <c r="H855" i="1"/>
  <c r="S851" i="1"/>
  <c r="R851" i="1"/>
  <c r="Q851" i="1"/>
  <c r="Q850" i="1" s="1"/>
  <c r="P851" i="1"/>
  <c r="O851" i="1"/>
  <c r="N851" i="1"/>
  <c r="M851" i="1"/>
  <c r="L851" i="1"/>
  <c r="K851" i="1"/>
  <c r="J851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S696" i="1"/>
  <c r="R696" i="1"/>
  <c r="Q696" i="1"/>
  <c r="Q695" i="1" s="1"/>
  <c r="O696" i="1"/>
  <c r="N696" i="1"/>
  <c r="M696" i="1"/>
  <c r="L696" i="1"/>
  <c r="K696" i="1"/>
  <c r="J696" i="1"/>
  <c r="I693" i="1"/>
  <c r="H693" i="1"/>
  <c r="I692" i="1"/>
  <c r="H692" i="1"/>
  <c r="I690" i="1"/>
  <c r="H690" i="1"/>
  <c r="I689" i="1"/>
  <c r="H689" i="1"/>
  <c r="I687" i="1"/>
  <c r="H687" i="1"/>
  <c r="I686" i="1"/>
  <c r="H686" i="1"/>
  <c r="S685" i="1"/>
  <c r="R685" i="1"/>
  <c r="Q685" i="1"/>
  <c r="Q684" i="1" s="1"/>
  <c r="P685" i="1"/>
  <c r="O685" i="1"/>
  <c r="N685" i="1"/>
  <c r="M685" i="1"/>
  <c r="L685" i="1"/>
  <c r="K685" i="1"/>
  <c r="J685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S674" i="1"/>
  <c r="R674" i="1"/>
  <c r="Q674" i="1"/>
  <c r="Q673" i="1" s="1"/>
  <c r="P674" i="1"/>
  <c r="O674" i="1"/>
  <c r="N674" i="1"/>
  <c r="M674" i="1"/>
  <c r="L674" i="1"/>
  <c r="K674" i="1"/>
  <c r="J674" i="1"/>
  <c r="I671" i="1"/>
  <c r="H671" i="1"/>
  <c r="I670" i="1"/>
  <c r="H670" i="1"/>
  <c r="I668" i="1"/>
  <c r="H668" i="1"/>
  <c r="I665" i="1"/>
  <c r="H665" i="1"/>
  <c r="S663" i="1"/>
  <c r="R663" i="1"/>
  <c r="Q663" i="1"/>
  <c r="Q662" i="1" s="1"/>
  <c r="P663" i="1"/>
  <c r="O663" i="1"/>
  <c r="N663" i="1"/>
  <c r="M663" i="1"/>
  <c r="L663" i="1"/>
  <c r="K663" i="1"/>
  <c r="J663" i="1"/>
  <c r="H915" i="1"/>
  <c r="H914" i="1" s="1"/>
  <c r="F593" i="1"/>
  <c r="I485" i="1"/>
  <c r="R1439" i="1"/>
  <c r="S1439" i="1"/>
  <c r="J1394" i="1"/>
  <c r="K1394" i="1"/>
  <c r="L1394" i="1"/>
  <c r="M1394" i="1"/>
  <c r="N1394" i="1"/>
  <c r="O1394" i="1"/>
  <c r="P1394" i="1"/>
  <c r="Q1394" i="1"/>
  <c r="R1394" i="1"/>
  <c r="S1394" i="1"/>
  <c r="J1395" i="1"/>
  <c r="K1395" i="1"/>
  <c r="L1395" i="1"/>
  <c r="M1395" i="1"/>
  <c r="N1395" i="1"/>
  <c r="O1395" i="1"/>
  <c r="P1395" i="1"/>
  <c r="Q1395" i="1"/>
  <c r="R1395" i="1"/>
  <c r="S1395" i="1"/>
  <c r="J1398" i="1"/>
  <c r="K1398" i="1"/>
  <c r="L1398" i="1"/>
  <c r="M1398" i="1"/>
  <c r="N1398" i="1"/>
  <c r="O1398" i="1"/>
  <c r="P1398" i="1"/>
  <c r="Q1398" i="1"/>
  <c r="R1398" i="1"/>
  <c r="S1398" i="1"/>
  <c r="J1399" i="1"/>
  <c r="K1399" i="1"/>
  <c r="L1399" i="1"/>
  <c r="M1399" i="1"/>
  <c r="N1399" i="1"/>
  <c r="O1399" i="1"/>
  <c r="P1399" i="1"/>
  <c r="Q1399" i="1"/>
  <c r="R1399" i="1"/>
  <c r="S1399" i="1"/>
  <c r="J1400" i="1"/>
  <c r="K1400" i="1"/>
  <c r="L1400" i="1"/>
  <c r="M1400" i="1"/>
  <c r="N1400" i="1"/>
  <c r="O1400" i="1"/>
  <c r="P1400" i="1"/>
  <c r="Q1400" i="1"/>
  <c r="R1400" i="1"/>
  <c r="S1400" i="1"/>
  <c r="J1370" i="1"/>
  <c r="K1370" i="1"/>
  <c r="L1370" i="1"/>
  <c r="M1370" i="1"/>
  <c r="N1370" i="1"/>
  <c r="O1370" i="1"/>
  <c r="P1370" i="1"/>
  <c r="Q1370" i="1"/>
  <c r="R1370" i="1"/>
  <c r="S1370" i="1"/>
  <c r="J1371" i="1"/>
  <c r="K1371" i="1"/>
  <c r="L1371" i="1"/>
  <c r="M1371" i="1"/>
  <c r="N1371" i="1"/>
  <c r="O1371" i="1"/>
  <c r="P1371" i="1"/>
  <c r="Q1371" i="1"/>
  <c r="R1371" i="1"/>
  <c r="S1371" i="1"/>
  <c r="J1372" i="1"/>
  <c r="K1372" i="1"/>
  <c r="L1372" i="1"/>
  <c r="M1372" i="1"/>
  <c r="N1372" i="1"/>
  <c r="O1372" i="1"/>
  <c r="P1372" i="1"/>
  <c r="Q1372" i="1"/>
  <c r="R1372" i="1"/>
  <c r="S1372" i="1"/>
  <c r="J1373" i="1"/>
  <c r="J1446" i="1" s="1"/>
  <c r="K1373" i="1"/>
  <c r="L1373" i="1"/>
  <c r="L1446" i="1" s="1"/>
  <c r="M1373" i="1"/>
  <c r="N1373" i="1"/>
  <c r="N1446" i="1" s="1"/>
  <c r="O1373" i="1"/>
  <c r="P1373" i="1"/>
  <c r="Q1373" i="1"/>
  <c r="Q1446" i="1" s="1"/>
  <c r="R1373" i="1"/>
  <c r="S1373" i="1"/>
  <c r="J1374" i="1"/>
  <c r="K1374" i="1"/>
  <c r="K1447" i="1" s="1"/>
  <c r="L1374" i="1"/>
  <c r="M1374" i="1"/>
  <c r="M1447" i="1" s="1"/>
  <c r="N1374" i="1"/>
  <c r="O1374" i="1"/>
  <c r="O1447" i="1" s="1"/>
  <c r="P1374" i="1"/>
  <c r="Q1374" i="1"/>
  <c r="Q1447" i="1" s="1"/>
  <c r="R1374" i="1"/>
  <c r="S1374" i="1"/>
  <c r="S1447" i="1" s="1"/>
  <c r="J1375" i="1"/>
  <c r="K1375" i="1"/>
  <c r="L1375" i="1"/>
  <c r="M1375" i="1"/>
  <c r="M1448" i="1" s="1"/>
  <c r="N1375" i="1"/>
  <c r="O1375" i="1"/>
  <c r="P1375" i="1"/>
  <c r="Q1375" i="1"/>
  <c r="R1375" i="1"/>
  <c r="S1375" i="1"/>
  <c r="K1295" i="1"/>
  <c r="L1295" i="1"/>
  <c r="M1295" i="1"/>
  <c r="N1295" i="1"/>
  <c r="O1295" i="1"/>
  <c r="P1295" i="1"/>
  <c r="Q1295" i="1"/>
  <c r="J1296" i="1"/>
  <c r="K1296" i="1"/>
  <c r="L1296" i="1"/>
  <c r="M1296" i="1"/>
  <c r="N1296" i="1"/>
  <c r="O1296" i="1"/>
  <c r="P1296" i="1"/>
  <c r="Q1296" i="1"/>
  <c r="R1296" i="1"/>
  <c r="S1296" i="1"/>
  <c r="J1298" i="1"/>
  <c r="K1298" i="1"/>
  <c r="L1298" i="1"/>
  <c r="M1298" i="1"/>
  <c r="N1298" i="1"/>
  <c r="O1298" i="1"/>
  <c r="P1298" i="1"/>
  <c r="Q1298" i="1"/>
  <c r="R1298" i="1"/>
  <c r="S1298" i="1"/>
  <c r="J1299" i="1"/>
  <c r="K1299" i="1"/>
  <c r="L1299" i="1"/>
  <c r="M1299" i="1"/>
  <c r="N1299" i="1"/>
  <c r="O1299" i="1"/>
  <c r="P1299" i="1"/>
  <c r="Q1299" i="1"/>
  <c r="R1299" i="1"/>
  <c r="S1299" i="1"/>
  <c r="J1300" i="1"/>
  <c r="K1300" i="1"/>
  <c r="L1300" i="1"/>
  <c r="M1300" i="1"/>
  <c r="N1300" i="1"/>
  <c r="O1300" i="1"/>
  <c r="P1300" i="1"/>
  <c r="Q1300" i="1"/>
  <c r="R1300" i="1"/>
  <c r="S1300" i="1"/>
  <c r="J1259" i="1"/>
  <c r="K1259" i="1"/>
  <c r="L1259" i="1"/>
  <c r="M1259" i="1"/>
  <c r="N1259" i="1"/>
  <c r="O1259" i="1"/>
  <c r="P1259" i="1"/>
  <c r="Q1259" i="1"/>
  <c r="R1259" i="1"/>
  <c r="S1259" i="1"/>
  <c r="J1262" i="1"/>
  <c r="K1262" i="1"/>
  <c r="L1262" i="1"/>
  <c r="M1262" i="1"/>
  <c r="N1262" i="1"/>
  <c r="O1262" i="1"/>
  <c r="P1262" i="1"/>
  <c r="Q1262" i="1"/>
  <c r="R1262" i="1"/>
  <c r="S1262" i="1"/>
  <c r="J1263" i="1"/>
  <c r="K1263" i="1"/>
  <c r="L1263" i="1"/>
  <c r="M1263" i="1"/>
  <c r="N1263" i="1"/>
  <c r="O1263" i="1"/>
  <c r="P1263" i="1"/>
  <c r="Q1263" i="1"/>
  <c r="R1263" i="1"/>
  <c r="S1263" i="1"/>
  <c r="J1264" i="1"/>
  <c r="K1264" i="1"/>
  <c r="L1264" i="1"/>
  <c r="M1264" i="1"/>
  <c r="N1264" i="1"/>
  <c r="O1264" i="1"/>
  <c r="P1264" i="1"/>
  <c r="Q1264" i="1"/>
  <c r="R1264" i="1"/>
  <c r="S1264" i="1"/>
  <c r="J1265" i="1"/>
  <c r="K1265" i="1"/>
  <c r="L1265" i="1"/>
  <c r="M1265" i="1"/>
  <c r="N1265" i="1"/>
  <c r="O1265" i="1"/>
  <c r="P1265" i="1"/>
  <c r="Q1265" i="1"/>
  <c r="R1265" i="1"/>
  <c r="S1265" i="1"/>
  <c r="J1215" i="1"/>
  <c r="K1215" i="1"/>
  <c r="L1215" i="1"/>
  <c r="M1215" i="1"/>
  <c r="N1215" i="1"/>
  <c r="O1215" i="1"/>
  <c r="P1215" i="1"/>
  <c r="Q1215" i="1"/>
  <c r="R1215" i="1"/>
  <c r="S1215" i="1"/>
  <c r="J1216" i="1"/>
  <c r="K1216" i="1"/>
  <c r="L1216" i="1"/>
  <c r="M1216" i="1"/>
  <c r="N1216" i="1"/>
  <c r="O1216" i="1"/>
  <c r="P1216" i="1"/>
  <c r="Q1216" i="1"/>
  <c r="R1216" i="1"/>
  <c r="S1216" i="1"/>
  <c r="J1217" i="1"/>
  <c r="K1217" i="1"/>
  <c r="L1217" i="1"/>
  <c r="M1217" i="1"/>
  <c r="N1217" i="1"/>
  <c r="O1217" i="1"/>
  <c r="P1217" i="1"/>
  <c r="Q1217" i="1"/>
  <c r="R1217" i="1"/>
  <c r="S1217" i="1"/>
  <c r="J1218" i="1"/>
  <c r="K1218" i="1"/>
  <c r="L1218" i="1"/>
  <c r="M1218" i="1"/>
  <c r="N1218" i="1"/>
  <c r="O1218" i="1"/>
  <c r="P1218" i="1"/>
  <c r="Q1218" i="1"/>
  <c r="R1218" i="1"/>
  <c r="S1218" i="1"/>
  <c r="J1219" i="1"/>
  <c r="K1219" i="1"/>
  <c r="L1219" i="1"/>
  <c r="M1219" i="1"/>
  <c r="N1219" i="1"/>
  <c r="O1219" i="1"/>
  <c r="P1219" i="1"/>
  <c r="Q1219" i="1"/>
  <c r="R1219" i="1"/>
  <c r="S1219" i="1"/>
  <c r="J1220" i="1"/>
  <c r="K1220" i="1"/>
  <c r="L1220" i="1"/>
  <c r="M1220" i="1"/>
  <c r="N1220" i="1"/>
  <c r="O1220" i="1"/>
  <c r="P1220" i="1"/>
  <c r="Q1220" i="1"/>
  <c r="R1220" i="1"/>
  <c r="S1220" i="1"/>
  <c r="J1191" i="1"/>
  <c r="K1191" i="1"/>
  <c r="M1191" i="1"/>
  <c r="N1191" i="1"/>
  <c r="O1191" i="1"/>
  <c r="P1191" i="1"/>
  <c r="Q1191" i="1"/>
  <c r="R1191" i="1"/>
  <c r="I1192" i="1"/>
  <c r="S1191" i="1"/>
  <c r="I1193" i="1"/>
  <c r="I1182" i="1" s="1"/>
  <c r="L1191" i="1"/>
  <c r="I1194" i="1"/>
  <c r="I1195" i="1"/>
  <c r="I1196" i="1"/>
  <c r="I1197" i="1"/>
  <c r="R1181" i="1"/>
  <c r="S1181" i="1"/>
  <c r="R1182" i="1"/>
  <c r="S1182" i="1"/>
  <c r="R1183" i="1"/>
  <c r="S1183" i="1"/>
  <c r="J1184" i="1"/>
  <c r="K1184" i="1"/>
  <c r="M1184" i="1"/>
  <c r="N1184" i="1"/>
  <c r="O1184" i="1"/>
  <c r="P1184" i="1"/>
  <c r="Q1184" i="1"/>
  <c r="R1184" i="1"/>
  <c r="S1184" i="1"/>
  <c r="J1185" i="1"/>
  <c r="K1185" i="1"/>
  <c r="L1185" i="1"/>
  <c r="M1185" i="1"/>
  <c r="N1185" i="1"/>
  <c r="O1185" i="1"/>
  <c r="P1185" i="1"/>
  <c r="Q1185" i="1"/>
  <c r="R1185" i="1"/>
  <c r="S1185" i="1"/>
  <c r="R1186" i="1"/>
  <c r="S1186" i="1"/>
  <c r="R1187" i="1"/>
  <c r="S1187" i="1"/>
  <c r="R1188" i="1"/>
  <c r="S1188" i="1"/>
  <c r="J1109" i="1"/>
  <c r="K1109" i="1"/>
  <c r="L1109" i="1"/>
  <c r="M1109" i="1"/>
  <c r="N1109" i="1"/>
  <c r="O1109" i="1"/>
  <c r="P1109" i="1"/>
  <c r="Q1109" i="1"/>
  <c r="R1109" i="1"/>
  <c r="S1109" i="1"/>
  <c r="J1110" i="1"/>
  <c r="K1110" i="1"/>
  <c r="L1110" i="1"/>
  <c r="M1110" i="1"/>
  <c r="N1110" i="1"/>
  <c r="O1110" i="1"/>
  <c r="P1110" i="1"/>
  <c r="Q1110" i="1"/>
  <c r="R1110" i="1"/>
  <c r="S1110" i="1"/>
  <c r="J1112" i="1"/>
  <c r="K1112" i="1"/>
  <c r="L1112" i="1"/>
  <c r="M1112" i="1"/>
  <c r="N1112" i="1"/>
  <c r="O1112" i="1"/>
  <c r="P1112" i="1"/>
  <c r="Q1112" i="1"/>
  <c r="R1112" i="1"/>
  <c r="S1112" i="1"/>
  <c r="J1115" i="1"/>
  <c r="K1115" i="1"/>
  <c r="L1115" i="1"/>
  <c r="M1115" i="1"/>
  <c r="N1115" i="1"/>
  <c r="O1115" i="1"/>
  <c r="P1115" i="1"/>
  <c r="Q1115" i="1"/>
  <c r="R1115" i="1"/>
  <c r="S1115" i="1"/>
  <c r="J1116" i="1"/>
  <c r="K1116" i="1"/>
  <c r="L1116" i="1"/>
  <c r="M1116" i="1"/>
  <c r="N1116" i="1"/>
  <c r="O1116" i="1"/>
  <c r="P1116" i="1"/>
  <c r="Q1116" i="1"/>
  <c r="R1116" i="1"/>
  <c r="S1116" i="1"/>
  <c r="J1117" i="1"/>
  <c r="K1117" i="1"/>
  <c r="L1117" i="1"/>
  <c r="M1117" i="1"/>
  <c r="N1117" i="1"/>
  <c r="O1117" i="1"/>
  <c r="P1117" i="1"/>
  <c r="Q1117" i="1"/>
  <c r="R1117" i="1"/>
  <c r="S1117" i="1"/>
  <c r="J1087" i="1"/>
  <c r="K1087" i="1"/>
  <c r="L1087" i="1"/>
  <c r="M1087" i="1"/>
  <c r="N1087" i="1"/>
  <c r="O1087" i="1"/>
  <c r="P1087" i="1"/>
  <c r="Q1087" i="1"/>
  <c r="R1087" i="1"/>
  <c r="S1087" i="1"/>
  <c r="I1088" i="1"/>
  <c r="I1089" i="1"/>
  <c r="I1090" i="1"/>
  <c r="I1091" i="1"/>
  <c r="R1079" i="1"/>
  <c r="S1079" i="1"/>
  <c r="J1081" i="1"/>
  <c r="K1081" i="1"/>
  <c r="L1081" i="1"/>
  <c r="M1081" i="1"/>
  <c r="N1081" i="1"/>
  <c r="O1081" i="1"/>
  <c r="P1081" i="1"/>
  <c r="Q1081" i="1"/>
  <c r="R1081" i="1"/>
  <c r="S1081" i="1"/>
  <c r="R1082" i="1"/>
  <c r="R1166" i="1" s="1"/>
  <c r="S1082" i="1"/>
  <c r="R1083" i="1"/>
  <c r="R1167" i="1" s="1"/>
  <c r="S1083" i="1"/>
  <c r="R1084" i="1"/>
  <c r="S1084" i="1"/>
  <c r="J1025" i="1"/>
  <c r="J1597" i="1" s="1"/>
  <c r="K1025" i="1"/>
  <c r="K1597" i="1" s="1"/>
  <c r="L1025" i="1"/>
  <c r="L1597" i="1" s="1"/>
  <c r="M1025" i="1"/>
  <c r="M1597" i="1" s="1"/>
  <c r="N1025" i="1"/>
  <c r="N1597" i="1" s="1"/>
  <c r="O1025" i="1"/>
  <c r="O1597" i="1" s="1"/>
  <c r="P1025" i="1"/>
  <c r="P1597" i="1" s="1"/>
  <c r="Q1025" i="1"/>
  <c r="Q1597" i="1" s="1"/>
  <c r="R1025" i="1"/>
  <c r="R1597" i="1" s="1"/>
  <c r="S1025" i="1"/>
  <c r="S1597" i="1" s="1"/>
  <c r="J1026" i="1"/>
  <c r="K1026" i="1"/>
  <c r="L1026" i="1"/>
  <c r="M1026" i="1"/>
  <c r="N1026" i="1"/>
  <c r="O1026" i="1"/>
  <c r="Q1026" i="1"/>
  <c r="R1026" i="1"/>
  <c r="S1026" i="1"/>
  <c r="I1027" i="1"/>
  <c r="J1027" i="1"/>
  <c r="K1027" i="1"/>
  <c r="L1027" i="1"/>
  <c r="M1027" i="1"/>
  <c r="N1027" i="1"/>
  <c r="O1027" i="1"/>
  <c r="P1027" i="1"/>
  <c r="Q1027" i="1"/>
  <c r="R1027" i="1"/>
  <c r="S1027" i="1"/>
  <c r="J1028" i="1"/>
  <c r="K1028" i="1"/>
  <c r="L1028" i="1"/>
  <c r="M1028" i="1"/>
  <c r="N1028" i="1"/>
  <c r="O1028" i="1"/>
  <c r="P1028" i="1"/>
  <c r="Q1028" i="1"/>
  <c r="R1028" i="1"/>
  <c r="S1028" i="1"/>
  <c r="J1029" i="1"/>
  <c r="K1029" i="1"/>
  <c r="L1029" i="1"/>
  <c r="M1029" i="1"/>
  <c r="N1029" i="1"/>
  <c r="O1029" i="1"/>
  <c r="P1029" i="1"/>
  <c r="Q1029" i="1"/>
  <c r="R1029" i="1"/>
  <c r="S1029" i="1"/>
  <c r="J1030" i="1"/>
  <c r="K1030" i="1"/>
  <c r="L1030" i="1"/>
  <c r="M1030" i="1"/>
  <c r="N1030" i="1"/>
  <c r="O1030" i="1"/>
  <c r="P1030" i="1"/>
  <c r="Q1030" i="1"/>
  <c r="R1030" i="1"/>
  <c r="S1030" i="1"/>
  <c r="J1031" i="1"/>
  <c r="K1031" i="1"/>
  <c r="L1031" i="1"/>
  <c r="M1031" i="1"/>
  <c r="N1031" i="1"/>
  <c r="O1031" i="1"/>
  <c r="P1031" i="1"/>
  <c r="Q1031" i="1"/>
  <c r="R1031" i="1"/>
  <c r="S1031" i="1"/>
  <c r="J1032" i="1"/>
  <c r="K1032" i="1"/>
  <c r="L1032" i="1"/>
  <c r="M1032" i="1"/>
  <c r="N1032" i="1"/>
  <c r="O1032" i="1"/>
  <c r="P1032" i="1"/>
  <c r="Q1032" i="1"/>
  <c r="R1032" i="1"/>
  <c r="S1032" i="1"/>
  <c r="J953" i="1"/>
  <c r="K953" i="1"/>
  <c r="L953" i="1"/>
  <c r="M953" i="1"/>
  <c r="N953" i="1"/>
  <c r="O953" i="1"/>
  <c r="P953" i="1"/>
  <c r="Q953" i="1"/>
  <c r="R953" i="1"/>
  <c r="S953" i="1"/>
  <c r="J954" i="1"/>
  <c r="K954" i="1"/>
  <c r="L954" i="1"/>
  <c r="M954" i="1"/>
  <c r="N954" i="1"/>
  <c r="O954" i="1"/>
  <c r="P954" i="1"/>
  <c r="Q954" i="1"/>
  <c r="R954" i="1"/>
  <c r="S954" i="1"/>
  <c r="R955" i="1"/>
  <c r="S955" i="1"/>
  <c r="J956" i="1"/>
  <c r="K956" i="1"/>
  <c r="L956" i="1"/>
  <c r="M956" i="1"/>
  <c r="N956" i="1"/>
  <c r="O956" i="1"/>
  <c r="P956" i="1"/>
  <c r="Q956" i="1"/>
  <c r="R956" i="1"/>
  <c r="S956" i="1"/>
  <c r="J957" i="1"/>
  <c r="K957" i="1"/>
  <c r="L957" i="1"/>
  <c r="M957" i="1"/>
  <c r="N957" i="1"/>
  <c r="O957" i="1"/>
  <c r="P957" i="1"/>
  <c r="Q957" i="1"/>
  <c r="R957" i="1"/>
  <c r="S957" i="1"/>
  <c r="J958" i="1"/>
  <c r="K958" i="1"/>
  <c r="L958" i="1"/>
  <c r="M958" i="1"/>
  <c r="N958" i="1"/>
  <c r="O958" i="1"/>
  <c r="P958" i="1"/>
  <c r="Q958" i="1"/>
  <c r="R958" i="1"/>
  <c r="S958" i="1"/>
  <c r="J733" i="1"/>
  <c r="K733" i="1"/>
  <c r="L733" i="1"/>
  <c r="M733" i="1"/>
  <c r="N733" i="1"/>
  <c r="O733" i="1"/>
  <c r="P733" i="1"/>
  <c r="Q733" i="1"/>
  <c r="R733" i="1"/>
  <c r="S733" i="1"/>
  <c r="J734" i="1"/>
  <c r="K734" i="1"/>
  <c r="L734" i="1"/>
  <c r="M734" i="1"/>
  <c r="M718" i="1" s="1"/>
  <c r="N734" i="1"/>
  <c r="O734" i="1"/>
  <c r="P734" i="1"/>
  <c r="Q734" i="1"/>
  <c r="Q718" i="1" s="1"/>
  <c r="R734" i="1"/>
  <c r="S734" i="1"/>
  <c r="J600" i="1"/>
  <c r="K600" i="1"/>
  <c r="K591" i="1" s="1"/>
  <c r="L600" i="1"/>
  <c r="M600" i="1"/>
  <c r="N600" i="1"/>
  <c r="O600" i="1"/>
  <c r="P600" i="1"/>
  <c r="Q600" i="1"/>
  <c r="R600" i="1"/>
  <c r="S600" i="1"/>
  <c r="S591" i="1" s="1"/>
  <c r="J601" i="1"/>
  <c r="K601" i="1"/>
  <c r="L601" i="1"/>
  <c r="M601" i="1"/>
  <c r="N601" i="1"/>
  <c r="O601" i="1"/>
  <c r="P601" i="1"/>
  <c r="Q601" i="1"/>
  <c r="Q591" i="1" s="1"/>
  <c r="R601" i="1"/>
  <c r="S601" i="1"/>
  <c r="J534" i="1"/>
  <c r="K534" i="1"/>
  <c r="K533" i="1" s="1"/>
  <c r="L534" i="1"/>
  <c r="M534" i="1"/>
  <c r="N534" i="1"/>
  <c r="O534" i="1"/>
  <c r="O533" i="1" s="1"/>
  <c r="Q534" i="1"/>
  <c r="R534" i="1"/>
  <c r="S534" i="1"/>
  <c r="S542" i="1"/>
  <c r="J545" i="1"/>
  <c r="K545" i="1"/>
  <c r="L545" i="1"/>
  <c r="M545" i="1"/>
  <c r="M533" i="1" s="1"/>
  <c r="N545" i="1"/>
  <c r="O545" i="1"/>
  <c r="P545" i="1"/>
  <c r="P533" i="1" s="1"/>
  <c r="Q545" i="1"/>
  <c r="R545" i="1"/>
  <c r="S545" i="1"/>
  <c r="J510" i="1"/>
  <c r="K510" i="1"/>
  <c r="L510" i="1"/>
  <c r="M510" i="1"/>
  <c r="N510" i="1"/>
  <c r="O510" i="1"/>
  <c r="P510" i="1"/>
  <c r="Q510" i="1"/>
  <c r="R510" i="1"/>
  <c r="S510" i="1"/>
  <c r="J511" i="1"/>
  <c r="K511" i="1"/>
  <c r="L511" i="1"/>
  <c r="M511" i="1"/>
  <c r="N511" i="1"/>
  <c r="O511" i="1"/>
  <c r="P511" i="1"/>
  <c r="Q511" i="1"/>
  <c r="R511" i="1"/>
  <c r="S511" i="1"/>
  <c r="J512" i="1"/>
  <c r="K512" i="1"/>
  <c r="L512" i="1"/>
  <c r="M512" i="1"/>
  <c r="N512" i="1"/>
  <c r="O512" i="1"/>
  <c r="P512" i="1"/>
  <c r="Q512" i="1"/>
  <c r="R512" i="1"/>
  <c r="S512" i="1"/>
  <c r="J513" i="1"/>
  <c r="K513" i="1"/>
  <c r="L513" i="1"/>
  <c r="M513" i="1"/>
  <c r="N513" i="1"/>
  <c r="O513" i="1"/>
  <c r="P513" i="1"/>
  <c r="Q513" i="1"/>
  <c r="R513" i="1"/>
  <c r="S513" i="1"/>
  <c r="J488" i="1"/>
  <c r="K488" i="1"/>
  <c r="L488" i="1"/>
  <c r="M488" i="1"/>
  <c r="N488" i="1"/>
  <c r="O488" i="1"/>
  <c r="P488" i="1"/>
  <c r="Q488" i="1"/>
  <c r="R488" i="1"/>
  <c r="S488" i="1"/>
  <c r="J489" i="1"/>
  <c r="K489" i="1"/>
  <c r="L489" i="1"/>
  <c r="M489" i="1"/>
  <c r="N489" i="1"/>
  <c r="O489" i="1"/>
  <c r="P489" i="1"/>
  <c r="Q489" i="1"/>
  <c r="R489" i="1"/>
  <c r="S489" i="1"/>
  <c r="J490" i="1"/>
  <c r="K490" i="1"/>
  <c r="L490" i="1"/>
  <c r="M490" i="1"/>
  <c r="N490" i="1"/>
  <c r="O490" i="1"/>
  <c r="P490" i="1"/>
  <c r="Q490" i="1"/>
  <c r="R490" i="1"/>
  <c r="S490" i="1"/>
  <c r="J491" i="1"/>
  <c r="K491" i="1"/>
  <c r="L491" i="1"/>
  <c r="M491" i="1"/>
  <c r="N491" i="1"/>
  <c r="O491" i="1"/>
  <c r="P491" i="1"/>
  <c r="Q491" i="1"/>
  <c r="R491" i="1"/>
  <c r="S491" i="1"/>
  <c r="J492" i="1"/>
  <c r="K492" i="1"/>
  <c r="L492" i="1"/>
  <c r="M492" i="1"/>
  <c r="N492" i="1"/>
  <c r="O492" i="1"/>
  <c r="P492" i="1"/>
  <c r="Q492" i="1"/>
  <c r="R492" i="1"/>
  <c r="S492" i="1"/>
  <c r="J402" i="1"/>
  <c r="K402" i="1"/>
  <c r="L402" i="1"/>
  <c r="M402" i="1"/>
  <c r="N402" i="1"/>
  <c r="O402" i="1"/>
  <c r="P402" i="1"/>
  <c r="Q402" i="1"/>
  <c r="R402" i="1"/>
  <c r="S402" i="1"/>
  <c r="J403" i="1"/>
  <c r="K403" i="1"/>
  <c r="L403" i="1"/>
  <c r="M403" i="1"/>
  <c r="N403" i="1"/>
  <c r="O403" i="1"/>
  <c r="P403" i="1"/>
  <c r="Q403" i="1"/>
  <c r="R403" i="1"/>
  <c r="S403" i="1"/>
  <c r="J404" i="1"/>
  <c r="K404" i="1"/>
  <c r="L404" i="1"/>
  <c r="M404" i="1"/>
  <c r="N404" i="1"/>
  <c r="O404" i="1"/>
  <c r="P404" i="1"/>
  <c r="Q404" i="1"/>
  <c r="R404" i="1"/>
  <c r="S404" i="1"/>
  <c r="K405" i="1"/>
  <c r="L405" i="1"/>
  <c r="M405" i="1"/>
  <c r="N405" i="1"/>
  <c r="N1599" i="1" s="1"/>
  <c r="O405" i="1"/>
  <c r="P405" i="1"/>
  <c r="Q405" i="1"/>
  <c r="J406" i="1"/>
  <c r="K406" i="1"/>
  <c r="L406" i="1"/>
  <c r="M406" i="1"/>
  <c r="N406" i="1"/>
  <c r="O406" i="1"/>
  <c r="P406" i="1"/>
  <c r="Q406" i="1"/>
  <c r="S406" i="1"/>
  <c r="J407" i="1"/>
  <c r="K407" i="1"/>
  <c r="L407" i="1"/>
  <c r="M407" i="1"/>
  <c r="N407" i="1"/>
  <c r="O407" i="1"/>
  <c r="P407" i="1"/>
  <c r="Q407" i="1"/>
  <c r="R407" i="1"/>
  <c r="S407" i="1"/>
  <c r="J408" i="1"/>
  <c r="K408" i="1"/>
  <c r="L408" i="1"/>
  <c r="M408" i="1"/>
  <c r="N408" i="1"/>
  <c r="O408" i="1"/>
  <c r="P408" i="1"/>
  <c r="Q408" i="1"/>
  <c r="R408" i="1"/>
  <c r="S408" i="1"/>
  <c r="J409" i="1"/>
  <c r="K409" i="1"/>
  <c r="L409" i="1"/>
  <c r="M409" i="1"/>
  <c r="N409" i="1"/>
  <c r="O409" i="1"/>
  <c r="P409" i="1"/>
  <c r="Q409" i="1"/>
  <c r="R409" i="1"/>
  <c r="S409" i="1"/>
  <c r="J410" i="1"/>
  <c r="K410" i="1"/>
  <c r="L410" i="1"/>
  <c r="M410" i="1"/>
  <c r="N410" i="1"/>
  <c r="O410" i="1"/>
  <c r="Q410" i="1"/>
  <c r="R410" i="1"/>
  <c r="S410" i="1"/>
  <c r="J411" i="1"/>
  <c r="K411" i="1"/>
  <c r="L411" i="1"/>
  <c r="M411" i="1"/>
  <c r="N411" i="1"/>
  <c r="O411" i="1"/>
  <c r="Q411" i="1"/>
  <c r="R411" i="1"/>
  <c r="S411" i="1"/>
  <c r="K412" i="1"/>
  <c r="M412" i="1"/>
  <c r="O412" i="1"/>
  <c r="Q412" i="1"/>
  <c r="R412" i="1"/>
  <c r="S412" i="1"/>
  <c r="J418" i="1"/>
  <c r="K418" i="1"/>
  <c r="L418" i="1"/>
  <c r="M418" i="1"/>
  <c r="N418" i="1"/>
  <c r="O418" i="1"/>
  <c r="P418" i="1"/>
  <c r="Q418" i="1"/>
  <c r="R418" i="1"/>
  <c r="S418" i="1"/>
  <c r="J419" i="1"/>
  <c r="K419" i="1"/>
  <c r="L419" i="1"/>
  <c r="M419" i="1"/>
  <c r="N419" i="1"/>
  <c r="O419" i="1"/>
  <c r="P419" i="1"/>
  <c r="Q419" i="1"/>
  <c r="R419" i="1"/>
  <c r="S419" i="1"/>
  <c r="J420" i="1"/>
  <c r="K420" i="1"/>
  <c r="L420" i="1"/>
  <c r="M420" i="1"/>
  <c r="N420" i="1"/>
  <c r="O420" i="1"/>
  <c r="P420" i="1"/>
  <c r="Q420" i="1"/>
  <c r="R420" i="1"/>
  <c r="S420" i="1"/>
  <c r="J314" i="1"/>
  <c r="K314" i="1"/>
  <c r="L314" i="1"/>
  <c r="M314" i="1"/>
  <c r="N314" i="1"/>
  <c r="O314" i="1"/>
  <c r="P314" i="1"/>
  <c r="Q314" i="1"/>
  <c r="R314" i="1"/>
  <c r="S314" i="1"/>
  <c r="J315" i="1"/>
  <c r="K315" i="1"/>
  <c r="L315" i="1"/>
  <c r="M315" i="1"/>
  <c r="N315" i="1"/>
  <c r="O315" i="1"/>
  <c r="P315" i="1"/>
  <c r="Q315" i="1"/>
  <c r="R315" i="1"/>
  <c r="S315" i="1"/>
  <c r="J316" i="1"/>
  <c r="K316" i="1"/>
  <c r="L316" i="1"/>
  <c r="M316" i="1"/>
  <c r="N316" i="1"/>
  <c r="O316" i="1"/>
  <c r="P316" i="1"/>
  <c r="Q316" i="1"/>
  <c r="R316" i="1"/>
  <c r="S316" i="1"/>
  <c r="J317" i="1"/>
  <c r="K317" i="1"/>
  <c r="L317" i="1"/>
  <c r="M317" i="1"/>
  <c r="M1606" i="1" s="1"/>
  <c r="N317" i="1"/>
  <c r="O317" i="1"/>
  <c r="P317" i="1"/>
  <c r="Q317" i="1"/>
  <c r="Q1606" i="1" s="1"/>
  <c r="R317" i="1"/>
  <c r="S317" i="1"/>
  <c r="J318" i="1"/>
  <c r="K318" i="1"/>
  <c r="L318" i="1"/>
  <c r="M318" i="1"/>
  <c r="N318" i="1"/>
  <c r="O318" i="1"/>
  <c r="P318" i="1"/>
  <c r="Q318" i="1"/>
  <c r="R318" i="1"/>
  <c r="S318" i="1"/>
  <c r="J319" i="1"/>
  <c r="K319" i="1"/>
  <c r="L319" i="1"/>
  <c r="M319" i="1"/>
  <c r="N319" i="1"/>
  <c r="O319" i="1"/>
  <c r="P319" i="1"/>
  <c r="Q319" i="1"/>
  <c r="R319" i="1"/>
  <c r="S319" i="1"/>
  <c r="J214" i="1"/>
  <c r="J208" i="1" s="1"/>
  <c r="K214" i="1"/>
  <c r="K208" i="1" s="1"/>
  <c r="L214" i="1"/>
  <c r="L208" i="1" s="1"/>
  <c r="M214" i="1"/>
  <c r="M208" i="1" s="1"/>
  <c r="N214" i="1"/>
  <c r="N208" i="1" s="1"/>
  <c r="O214" i="1"/>
  <c r="O208" i="1" s="1"/>
  <c r="P214" i="1"/>
  <c r="P208" i="1" s="1"/>
  <c r="Q214" i="1"/>
  <c r="Q208" i="1" s="1"/>
  <c r="R214" i="1"/>
  <c r="S214" i="1"/>
  <c r="S208" i="1" s="1"/>
  <c r="S207" i="1" s="1"/>
  <c r="K119" i="1"/>
  <c r="L119" i="1"/>
  <c r="M119" i="1"/>
  <c r="N119" i="1"/>
  <c r="O119" i="1"/>
  <c r="P119" i="1"/>
  <c r="Q119" i="1"/>
  <c r="R119" i="1"/>
  <c r="S119" i="1"/>
  <c r="J121" i="1"/>
  <c r="K121" i="1"/>
  <c r="L121" i="1"/>
  <c r="M121" i="1"/>
  <c r="N121" i="1"/>
  <c r="O121" i="1"/>
  <c r="P121" i="1"/>
  <c r="Q121" i="1"/>
  <c r="R121" i="1"/>
  <c r="S121" i="1"/>
  <c r="J123" i="1"/>
  <c r="K123" i="1"/>
  <c r="L123" i="1"/>
  <c r="M123" i="1"/>
  <c r="N123" i="1"/>
  <c r="O123" i="1"/>
  <c r="P123" i="1"/>
  <c r="Q123" i="1"/>
  <c r="R123" i="1"/>
  <c r="S123" i="1"/>
  <c r="J124" i="1"/>
  <c r="K124" i="1"/>
  <c r="L124" i="1"/>
  <c r="M124" i="1"/>
  <c r="N124" i="1"/>
  <c r="O124" i="1"/>
  <c r="P124" i="1"/>
  <c r="Q124" i="1"/>
  <c r="R124" i="1"/>
  <c r="S124" i="1"/>
  <c r="J125" i="1"/>
  <c r="K125" i="1"/>
  <c r="L125" i="1"/>
  <c r="M125" i="1"/>
  <c r="N125" i="1"/>
  <c r="O125" i="1"/>
  <c r="P125" i="1"/>
  <c r="Q125" i="1"/>
  <c r="R125" i="1"/>
  <c r="S125" i="1"/>
  <c r="J127" i="1"/>
  <c r="K127" i="1"/>
  <c r="L127" i="1"/>
  <c r="M127" i="1"/>
  <c r="N127" i="1"/>
  <c r="O127" i="1"/>
  <c r="P127" i="1"/>
  <c r="Q127" i="1"/>
  <c r="R127" i="1"/>
  <c r="S127" i="1"/>
  <c r="J134" i="1"/>
  <c r="K134" i="1"/>
  <c r="L134" i="1"/>
  <c r="M134" i="1"/>
  <c r="N134" i="1"/>
  <c r="O134" i="1"/>
  <c r="P134" i="1"/>
  <c r="Q134" i="1"/>
  <c r="Q235" i="1" s="1"/>
  <c r="R134" i="1"/>
  <c r="S134" i="1"/>
  <c r="S114" i="1"/>
  <c r="R114" i="1"/>
  <c r="Q114" i="1"/>
  <c r="P114" i="1"/>
  <c r="O114" i="1"/>
  <c r="N114" i="1"/>
  <c r="M114" i="1"/>
  <c r="L114" i="1"/>
  <c r="K114" i="1"/>
  <c r="J114" i="1"/>
  <c r="I114" i="1"/>
  <c r="O1445" i="1"/>
  <c r="R1445" i="1"/>
  <c r="N1445" i="1"/>
  <c r="J1445" i="1"/>
  <c r="P1445" i="1"/>
  <c r="L1445" i="1"/>
  <c r="R1168" i="1"/>
  <c r="L1610" i="1"/>
  <c r="L1653" i="1" s="1"/>
  <c r="S1610" i="1"/>
  <c r="S1653" i="1" s="1"/>
  <c r="S1166" i="1"/>
  <c r="N1293" i="1"/>
  <c r="S1369" i="1"/>
  <c r="S509" i="1"/>
  <c r="R1393" i="1"/>
  <c r="N1393" i="1"/>
  <c r="S1257" i="1"/>
  <c r="R1369" i="1"/>
  <c r="N1369" i="1"/>
  <c r="J1369" i="1"/>
  <c r="Q533" i="1"/>
  <c r="S1024" i="1"/>
  <c r="Q1448" i="1"/>
  <c r="P1447" i="1"/>
  <c r="L1447" i="1"/>
  <c r="Q1393" i="1"/>
  <c r="M1393" i="1"/>
  <c r="P1393" i="1"/>
  <c r="L1393" i="1"/>
  <c r="L1024" i="1"/>
  <c r="M952" i="1"/>
  <c r="M1257" i="1"/>
  <c r="P1369" i="1"/>
  <c r="L1369" i="1"/>
  <c r="N1024" i="1"/>
  <c r="N1214" i="1"/>
  <c r="P1293" i="1"/>
  <c r="L1293" i="1"/>
  <c r="Q1293" i="1"/>
  <c r="K1293" i="1"/>
  <c r="M591" i="1"/>
  <c r="K1257" i="1"/>
  <c r="S1393" i="1"/>
  <c r="Q1188" i="1"/>
  <c r="Q1187" i="1"/>
  <c r="Q1186" i="1"/>
  <c r="Q1183" i="1"/>
  <c r="Q1181" i="1"/>
  <c r="P1188" i="1"/>
  <c r="P1187" i="1"/>
  <c r="P1650" i="1" s="1"/>
  <c r="P1186" i="1"/>
  <c r="P1183" i="1"/>
  <c r="P1182" i="1"/>
  <c r="P1181" i="1"/>
  <c r="Q1084" i="1"/>
  <c r="Q1168" i="1" s="1"/>
  <c r="Q1083" i="1"/>
  <c r="Q1082" i="1"/>
  <c r="Q1166" i="1" s="1"/>
  <c r="P1084" i="1"/>
  <c r="P1083" i="1"/>
  <c r="P1167" i="1" s="1"/>
  <c r="P1079" i="1"/>
  <c r="S1078" i="1"/>
  <c r="O1183" i="1"/>
  <c r="O1186" i="1"/>
  <c r="O1187" i="1"/>
  <c r="O1650" i="1" s="1"/>
  <c r="O1188" i="1"/>
  <c r="Q1182" i="1"/>
  <c r="N1181" i="1"/>
  <c r="N1182" i="1"/>
  <c r="N1183" i="1"/>
  <c r="N1186" i="1"/>
  <c r="N1187" i="1"/>
  <c r="N1188" i="1"/>
  <c r="O1181" i="1"/>
  <c r="P1082" i="1"/>
  <c r="N1083" i="1"/>
  <c r="N1084" i="1"/>
  <c r="N1168" i="1" s="1"/>
  <c r="O1082" i="1"/>
  <c r="O1083" i="1"/>
  <c r="O1167" i="1" s="1"/>
  <c r="O1084" i="1"/>
  <c r="Q1079" i="1"/>
  <c r="P22" i="1"/>
  <c r="H22" i="1"/>
  <c r="C31" i="1"/>
  <c r="D31" i="1"/>
  <c r="E31" i="1"/>
  <c r="E25" i="1"/>
  <c r="F25" i="1"/>
  <c r="G25" i="1"/>
  <c r="D131" i="1"/>
  <c r="E131" i="1"/>
  <c r="C131" i="1"/>
  <c r="D126" i="1"/>
  <c r="E126" i="1"/>
  <c r="F126" i="1"/>
  <c r="G126" i="1"/>
  <c r="C126" i="1"/>
  <c r="C121" i="1"/>
  <c r="D121" i="1"/>
  <c r="E121" i="1"/>
  <c r="F121" i="1"/>
  <c r="G121" i="1"/>
  <c r="F119" i="1"/>
  <c r="G119" i="1"/>
  <c r="E119" i="1"/>
  <c r="C210" i="1"/>
  <c r="D210" i="1"/>
  <c r="E210" i="1"/>
  <c r="F210" i="1"/>
  <c r="G210" i="1"/>
  <c r="D209" i="1"/>
  <c r="E209" i="1"/>
  <c r="F209" i="1"/>
  <c r="G209" i="1"/>
  <c r="D313" i="1"/>
  <c r="E313" i="1"/>
  <c r="F313" i="1"/>
  <c r="G313" i="1"/>
  <c r="C313" i="1"/>
  <c r="C598" i="1"/>
  <c r="D598" i="1"/>
  <c r="E598" i="1"/>
  <c r="F598" i="1"/>
  <c r="G598" i="1"/>
  <c r="D597" i="1"/>
  <c r="E597" i="1"/>
  <c r="F597" i="1"/>
  <c r="G597" i="1"/>
  <c r="C597" i="1"/>
  <c r="C593" i="1"/>
  <c r="D593" i="1"/>
  <c r="E593" i="1"/>
  <c r="G593" i="1"/>
  <c r="C594" i="1"/>
  <c r="D594" i="1"/>
  <c r="E594" i="1"/>
  <c r="F594" i="1"/>
  <c r="G594" i="1"/>
  <c r="C596" i="1"/>
  <c r="D596" i="1"/>
  <c r="E596" i="1"/>
  <c r="F596" i="1"/>
  <c r="G596" i="1"/>
  <c r="D592" i="1"/>
  <c r="E592" i="1"/>
  <c r="F592" i="1"/>
  <c r="G592" i="1"/>
  <c r="C592" i="1"/>
  <c r="C732" i="1"/>
  <c r="D732" i="1"/>
  <c r="E732" i="1"/>
  <c r="F732" i="1"/>
  <c r="G732" i="1"/>
  <c r="D731" i="1"/>
  <c r="E731" i="1"/>
  <c r="F731" i="1"/>
  <c r="G731" i="1"/>
  <c r="C731" i="1"/>
  <c r="C729" i="1"/>
  <c r="D729" i="1"/>
  <c r="E729" i="1"/>
  <c r="F729" i="1"/>
  <c r="G729" i="1"/>
  <c r="C730" i="1"/>
  <c r="D730" i="1"/>
  <c r="E730" i="1"/>
  <c r="F730" i="1"/>
  <c r="G730" i="1"/>
  <c r="D728" i="1"/>
  <c r="E728" i="1"/>
  <c r="F728" i="1"/>
  <c r="G728" i="1"/>
  <c r="C728" i="1"/>
  <c r="E1394" i="1"/>
  <c r="E1395" i="1"/>
  <c r="E1396" i="1"/>
  <c r="E1370" i="1"/>
  <c r="E1371" i="1"/>
  <c r="E1372" i="1"/>
  <c r="E1294" i="1"/>
  <c r="E1295" i="1"/>
  <c r="E1296" i="1"/>
  <c r="E1258" i="1"/>
  <c r="E1259" i="1"/>
  <c r="E1260" i="1"/>
  <c r="E1262" i="1"/>
  <c r="E1215" i="1"/>
  <c r="E1216" i="1"/>
  <c r="E1181" i="1"/>
  <c r="E1182" i="1"/>
  <c r="E1183" i="1"/>
  <c r="E1184" i="1"/>
  <c r="E1185" i="1"/>
  <c r="E1109" i="1"/>
  <c r="E1110" i="1"/>
  <c r="E1112" i="1"/>
  <c r="E1079" i="1"/>
  <c r="E1080" i="1"/>
  <c r="E1081" i="1"/>
  <c r="E1025" i="1"/>
  <c r="E955" i="1"/>
  <c r="E542" i="1"/>
  <c r="E510" i="1"/>
  <c r="E488" i="1"/>
  <c r="E489" i="1"/>
  <c r="D489" i="1"/>
  <c r="D488" i="1"/>
  <c r="E402" i="1"/>
  <c r="E403" i="1"/>
  <c r="E404" i="1"/>
  <c r="E405" i="1"/>
  <c r="E406" i="1"/>
  <c r="E407" i="1"/>
  <c r="E408" i="1"/>
  <c r="E409" i="1"/>
  <c r="E410" i="1"/>
  <c r="E411" i="1"/>
  <c r="E412" i="1"/>
  <c r="M1181" i="1"/>
  <c r="L1181" i="1"/>
  <c r="O1182" i="1"/>
  <c r="M1188" i="1"/>
  <c r="M1187" i="1"/>
  <c r="M1186" i="1"/>
  <c r="M1183" i="1"/>
  <c r="J1188" i="1"/>
  <c r="L1188" i="1"/>
  <c r="J1187" i="1"/>
  <c r="L1187" i="1"/>
  <c r="J1186" i="1"/>
  <c r="L1186" i="1"/>
  <c r="J1183" i="1"/>
  <c r="L1183" i="1"/>
  <c r="J1182" i="1"/>
  <c r="L1182" i="1"/>
  <c r="M1084" i="1"/>
  <c r="M1168" i="1" s="1"/>
  <c r="M1083" i="1"/>
  <c r="M1082" i="1"/>
  <c r="M1166" i="1" s="1"/>
  <c r="J1084" i="1"/>
  <c r="J1168" i="1" s="1"/>
  <c r="L1084" i="1"/>
  <c r="J1083" i="1"/>
  <c r="J1167" i="1" s="1"/>
  <c r="L1083" i="1"/>
  <c r="L1167" i="1" s="1"/>
  <c r="N1082" i="1"/>
  <c r="N1166" i="1" s="1"/>
  <c r="O1079" i="1"/>
  <c r="L1079" i="1"/>
  <c r="I1183" i="1"/>
  <c r="K1183" i="1"/>
  <c r="K1186" i="1"/>
  <c r="K1187" i="1"/>
  <c r="K1252" i="1" s="1"/>
  <c r="K1188" i="1"/>
  <c r="M1182" i="1"/>
  <c r="J1181" i="1"/>
  <c r="K1181" i="1"/>
  <c r="M1079" i="1"/>
  <c r="K1082" i="1"/>
  <c r="K1166" i="1" s="1"/>
  <c r="K1083" i="1"/>
  <c r="K1167" i="1" s="1"/>
  <c r="K1084" i="1"/>
  <c r="J1079" i="1"/>
  <c r="J1082" i="1"/>
  <c r="J1166" i="1" s="1"/>
  <c r="L1082" i="1"/>
  <c r="K1182" i="1"/>
  <c r="I1181" i="1"/>
  <c r="K1079" i="1"/>
  <c r="H1387" i="1"/>
  <c r="I1387" i="1"/>
  <c r="I1372" i="1" s="1"/>
  <c r="I1079" i="1"/>
  <c r="P1026" i="1"/>
  <c r="P411" i="1"/>
  <c r="P410" i="1"/>
  <c r="S1295" i="1"/>
  <c r="S1362" i="1" s="1"/>
  <c r="H1128" i="1"/>
  <c r="J548" i="1"/>
  <c r="K548" i="1"/>
  <c r="L548" i="1"/>
  <c r="M548" i="1"/>
  <c r="N548" i="1"/>
  <c r="O548" i="1"/>
  <c r="P548" i="1"/>
  <c r="I549" i="1"/>
  <c r="I534" i="1" s="1"/>
  <c r="I550" i="1"/>
  <c r="I551" i="1"/>
  <c r="I552" i="1"/>
  <c r="R1295" i="1"/>
  <c r="R1293" i="1" s="1"/>
  <c r="M1439" i="1"/>
  <c r="N1439" i="1"/>
  <c r="O1439" i="1"/>
  <c r="P1439" i="1"/>
  <c r="I1106" i="1"/>
  <c r="J1106" i="1"/>
  <c r="K1106" i="1"/>
  <c r="L1106" i="1"/>
  <c r="M1106" i="1"/>
  <c r="N1106" i="1"/>
  <c r="O1106" i="1"/>
  <c r="P1106" i="1"/>
  <c r="H1106" i="1"/>
  <c r="Q1101" i="1"/>
  <c r="Q1100" i="1" s="1"/>
  <c r="R1101" i="1"/>
  <c r="R1100" i="1" s="1"/>
  <c r="S1101" i="1"/>
  <c r="S1100" i="1" s="1"/>
  <c r="J1101" i="1"/>
  <c r="K1101" i="1"/>
  <c r="L1101" i="1"/>
  <c r="M1101" i="1"/>
  <c r="N1101" i="1"/>
  <c r="O1101" i="1"/>
  <c r="P1101" i="1"/>
  <c r="P322" i="1"/>
  <c r="O163" i="1"/>
  <c r="P163" i="1"/>
  <c r="Q163" i="1"/>
  <c r="R163" i="1"/>
  <c r="S163" i="1"/>
  <c r="S148" i="1"/>
  <c r="R148" i="1"/>
  <c r="J148" i="1"/>
  <c r="K148" i="1"/>
  <c r="L148" i="1"/>
  <c r="M148" i="1"/>
  <c r="N148" i="1"/>
  <c r="O148" i="1"/>
  <c r="P148" i="1"/>
  <c r="Q148" i="1"/>
  <c r="J163" i="1"/>
  <c r="K163" i="1"/>
  <c r="L163" i="1"/>
  <c r="M163" i="1"/>
  <c r="N163" i="1"/>
  <c r="I164" i="1"/>
  <c r="I126" i="1" s="1"/>
  <c r="I165" i="1"/>
  <c r="I166" i="1"/>
  <c r="I132" i="1" s="1"/>
  <c r="I167" i="1"/>
  <c r="O1418" i="1"/>
  <c r="P1418" i="1"/>
  <c r="Q1418" i="1"/>
  <c r="Q1417" i="1" s="1"/>
  <c r="D1184" i="1"/>
  <c r="F1184" i="1"/>
  <c r="G1184" i="1"/>
  <c r="C1184" i="1"/>
  <c r="I1211" i="1"/>
  <c r="H1211" i="1"/>
  <c r="I1210" i="1"/>
  <c r="H1210" i="1"/>
  <c r="I1209" i="1"/>
  <c r="H1209" i="1"/>
  <c r="I1208" i="1"/>
  <c r="I1184" i="1" s="1"/>
  <c r="H1208" i="1"/>
  <c r="S1207" i="1"/>
  <c r="S1206" i="1" s="1"/>
  <c r="R1207" i="1"/>
  <c r="R1206" i="1" s="1"/>
  <c r="Q1207" i="1"/>
  <c r="Q1206" i="1" s="1"/>
  <c r="P1207" i="1"/>
  <c r="O1207" i="1"/>
  <c r="N1207" i="1"/>
  <c r="M1207" i="1"/>
  <c r="L1207" i="1"/>
  <c r="K1207" i="1"/>
  <c r="J1207" i="1"/>
  <c r="F132" i="1"/>
  <c r="G132" i="1"/>
  <c r="AA1608" i="1"/>
  <c r="AA1609" i="1"/>
  <c r="AA1611" i="1"/>
  <c r="AA1612" i="1"/>
  <c r="AA1616" i="1"/>
  <c r="AA1617" i="1"/>
  <c r="AA1618" i="1"/>
  <c r="AA1621" i="1"/>
  <c r="AA1623" i="1"/>
  <c r="Y1608" i="1"/>
  <c r="Y1609" i="1"/>
  <c r="Y1611" i="1"/>
  <c r="Y1612" i="1"/>
  <c r="Y1616" i="1"/>
  <c r="Y1617" i="1"/>
  <c r="Y1618" i="1"/>
  <c r="Y1621" i="1"/>
  <c r="Y1623" i="1"/>
  <c r="J322" i="1"/>
  <c r="K322" i="1"/>
  <c r="L322" i="1"/>
  <c r="M322" i="1"/>
  <c r="N322" i="1"/>
  <c r="O322" i="1"/>
  <c r="Q322" i="1"/>
  <c r="R322" i="1"/>
  <c r="S322" i="1"/>
  <c r="I564" i="1"/>
  <c r="I555" i="1" s="1"/>
  <c r="I554" i="1" s="1"/>
  <c r="H455" i="1"/>
  <c r="I757" i="1"/>
  <c r="I730" i="1" s="1"/>
  <c r="H752" i="1"/>
  <c r="H721" i="1" s="1"/>
  <c r="I752" i="1"/>
  <c r="I721" i="1" s="1"/>
  <c r="H753" i="1"/>
  <c r="I753" i="1"/>
  <c r="I722" i="1" s="1"/>
  <c r="H424" i="1"/>
  <c r="H402" i="1" s="1"/>
  <c r="I817" i="1"/>
  <c r="I804" i="1"/>
  <c r="J240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S839" i="1"/>
  <c r="S838" i="1" s="1"/>
  <c r="R839" i="1"/>
  <c r="R838" i="1" s="1"/>
  <c r="Q839" i="1"/>
  <c r="Q838" i="1" s="1"/>
  <c r="P839" i="1"/>
  <c r="P838" i="1" s="1"/>
  <c r="O839" i="1"/>
  <c r="O838" i="1" s="1"/>
  <c r="N839" i="1"/>
  <c r="N838" i="1" s="1"/>
  <c r="M839" i="1"/>
  <c r="M838" i="1" s="1"/>
  <c r="L839" i="1"/>
  <c r="L838" i="1" s="1"/>
  <c r="K839" i="1"/>
  <c r="K838" i="1" s="1"/>
  <c r="J839" i="1"/>
  <c r="J838" i="1" s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S827" i="1"/>
  <c r="S826" i="1" s="1"/>
  <c r="R827" i="1"/>
  <c r="R826" i="1" s="1"/>
  <c r="Q827" i="1"/>
  <c r="Q826" i="1" s="1"/>
  <c r="P827" i="1"/>
  <c r="P826" i="1" s="1"/>
  <c r="O827" i="1"/>
  <c r="O826" i="1" s="1"/>
  <c r="N827" i="1"/>
  <c r="N826" i="1" s="1"/>
  <c r="M827" i="1"/>
  <c r="M826" i="1" s="1"/>
  <c r="L827" i="1"/>
  <c r="L826" i="1" s="1"/>
  <c r="K827" i="1"/>
  <c r="K826" i="1" s="1"/>
  <c r="J827" i="1"/>
  <c r="J826" i="1" s="1"/>
  <c r="S36" i="1"/>
  <c r="K36" i="1"/>
  <c r="L36" i="1"/>
  <c r="M36" i="1"/>
  <c r="N36" i="1"/>
  <c r="O36" i="1"/>
  <c r="P36" i="1"/>
  <c r="K1418" i="1"/>
  <c r="L1418" i="1"/>
  <c r="H1386" i="1"/>
  <c r="H1371" i="1" s="1"/>
  <c r="H1319" i="1"/>
  <c r="H1194" i="1"/>
  <c r="H1183" i="1" s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H817" i="1"/>
  <c r="I816" i="1"/>
  <c r="H816" i="1"/>
  <c r="I815" i="1"/>
  <c r="H815" i="1"/>
  <c r="S814" i="1"/>
  <c r="S813" i="1" s="1"/>
  <c r="R814" i="1"/>
  <c r="R813" i="1" s="1"/>
  <c r="Q814" i="1"/>
  <c r="Q813" i="1" s="1"/>
  <c r="P814" i="1"/>
  <c r="P813" i="1" s="1"/>
  <c r="O814" i="1"/>
  <c r="O813" i="1" s="1"/>
  <c r="N814" i="1"/>
  <c r="N813" i="1" s="1"/>
  <c r="M814" i="1"/>
  <c r="M813" i="1" s="1"/>
  <c r="L814" i="1"/>
  <c r="L813" i="1" s="1"/>
  <c r="K814" i="1"/>
  <c r="K813" i="1" s="1"/>
  <c r="J814" i="1"/>
  <c r="J813" i="1" s="1"/>
  <c r="H804" i="1"/>
  <c r="H166" i="1"/>
  <c r="P1411" i="1"/>
  <c r="H607" i="1"/>
  <c r="H609" i="1"/>
  <c r="H610" i="1"/>
  <c r="J298" i="1"/>
  <c r="J297" i="1" s="1"/>
  <c r="K298" i="1"/>
  <c r="K297" i="1" s="1"/>
  <c r="L298" i="1"/>
  <c r="L297" i="1" s="1"/>
  <c r="M298" i="1"/>
  <c r="M297" i="1" s="1"/>
  <c r="N298" i="1"/>
  <c r="N297" i="1" s="1"/>
  <c r="O298" i="1"/>
  <c r="O297" i="1" s="1"/>
  <c r="P298" i="1"/>
  <c r="P297" i="1" s="1"/>
  <c r="Q298" i="1"/>
  <c r="Q297" i="1" s="1"/>
  <c r="R298" i="1"/>
  <c r="R297" i="1" s="1"/>
  <c r="S298" i="1"/>
  <c r="S297" i="1" s="1"/>
  <c r="H299" i="1"/>
  <c r="H291" i="1" s="1"/>
  <c r="I299" i="1"/>
  <c r="H300" i="1"/>
  <c r="I300" i="1"/>
  <c r="H301" i="1"/>
  <c r="I301" i="1"/>
  <c r="H302" i="1"/>
  <c r="I302" i="1"/>
  <c r="J305" i="1"/>
  <c r="J304" i="1" s="1"/>
  <c r="K305" i="1"/>
  <c r="K304" i="1" s="1"/>
  <c r="L305" i="1"/>
  <c r="L304" i="1" s="1"/>
  <c r="M305" i="1"/>
  <c r="M304" i="1" s="1"/>
  <c r="N305" i="1"/>
  <c r="N304" i="1" s="1"/>
  <c r="O305" i="1"/>
  <c r="O304" i="1" s="1"/>
  <c r="P305" i="1"/>
  <c r="P304" i="1" s="1"/>
  <c r="Q305" i="1"/>
  <c r="Q304" i="1" s="1"/>
  <c r="R305" i="1"/>
  <c r="R304" i="1" s="1"/>
  <c r="S305" i="1"/>
  <c r="S304" i="1" s="1"/>
  <c r="H306" i="1"/>
  <c r="H292" i="1" s="1"/>
  <c r="I306" i="1"/>
  <c r="H307" i="1"/>
  <c r="I307" i="1"/>
  <c r="H308" i="1"/>
  <c r="I308" i="1"/>
  <c r="H309" i="1"/>
  <c r="I309" i="1"/>
  <c r="Y1622" i="1"/>
  <c r="H37" i="1"/>
  <c r="H25" i="1" s="1"/>
  <c r="H1622" i="1"/>
  <c r="P749" i="1"/>
  <c r="R749" i="1"/>
  <c r="S749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3" i="1"/>
  <c r="H803" i="1"/>
  <c r="I802" i="1"/>
  <c r="H802" i="1"/>
  <c r="S801" i="1"/>
  <c r="S800" i="1" s="1"/>
  <c r="R801" i="1"/>
  <c r="R800" i="1" s="1"/>
  <c r="Q801" i="1"/>
  <c r="Q800" i="1" s="1"/>
  <c r="P801" i="1"/>
  <c r="P800" i="1" s="1"/>
  <c r="O801" i="1"/>
  <c r="O800" i="1" s="1"/>
  <c r="N801" i="1"/>
  <c r="N800" i="1" s="1"/>
  <c r="M801" i="1"/>
  <c r="M800" i="1" s="1"/>
  <c r="L801" i="1"/>
  <c r="L800" i="1" s="1"/>
  <c r="K801" i="1"/>
  <c r="K800" i="1" s="1"/>
  <c r="J801" i="1"/>
  <c r="J800" i="1" s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S651" i="1"/>
  <c r="S650" i="1" s="1"/>
  <c r="R651" i="1"/>
  <c r="R650" i="1" s="1"/>
  <c r="Q651" i="1"/>
  <c r="Q650" i="1" s="1"/>
  <c r="P651" i="1"/>
  <c r="P650" i="1" s="1"/>
  <c r="O651" i="1"/>
  <c r="O650" i="1" s="1"/>
  <c r="N651" i="1"/>
  <c r="N650" i="1" s="1"/>
  <c r="M651" i="1"/>
  <c r="M650" i="1" s="1"/>
  <c r="L651" i="1"/>
  <c r="L650" i="1" s="1"/>
  <c r="K651" i="1"/>
  <c r="K650" i="1" s="1"/>
  <c r="J651" i="1"/>
  <c r="J650" i="1" s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S639" i="1"/>
  <c r="S638" i="1" s="1"/>
  <c r="R639" i="1"/>
  <c r="R638" i="1" s="1"/>
  <c r="Q639" i="1"/>
  <c r="Q638" i="1" s="1"/>
  <c r="P639" i="1"/>
  <c r="P638" i="1" s="1"/>
  <c r="O639" i="1"/>
  <c r="O638" i="1" s="1"/>
  <c r="N639" i="1"/>
  <c r="N638" i="1" s="1"/>
  <c r="M639" i="1"/>
  <c r="M638" i="1" s="1"/>
  <c r="L639" i="1"/>
  <c r="L638" i="1" s="1"/>
  <c r="K639" i="1"/>
  <c r="K638" i="1" s="1"/>
  <c r="J639" i="1"/>
  <c r="J638" i="1" s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S627" i="1"/>
  <c r="S626" i="1" s="1"/>
  <c r="R627" i="1"/>
  <c r="R626" i="1" s="1"/>
  <c r="Q627" i="1"/>
  <c r="Q626" i="1" s="1"/>
  <c r="P627" i="1"/>
  <c r="P626" i="1" s="1"/>
  <c r="O627" i="1"/>
  <c r="O626" i="1" s="1"/>
  <c r="N627" i="1"/>
  <c r="N626" i="1" s="1"/>
  <c r="M627" i="1"/>
  <c r="M626" i="1" s="1"/>
  <c r="L627" i="1"/>
  <c r="L626" i="1" s="1"/>
  <c r="K627" i="1"/>
  <c r="K626" i="1" s="1"/>
  <c r="J627" i="1"/>
  <c r="J626" i="1" s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S615" i="1"/>
  <c r="S614" i="1" s="1"/>
  <c r="R615" i="1"/>
  <c r="R614" i="1" s="1"/>
  <c r="Q615" i="1"/>
  <c r="Q614" i="1" s="1"/>
  <c r="P615" i="1"/>
  <c r="P614" i="1" s="1"/>
  <c r="O615" i="1"/>
  <c r="O614" i="1" s="1"/>
  <c r="N615" i="1"/>
  <c r="N614" i="1" s="1"/>
  <c r="M615" i="1"/>
  <c r="M614" i="1" s="1"/>
  <c r="L615" i="1"/>
  <c r="L614" i="1" s="1"/>
  <c r="K615" i="1"/>
  <c r="K614" i="1" s="1"/>
  <c r="J615" i="1"/>
  <c r="J614" i="1" s="1"/>
  <c r="I612" i="1"/>
  <c r="H612" i="1"/>
  <c r="I611" i="1"/>
  <c r="H611" i="1"/>
  <c r="I610" i="1"/>
  <c r="I609" i="1"/>
  <c r="I608" i="1"/>
  <c r="I596" i="1" s="1"/>
  <c r="I607" i="1"/>
  <c r="I606" i="1"/>
  <c r="H606" i="1"/>
  <c r="I605" i="1"/>
  <c r="I592" i="1" s="1"/>
  <c r="H605" i="1"/>
  <c r="H592" i="1" s="1"/>
  <c r="S604" i="1"/>
  <c r="R604" i="1"/>
  <c r="Q604" i="1"/>
  <c r="Q603" i="1" s="1"/>
  <c r="P604" i="1"/>
  <c r="O604" i="1"/>
  <c r="N604" i="1"/>
  <c r="M604" i="1"/>
  <c r="L604" i="1"/>
  <c r="K604" i="1"/>
  <c r="J604" i="1"/>
  <c r="I317" i="1"/>
  <c r="I326" i="1"/>
  <c r="I319" i="1" s="1"/>
  <c r="H326" i="1"/>
  <c r="I314" i="1"/>
  <c r="H314" i="1"/>
  <c r="I316" i="1"/>
  <c r="I315" i="1"/>
  <c r="H315" i="1"/>
  <c r="H316" i="1"/>
  <c r="H317" i="1"/>
  <c r="F316" i="1"/>
  <c r="M45" i="1"/>
  <c r="L968" i="1"/>
  <c r="L967" i="1" s="1"/>
  <c r="K968" i="1"/>
  <c r="K967" i="1" s="1"/>
  <c r="G542" i="1"/>
  <c r="F542" i="1"/>
  <c r="D542" i="1"/>
  <c r="C542" i="1"/>
  <c r="H562" i="1"/>
  <c r="H542" i="1" s="1"/>
  <c r="P423" i="1"/>
  <c r="G314" i="1"/>
  <c r="F315" i="1"/>
  <c r="G315" i="1"/>
  <c r="C315" i="1"/>
  <c r="C314" i="1"/>
  <c r="J36" i="1"/>
  <c r="Q36" i="1"/>
  <c r="R36" i="1"/>
  <c r="I22" i="1"/>
  <c r="O22" i="1"/>
  <c r="Q22" i="1"/>
  <c r="H1312" i="1"/>
  <c r="H1287" i="1"/>
  <c r="H1262" i="1" s="1"/>
  <c r="H1288" i="1"/>
  <c r="P1432" i="1"/>
  <c r="N1432" i="1"/>
  <c r="R1432" i="1"/>
  <c r="R1431" i="1" s="1"/>
  <c r="L1432" i="1"/>
  <c r="J1432" i="1"/>
  <c r="I1436" i="1"/>
  <c r="H1436" i="1"/>
  <c r="I1435" i="1"/>
  <c r="H1435" i="1"/>
  <c r="I1434" i="1"/>
  <c r="H1434" i="1"/>
  <c r="I1433" i="1"/>
  <c r="H1433" i="1"/>
  <c r="S1432" i="1"/>
  <c r="S1431" i="1" s="1"/>
  <c r="Q1432" i="1"/>
  <c r="Q1431" i="1" s="1"/>
  <c r="O1432" i="1"/>
  <c r="M1432" i="1"/>
  <c r="K1432" i="1"/>
  <c r="J1237" i="1"/>
  <c r="H167" i="1"/>
  <c r="H165" i="1"/>
  <c r="H164" i="1"/>
  <c r="H126" i="1" s="1"/>
  <c r="S162" i="1"/>
  <c r="R162" i="1"/>
  <c r="Q162" i="1"/>
  <c r="J485" i="1"/>
  <c r="K485" i="1"/>
  <c r="L485" i="1"/>
  <c r="M485" i="1"/>
  <c r="N485" i="1"/>
  <c r="O485" i="1"/>
  <c r="P485" i="1"/>
  <c r="Q485" i="1"/>
  <c r="R485" i="1"/>
  <c r="S485" i="1"/>
  <c r="H485" i="1"/>
  <c r="H496" i="1"/>
  <c r="F1079" i="1"/>
  <c r="H1027" i="1"/>
  <c r="H33" i="1"/>
  <c r="I52" i="1"/>
  <c r="I31" i="1" s="1"/>
  <c r="I1615" i="1" s="1"/>
  <c r="I51" i="1"/>
  <c r="H51" i="1"/>
  <c r="I48" i="1"/>
  <c r="H48" i="1"/>
  <c r="I47" i="1"/>
  <c r="H47" i="1"/>
  <c r="Q45" i="1"/>
  <c r="O45" i="1"/>
  <c r="K45" i="1"/>
  <c r="I470" i="1"/>
  <c r="I417" i="1" s="1"/>
  <c r="J470" i="1"/>
  <c r="J469" i="1" s="1"/>
  <c r="K470" i="1"/>
  <c r="K417" i="1" s="1"/>
  <c r="L470" i="1"/>
  <c r="L417" i="1" s="1"/>
  <c r="L401" i="1" s="1"/>
  <c r="M470" i="1"/>
  <c r="M469" i="1" s="1"/>
  <c r="N470" i="1"/>
  <c r="N417" i="1" s="1"/>
  <c r="N401" i="1" s="1"/>
  <c r="O470" i="1"/>
  <c r="P470" i="1"/>
  <c r="P417" i="1" s="1"/>
  <c r="Q470" i="1"/>
  <c r="R470" i="1"/>
  <c r="R469" i="1" s="1"/>
  <c r="S470" i="1"/>
  <c r="S469" i="1" s="1"/>
  <c r="H470" i="1"/>
  <c r="H417" i="1" s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I727" i="1" s="1"/>
  <c r="H791" i="1"/>
  <c r="H727" i="1" s="1"/>
  <c r="I790" i="1"/>
  <c r="I726" i="1" s="1"/>
  <c r="H790" i="1"/>
  <c r="H726" i="1" s="1"/>
  <c r="S789" i="1"/>
  <c r="S788" i="1" s="1"/>
  <c r="R789" i="1"/>
  <c r="R788" i="1" s="1"/>
  <c r="Q789" i="1"/>
  <c r="Q788" i="1" s="1"/>
  <c r="P789" i="1"/>
  <c r="P788" i="1" s="1"/>
  <c r="O789" i="1"/>
  <c r="O788" i="1" s="1"/>
  <c r="N789" i="1"/>
  <c r="N788" i="1" s="1"/>
  <c r="M789" i="1"/>
  <c r="M788" i="1" s="1"/>
  <c r="L789" i="1"/>
  <c r="L788" i="1" s="1"/>
  <c r="K789" i="1"/>
  <c r="K788" i="1" s="1"/>
  <c r="J789" i="1"/>
  <c r="J788" i="1" s="1"/>
  <c r="D1395" i="1"/>
  <c r="F1395" i="1"/>
  <c r="G1395" i="1"/>
  <c r="C1395" i="1"/>
  <c r="I1443" i="1"/>
  <c r="H1443" i="1"/>
  <c r="I1442" i="1"/>
  <c r="H1442" i="1"/>
  <c r="I1441" i="1"/>
  <c r="H1441" i="1"/>
  <c r="I1440" i="1"/>
  <c r="H1440" i="1"/>
  <c r="J1439" i="1"/>
  <c r="K1439" i="1"/>
  <c r="L1439" i="1"/>
  <c r="Q1439" i="1"/>
  <c r="Q1438" i="1" s="1"/>
  <c r="R1438" i="1"/>
  <c r="S1438" i="1"/>
  <c r="I1429" i="1"/>
  <c r="H1429" i="1"/>
  <c r="I1428" i="1"/>
  <c r="H1428" i="1"/>
  <c r="I1427" i="1"/>
  <c r="H1427" i="1"/>
  <c r="I1426" i="1"/>
  <c r="H1426" i="1"/>
  <c r="K1425" i="1"/>
  <c r="L1425" i="1"/>
  <c r="M1425" i="1"/>
  <c r="N1425" i="1"/>
  <c r="O1425" i="1"/>
  <c r="P1425" i="1"/>
  <c r="Q1425" i="1"/>
  <c r="Q1424" i="1" s="1"/>
  <c r="R1425" i="1"/>
  <c r="R1424" i="1" s="1"/>
  <c r="S1425" i="1"/>
  <c r="S1424" i="1" s="1"/>
  <c r="I1422" i="1"/>
  <c r="H1422" i="1"/>
  <c r="I1421" i="1"/>
  <c r="H1421" i="1"/>
  <c r="I1420" i="1"/>
  <c r="H1420" i="1"/>
  <c r="I1397" i="1"/>
  <c r="H1397" i="1"/>
  <c r="J1418" i="1"/>
  <c r="M1418" i="1"/>
  <c r="N1418" i="1"/>
  <c r="R1418" i="1"/>
  <c r="R1417" i="1" s="1"/>
  <c r="S1418" i="1"/>
  <c r="S1417" i="1" s="1"/>
  <c r="I1415" i="1"/>
  <c r="H1415" i="1"/>
  <c r="I1414" i="1"/>
  <c r="H1414" i="1"/>
  <c r="I1413" i="1"/>
  <c r="H1413" i="1"/>
  <c r="I1412" i="1"/>
  <c r="I1394" i="1" s="1"/>
  <c r="H1412" i="1"/>
  <c r="H1394" i="1" s="1"/>
  <c r="J1411" i="1"/>
  <c r="K1411" i="1"/>
  <c r="L1411" i="1"/>
  <c r="M1411" i="1"/>
  <c r="N1411" i="1"/>
  <c r="O1411" i="1"/>
  <c r="Q1411" i="1"/>
  <c r="Q1410" i="1" s="1"/>
  <c r="R1411" i="1"/>
  <c r="R1410" i="1" s="1"/>
  <c r="S1411" i="1"/>
  <c r="S1410" i="1" s="1"/>
  <c r="I1408" i="1"/>
  <c r="H1408" i="1"/>
  <c r="I1407" i="1"/>
  <c r="H1407" i="1"/>
  <c r="I1406" i="1"/>
  <c r="H1406" i="1"/>
  <c r="I1404" i="1"/>
  <c r="H1404" i="1"/>
  <c r="J1403" i="1"/>
  <c r="K1403" i="1"/>
  <c r="L1403" i="1"/>
  <c r="M1403" i="1"/>
  <c r="N1403" i="1"/>
  <c r="O1403" i="1"/>
  <c r="P1403" i="1"/>
  <c r="Q1403" i="1"/>
  <c r="Q1402" i="1" s="1"/>
  <c r="R1403" i="1"/>
  <c r="R1402" i="1" s="1"/>
  <c r="S1403" i="1"/>
  <c r="S1402" i="1" s="1"/>
  <c r="I1390" i="1"/>
  <c r="H1390" i="1"/>
  <c r="I1389" i="1"/>
  <c r="H1389" i="1"/>
  <c r="I1388" i="1"/>
  <c r="H1388" i="1"/>
  <c r="H1372" i="1"/>
  <c r="I1386" i="1"/>
  <c r="J1385" i="1"/>
  <c r="K1385" i="1"/>
  <c r="L1385" i="1"/>
  <c r="M1385" i="1"/>
  <c r="O1385" i="1"/>
  <c r="P1385" i="1"/>
  <c r="Q1385" i="1"/>
  <c r="Q1384" i="1" s="1"/>
  <c r="R1385" i="1"/>
  <c r="R1384" i="1" s="1"/>
  <c r="S1385" i="1"/>
  <c r="S1384" i="1" s="1"/>
  <c r="I1382" i="1"/>
  <c r="H1382" i="1"/>
  <c r="I1381" i="1"/>
  <c r="H1381" i="1"/>
  <c r="I1380" i="1"/>
  <c r="H1380" i="1"/>
  <c r="I1379" i="1"/>
  <c r="I1370" i="1" s="1"/>
  <c r="H1379" i="1"/>
  <c r="J1378" i="1"/>
  <c r="K1378" i="1"/>
  <c r="L1378" i="1"/>
  <c r="M1378" i="1"/>
  <c r="N1378" i="1"/>
  <c r="O1378" i="1"/>
  <c r="P1378" i="1"/>
  <c r="Q1378" i="1"/>
  <c r="Q1377" i="1" s="1"/>
  <c r="R1378" i="1"/>
  <c r="S1378" i="1"/>
  <c r="I1333" i="1"/>
  <c r="H1333" i="1"/>
  <c r="I1332" i="1"/>
  <c r="H1332" i="1"/>
  <c r="I1331" i="1"/>
  <c r="H1331" i="1"/>
  <c r="I1330" i="1"/>
  <c r="H1330" i="1"/>
  <c r="J1326" i="1"/>
  <c r="K1326" i="1"/>
  <c r="L1326" i="1"/>
  <c r="M1326" i="1"/>
  <c r="N1326" i="1"/>
  <c r="O1326" i="1"/>
  <c r="P1326" i="1"/>
  <c r="Q1326" i="1"/>
  <c r="Q1325" i="1" s="1"/>
  <c r="R1326" i="1"/>
  <c r="R1325" i="1" s="1"/>
  <c r="S1326" i="1"/>
  <c r="S1325" i="1" s="1"/>
  <c r="I1323" i="1"/>
  <c r="H1323" i="1"/>
  <c r="I1322" i="1"/>
  <c r="H1322" i="1"/>
  <c r="I1321" i="1"/>
  <c r="H1321" i="1"/>
  <c r="I1319" i="1"/>
  <c r="J1318" i="1"/>
  <c r="K1318" i="1"/>
  <c r="L1318" i="1"/>
  <c r="M1318" i="1"/>
  <c r="N1318" i="1"/>
  <c r="O1318" i="1"/>
  <c r="P1318" i="1"/>
  <c r="Q1318" i="1"/>
  <c r="Q1317" i="1" s="1"/>
  <c r="R1318" i="1"/>
  <c r="R1317" i="1" s="1"/>
  <c r="S1318" i="1"/>
  <c r="S1317" i="1" s="1"/>
  <c r="I1315" i="1"/>
  <c r="H1315" i="1"/>
  <c r="I1314" i="1"/>
  <c r="H1314" i="1"/>
  <c r="I1313" i="1"/>
  <c r="H1313" i="1"/>
  <c r="I1312" i="1"/>
  <c r="J1311" i="1"/>
  <c r="K1311" i="1"/>
  <c r="M1311" i="1"/>
  <c r="N1311" i="1"/>
  <c r="O1311" i="1"/>
  <c r="P1311" i="1"/>
  <c r="Q1311" i="1"/>
  <c r="Q1310" i="1" s="1"/>
  <c r="R1311" i="1"/>
  <c r="R1310" i="1" s="1"/>
  <c r="S1311" i="1"/>
  <c r="S1310" i="1" s="1"/>
  <c r="I1308" i="1"/>
  <c r="H1308" i="1"/>
  <c r="I1307" i="1"/>
  <c r="H1307" i="1"/>
  <c r="I1306" i="1"/>
  <c r="H1306" i="1"/>
  <c r="I1305" i="1"/>
  <c r="H1305" i="1"/>
  <c r="J1303" i="1"/>
  <c r="K1303" i="1"/>
  <c r="L1303" i="1"/>
  <c r="M1303" i="1"/>
  <c r="N1303" i="1"/>
  <c r="O1303" i="1"/>
  <c r="P1303" i="1"/>
  <c r="Q1303" i="1"/>
  <c r="Q1302" i="1" s="1"/>
  <c r="R1303" i="1"/>
  <c r="R1302" i="1" s="1"/>
  <c r="S1303" i="1"/>
  <c r="S1302" i="1" s="1"/>
  <c r="J1291" i="1"/>
  <c r="K1291" i="1"/>
  <c r="L1291" i="1"/>
  <c r="M1291" i="1"/>
  <c r="N1291" i="1"/>
  <c r="O1291" i="1"/>
  <c r="P1291" i="1"/>
  <c r="Q1291" i="1"/>
  <c r="Q1292" i="1" s="1"/>
  <c r="R1291" i="1"/>
  <c r="S1291" i="1"/>
  <c r="I1290" i="1"/>
  <c r="H1290" i="1"/>
  <c r="I1289" i="1"/>
  <c r="H1289" i="1"/>
  <c r="I1288" i="1"/>
  <c r="I1287" i="1"/>
  <c r="I1262" i="1" s="1"/>
  <c r="J1286" i="1"/>
  <c r="K1286" i="1"/>
  <c r="L1286" i="1"/>
  <c r="M1286" i="1"/>
  <c r="N1286" i="1"/>
  <c r="O1286" i="1"/>
  <c r="P1286" i="1"/>
  <c r="Q1286" i="1"/>
  <c r="Q1285" i="1" s="1"/>
  <c r="R1286" i="1"/>
  <c r="R1285" i="1" s="1"/>
  <c r="S1286" i="1"/>
  <c r="S1285" i="1" s="1"/>
  <c r="I1283" i="1"/>
  <c r="H1283" i="1"/>
  <c r="I1282" i="1"/>
  <c r="H1282" i="1"/>
  <c r="I1281" i="1"/>
  <c r="H1281" i="1"/>
  <c r="I1280" i="1"/>
  <c r="H1280" i="1"/>
  <c r="I1261" i="1"/>
  <c r="H1261" i="1"/>
  <c r="I1278" i="1"/>
  <c r="I1258" i="1" s="1"/>
  <c r="H1278" i="1"/>
  <c r="J1277" i="1"/>
  <c r="K1277" i="1"/>
  <c r="L1277" i="1"/>
  <c r="M1277" i="1"/>
  <c r="N1277" i="1"/>
  <c r="O1277" i="1"/>
  <c r="P1277" i="1"/>
  <c r="Q1277" i="1"/>
  <c r="Q1276" i="1" s="1"/>
  <c r="R1277" i="1"/>
  <c r="R1276" i="1" s="1"/>
  <c r="S1277" i="1"/>
  <c r="S1276" i="1" s="1"/>
  <c r="I1274" i="1"/>
  <c r="H1274" i="1"/>
  <c r="I1273" i="1"/>
  <c r="H1273" i="1"/>
  <c r="I1272" i="1"/>
  <c r="H1272" i="1"/>
  <c r="I1271" i="1"/>
  <c r="H1271" i="1"/>
  <c r="I1270" i="1"/>
  <c r="I1259" i="1" s="1"/>
  <c r="H1270" i="1"/>
  <c r="J1268" i="1"/>
  <c r="K1268" i="1"/>
  <c r="L1268" i="1"/>
  <c r="M1268" i="1"/>
  <c r="N1268" i="1"/>
  <c r="O1268" i="1"/>
  <c r="P1268" i="1"/>
  <c r="Q1268" i="1"/>
  <c r="Q1267" i="1" s="1"/>
  <c r="R1268" i="1"/>
  <c r="R1267" i="1" s="1"/>
  <c r="S1268" i="1"/>
  <c r="S1267" i="1" s="1"/>
  <c r="J1363" i="1"/>
  <c r="K1363" i="1"/>
  <c r="L1363" i="1"/>
  <c r="M1363" i="1"/>
  <c r="N1363" i="1"/>
  <c r="O1363" i="1"/>
  <c r="P1363" i="1"/>
  <c r="Q1363" i="1"/>
  <c r="R1363" i="1"/>
  <c r="S1363" i="1"/>
  <c r="J1364" i="1"/>
  <c r="K1364" i="1"/>
  <c r="L1364" i="1"/>
  <c r="M1364" i="1"/>
  <c r="N1364" i="1"/>
  <c r="O1364" i="1"/>
  <c r="P1364" i="1"/>
  <c r="Q1364" i="1"/>
  <c r="R1364" i="1"/>
  <c r="S1364" i="1"/>
  <c r="J1365" i="1"/>
  <c r="K1365" i="1"/>
  <c r="L1365" i="1"/>
  <c r="M1365" i="1"/>
  <c r="N1365" i="1"/>
  <c r="O1365" i="1"/>
  <c r="P1365" i="1"/>
  <c r="Q1365" i="1"/>
  <c r="R1365" i="1"/>
  <c r="S1365" i="1"/>
  <c r="J1255" i="1"/>
  <c r="K1255" i="1"/>
  <c r="L1255" i="1"/>
  <c r="M1255" i="1"/>
  <c r="N1255" i="1"/>
  <c r="O1255" i="1"/>
  <c r="P1255" i="1"/>
  <c r="Q1255" i="1"/>
  <c r="R1255" i="1"/>
  <c r="S1255" i="1"/>
  <c r="S1256" i="1" s="1"/>
  <c r="H1291" i="1"/>
  <c r="I1411" i="1"/>
  <c r="I1410" i="1" s="1"/>
  <c r="H1255" i="1"/>
  <c r="H1296" i="1"/>
  <c r="I1255" i="1"/>
  <c r="H1384" i="1"/>
  <c r="I1291" i="1"/>
  <c r="J1244" i="1"/>
  <c r="J1243" i="1" s="1"/>
  <c r="K1244" i="1"/>
  <c r="K1243" i="1" s="1"/>
  <c r="L1244" i="1"/>
  <c r="L1243" i="1" s="1"/>
  <c r="M1244" i="1"/>
  <c r="M1243" i="1" s="1"/>
  <c r="N1244" i="1"/>
  <c r="N1243" i="1" s="1"/>
  <c r="O1244" i="1"/>
  <c r="O1243" i="1" s="1"/>
  <c r="P1244" i="1"/>
  <c r="P1243" i="1" s="1"/>
  <c r="Q1244" i="1"/>
  <c r="Q1243" i="1" s="1"/>
  <c r="R1244" i="1"/>
  <c r="R1243" i="1" s="1"/>
  <c r="S1244" i="1"/>
  <c r="S1243" i="1" s="1"/>
  <c r="I1247" i="1"/>
  <c r="H1247" i="1"/>
  <c r="I1246" i="1"/>
  <c r="H1246" i="1"/>
  <c r="I1245" i="1"/>
  <c r="H1245" i="1"/>
  <c r="I1241" i="1"/>
  <c r="H1241" i="1"/>
  <c r="I1240" i="1"/>
  <c r="H1240" i="1"/>
  <c r="I1239" i="1"/>
  <c r="H1239" i="1"/>
  <c r="I1238" i="1"/>
  <c r="I1217" i="1" s="1"/>
  <c r="H1238" i="1"/>
  <c r="H1217" i="1" s="1"/>
  <c r="K1237" i="1"/>
  <c r="K1236" i="1" s="1"/>
  <c r="L1237" i="1"/>
  <c r="L1236" i="1" s="1"/>
  <c r="M1237" i="1"/>
  <c r="M1236" i="1" s="1"/>
  <c r="N1237" i="1"/>
  <c r="N1236" i="1" s="1"/>
  <c r="O1237" i="1"/>
  <c r="O1236" i="1" s="1"/>
  <c r="P1237" i="1"/>
  <c r="P1236" i="1" s="1"/>
  <c r="Q1237" i="1"/>
  <c r="Q1236" i="1" s="1"/>
  <c r="R1237" i="1"/>
  <c r="R1236" i="1" s="1"/>
  <c r="S1237" i="1"/>
  <c r="S1236" i="1" s="1"/>
  <c r="I1234" i="1"/>
  <c r="H1234" i="1"/>
  <c r="I1233" i="1"/>
  <c r="H1233" i="1"/>
  <c r="I1232" i="1"/>
  <c r="H1232" i="1"/>
  <c r="I1231" i="1"/>
  <c r="I1216" i="1" s="1"/>
  <c r="H1231" i="1"/>
  <c r="H1216" i="1" s="1"/>
  <c r="J1230" i="1"/>
  <c r="K1230" i="1"/>
  <c r="L1230" i="1"/>
  <c r="M1230" i="1"/>
  <c r="N1230" i="1"/>
  <c r="O1230" i="1"/>
  <c r="P1230" i="1"/>
  <c r="Q1230" i="1"/>
  <c r="Q1229" i="1" s="1"/>
  <c r="R1230" i="1"/>
  <c r="R1229" i="1" s="1"/>
  <c r="S1230" i="1"/>
  <c r="S1229" i="1" s="1"/>
  <c r="I1227" i="1"/>
  <c r="H1227" i="1"/>
  <c r="I1226" i="1"/>
  <c r="H1226" i="1"/>
  <c r="I1225" i="1"/>
  <c r="H1225" i="1"/>
  <c r="I1224" i="1"/>
  <c r="I1215" i="1" s="1"/>
  <c r="H1224" i="1"/>
  <c r="J1223" i="1"/>
  <c r="K1223" i="1"/>
  <c r="L1223" i="1"/>
  <c r="M1223" i="1"/>
  <c r="N1223" i="1"/>
  <c r="O1223" i="1"/>
  <c r="P1223" i="1"/>
  <c r="Q1223" i="1"/>
  <c r="Q1222" i="1" s="1"/>
  <c r="R1223" i="1"/>
  <c r="R1222" i="1" s="1"/>
  <c r="S1223" i="1"/>
  <c r="S1222" i="1" s="1"/>
  <c r="J1252" i="1"/>
  <c r="L1252" i="1"/>
  <c r="M1252" i="1"/>
  <c r="N1252" i="1"/>
  <c r="O1252" i="1"/>
  <c r="P1252" i="1"/>
  <c r="Q1252" i="1"/>
  <c r="R1252" i="1"/>
  <c r="S1252" i="1"/>
  <c r="J1253" i="1"/>
  <c r="K1253" i="1"/>
  <c r="L1253" i="1"/>
  <c r="M1253" i="1"/>
  <c r="N1253" i="1"/>
  <c r="O1253" i="1"/>
  <c r="P1253" i="1"/>
  <c r="Q1253" i="1"/>
  <c r="R1253" i="1"/>
  <c r="S1253" i="1"/>
  <c r="J1251" i="1"/>
  <c r="L1251" i="1"/>
  <c r="M1251" i="1"/>
  <c r="N1251" i="1"/>
  <c r="P1251" i="1"/>
  <c r="Q1251" i="1"/>
  <c r="Q1451" i="1" s="1"/>
  <c r="Q1645" i="1" s="1"/>
  <c r="R1251" i="1"/>
  <c r="S1251" i="1"/>
  <c r="I1204" i="1"/>
  <c r="H1204" i="1"/>
  <c r="I1203" i="1"/>
  <c r="I1187" i="1" s="1"/>
  <c r="H1203" i="1"/>
  <c r="I1202" i="1"/>
  <c r="I1186" i="1" s="1"/>
  <c r="H1202" i="1"/>
  <c r="I1201" i="1"/>
  <c r="I1185" i="1" s="1"/>
  <c r="H1201" i="1"/>
  <c r="H1185" i="1" s="1"/>
  <c r="J1200" i="1"/>
  <c r="K1200" i="1"/>
  <c r="L1200" i="1"/>
  <c r="M1200" i="1"/>
  <c r="N1200" i="1"/>
  <c r="O1200" i="1"/>
  <c r="P1200" i="1"/>
  <c r="Q1200" i="1"/>
  <c r="Q1199" i="1" s="1"/>
  <c r="R1200" i="1"/>
  <c r="R1199" i="1" s="1"/>
  <c r="S1200" i="1"/>
  <c r="S1199" i="1" s="1"/>
  <c r="H1197" i="1"/>
  <c r="H1196" i="1"/>
  <c r="H1195" i="1"/>
  <c r="H1193" i="1"/>
  <c r="H1182" i="1" s="1"/>
  <c r="H1192" i="1"/>
  <c r="H1181" i="1" s="1"/>
  <c r="Q1190" i="1"/>
  <c r="R1190" i="1"/>
  <c r="S1190" i="1"/>
  <c r="AA1610" i="1"/>
  <c r="D1185" i="1"/>
  <c r="F1185" i="1"/>
  <c r="C1185" i="1"/>
  <c r="C1182" i="1"/>
  <c r="D1182" i="1"/>
  <c r="F1182" i="1"/>
  <c r="G1182" i="1"/>
  <c r="C1183" i="1"/>
  <c r="D1183" i="1"/>
  <c r="F1183" i="1"/>
  <c r="G1183" i="1"/>
  <c r="I1132" i="1"/>
  <c r="H1132" i="1"/>
  <c r="I1131" i="1"/>
  <c r="H1131" i="1"/>
  <c r="I1130" i="1"/>
  <c r="H1130" i="1"/>
  <c r="I1129" i="1"/>
  <c r="I1112" i="1" s="1"/>
  <c r="H1129" i="1"/>
  <c r="H1112" i="1" s="1"/>
  <c r="I1128" i="1"/>
  <c r="I1110" i="1" s="1"/>
  <c r="J1127" i="1"/>
  <c r="K1127" i="1"/>
  <c r="L1127" i="1"/>
  <c r="M1127" i="1"/>
  <c r="N1127" i="1"/>
  <c r="O1127" i="1"/>
  <c r="P1127" i="1"/>
  <c r="Q1127" i="1"/>
  <c r="Q1126" i="1" s="1"/>
  <c r="R1127" i="1"/>
  <c r="R1126" i="1" s="1"/>
  <c r="S1127" i="1"/>
  <c r="S1126" i="1" s="1"/>
  <c r="I1124" i="1"/>
  <c r="H1124" i="1"/>
  <c r="I1123" i="1"/>
  <c r="H1123" i="1"/>
  <c r="I1122" i="1"/>
  <c r="H1122" i="1"/>
  <c r="I1121" i="1"/>
  <c r="I1109" i="1" s="1"/>
  <c r="H1121" i="1"/>
  <c r="H1109" i="1" s="1"/>
  <c r="J1120" i="1"/>
  <c r="K1120" i="1"/>
  <c r="L1120" i="1"/>
  <c r="M1120" i="1"/>
  <c r="N1120" i="1"/>
  <c r="O1120" i="1"/>
  <c r="P1120" i="1"/>
  <c r="Q1120" i="1"/>
  <c r="Q1119" i="1" s="1"/>
  <c r="R1120" i="1"/>
  <c r="R1119" i="1" s="1"/>
  <c r="S1120" i="1"/>
  <c r="S1119" i="1" s="1"/>
  <c r="R1250" i="1"/>
  <c r="J1250" i="1"/>
  <c r="S1250" i="1"/>
  <c r="K1250" i="1"/>
  <c r="Q1250" i="1"/>
  <c r="S1650" i="1"/>
  <c r="Q1650" i="1"/>
  <c r="M1650" i="1"/>
  <c r="K1650" i="1"/>
  <c r="R1650" i="1"/>
  <c r="N1650" i="1"/>
  <c r="L1650" i="1"/>
  <c r="J1650" i="1"/>
  <c r="H1110" i="1"/>
  <c r="Q1106" i="1"/>
  <c r="I1105" i="1"/>
  <c r="H1105" i="1"/>
  <c r="I1104" i="1"/>
  <c r="H1104" i="1"/>
  <c r="I1103" i="1"/>
  <c r="H1103" i="1"/>
  <c r="I1102" i="1"/>
  <c r="I1081" i="1" s="1"/>
  <c r="H1102" i="1"/>
  <c r="I1098" i="1"/>
  <c r="H1098" i="1"/>
  <c r="I1097" i="1"/>
  <c r="H1097" i="1"/>
  <c r="I1096" i="1"/>
  <c r="H1096" i="1"/>
  <c r="I1095" i="1"/>
  <c r="I1080" i="1" s="1"/>
  <c r="H1095" i="1"/>
  <c r="J1094" i="1"/>
  <c r="K1094" i="1"/>
  <c r="L1094" i="1"/>
  <c r="M1094" i="1"/>
  <c r="N1094" i="1"/>
  <c r="O1094" i="1"/>
  <c r="P1094" i="1"/>
  <c r="P1093" i="1" s="1"/>
  <c r="Q1094" i="1"/>
  <c r="Q1093" i="1" s="1"/>
  <c r="R1094" i="1"/>
  <c r="R1093" i="1" s="1"/>
  <c r="H1091" i="1"/>
  <c r="H1090" i="1"/>
  <c r="H1089" i="1"/>
  <c r="H1088" i="1"/>
  <c r="H1079" i="1" s="1"/>
  <c r="Q1086" i="1"/>
  <c r="R1086" i="1"/>
  <c r="S1086" i="1"/>
  <c r="H1066" i="1"/>
  <c r="H1059" i="1" s="1"/>
  <c r="I1069" i="1"/>
  <c r="I1062" i="1" s="1"/>
  <c r="H1069" i="1"/>
  <c r="H1062" i="1" s="1"/>
  <c r="I1068" i="1"/>
  <c r="I1061" i="1" s="1"/>
  <c r="H1068" i="1"/>
  <c r="H1061" i="1" s="1"/>
  <c r="I1067" i="1"/>
  <c r="I1060" i="1" s="1"/>
  <c r="H1067" i="1"/>
  <c r="H1060" i="1" s="1"/>
  <c r="I1066" i="1"/>
  <c r="J1065" i="1"/>
  <c r="K1065" i="1"/>
  <c r="L1065" i="1"/>
  <c r="M1065" i="1"/>
  <c r="N1065" i="1"/>
  <c r="O1065" i="1"/>
  <c r="P1065" i="1"/>
  <c r="Q1065" i="1"/>
  <c r="R1065" i="1"/>
  <c r="S1065" i="1"/>
  <c r="J1059" i="1"/>
  <c r="J1071" i="1" s="1"/>
  <c r="K1059" i="1"/>
  <c r="K1071" i="1" s="1"/>
  <c r="L1059" i="1"/>
  <c r="L1071" i="1" s="1"/>
  <c r="M1059" i="1"/>
  <c r="M1071" i="1" s="1"/>
  <c r="N1059" i="1"/>
  <c r="N1071" i="1" s="1"/>
  <c r="O1059" i="1"/>
  <c r="P1059" i="1"/>
  <c r="P1071" i="1" s="1"/>
  <c r="Q1059" i="1"/>
  <c r="Q1071" i="1" s="1"/>
  <c r="R1059" i="1"/>
  <c r="S1059" i="1"/>
  <c r="S1071" i="1" s="1"/>
  <c r="J1060" i="1"/>
  <c r="J1072" i="1" s="1"/>
  <c r="K1060" i="1"/>
  <c r="K1072" i="1" s="1"/>
  <c r="K1171" i="1" s="1"/>
  <c r="K1638" i="1" s="1"/>
  <c r="L1060" i="1"/>
  <c r="L1072" i="1" s="1"/>
  <c r="M1060" i="1"/>
  <c r="M1072" i="1" s="1"/>
  <c r="N1060" i="1"/>
  <c r="N1072" i="1" s="1"/>
  <c r="O1060" i="1"/>
  <c r="O1072" i="1" s="1"/>
  <c r="P1060" i="1"/>
  <c r="P1072" i="1" s="1"/>
  <c r="Q1060" i="1"/>
  <c r="Q1072" i="1" s="1"/>
  <c r="R1060" i="1"/>
  <c r="R1072" i="1" s="1"/>
  <c r="S1060" i="1"/>
  <c r="S1072" i="1" s="1"/>
  <c r="S1171" i="1" s="1"/>
  <c r="S1638" i="1" s="1"/>
  <c r="J1061" i="1"/>
  <c r="J1073" i="1" s="1"/>
  <c r="K1061" i="1"/>
  <c r="K1073" i="1" s="1"/>
  <c r="L1061" i="1"/>
  <c r="L1073" i="1" s="1"/>
  <c r="L1172" i="1" s="1"/>
  <c r="L1639" i="1" s="1"/>
  <c r="M1061" i="1"/>
  <c r="M1073" i="1" s="1"/>
  <c r="N1061" i="1"/>
  <c r="N1073" i="1" s="1"/>
  <c r="O1061" i="1"/>
  <c r="O1073" i="1" s="1"/>
  <c r="O1172" i="1" s="1"/>
  <c r="O1639" i="1" s="1"/>
  <c r="P1061" i="1"/>
  <c r="P1073" i="1" s="1"/>
  <c r="P1172" i="1" s="1"/>
  <c r="P1639" i="1" s="1"/>
  <c r="Q1061" i="1"/>
  <c r="Q1073" i="1" s="1"/>
  <c r="R1061" i="1"/>
  <c r="R1073" i="1" s="1"/>
  <c r="S1061" i="1"/>
  <c r="S1073" i="1" s="1"/>
  <c r="J1062" i="1"/>
  <c r="J1074" i="1" s="1"/>
  <c r="K1062" i="1"/>
  <c r="K1074" i="1" s="1"/>
  <c r="L1062" i="1"/>
  <c r="L1074" i="1" s="1"/>
  <c r="M1062" i="1"/>
  <c r="M1074" i="1" s="1"/>
  <c r="M1173" i="1" s="1"/>
  <c r="M1640" i="1" s="1"/>
  <c r="N1062" i="1"/>
  <c r="N1074" i="1" s="1"/>
  <c r="N1173" i="1" s="1"/>
  <c r="N1640" i="1" s="1"/>
  <c r="O1062" i="1"/>
  <c r="O1074" i="1" s="1"/>
  <c r="P1062" i="1"/>
  <c r="P1074" i="1" s="1"/>
  <c r="Q1062" i="1"/>
  <c r="Q1074" i="1" s="1"/>
  <c r="Q1173" i="1" s="1"/>
  <c r="Q1640" i="1" s="1"/>
  <c r="R1062" i="1"/>
  <c r="R1074" i="1" s="1"/>
  <c r="R1173" i="1" s="1"/>
  <c r="S1062" i="1"/>
  <c r="S1074" i="1" s="1"/>
  <c r="I1055" i="1"/>
  <c r="H1055" i="1"/>
  <c r="I1054" i="1"/>
  <c r="H1054" i="1"/>
  <c r="I1053" i="1"/>
  <c r="H1053" i="1"/>
  <c r="I1029" i="1"/>
  <c r="H1029" i="1"/>
  <c r="I1028" i="1"/>
  <c r="J1050" i="1"/>
  <c r="K1050" i="1"/>
  <c r="L1050" i="1"/>
  <c r="M1050" i="1"/>
  <c r="N1050" i="1"/>
  <c r="O1050" i="1"/>
  <c r="P1050" i="1"/>
  <c r="Q1050" i="1"/>
  <c r="Q1049" i="1" s="1"/>
  <c r="R1050" i="1"/>
  <c r="S1050" i="1"/>
  <c r="I1047" i="1"/>
  <c r="H1047" i="1"/>
  <c r="I1046" i="1"/>
  <c r="H1046" i="1"/>
  <c r="I1045" i="1"/>
  <c r="H1045" i="1"/>
  <c r="I1026" i="1"/>
  <c r="H1026" i="1"/>
  <c r="J1042" i="1"/>
  <c r="K1042" i="1"/>
  <c r="L1042" i="1"/>
  <c r="M1042" i="1"/>
  <c r="N1042" i="1"/>
  <c r="O1042" i="1"/>
  <c r="P1042" i="1"/>
  <c r="Q1042" i="1"/>
  <c r="Q1041" i="1" s="1"/>
  <c r="R1042" i="1"/>
  <c r="R1041" i="1" s="1"/>
  <c r="S1042" i="1"/>
  <c r="S1041" i="1" s="1"/>
  <c r="J1035" i="1"/>
  <c r="K1035" i="1"/>
  <c r="L1035" i="1"/>
  <c r="M1035" i="1"/>
  <c r="N1035" i="1"/>
  <c r="O1035" i="1"/>
  <c r="P1035" i="1"/>
  <c r="Q1035" i="1"/>
  <c r="Q1034" i="1" s="1"/>
  <c r="R1035" i="1"/>
  <c r="R1034" i="1" s="1"/>
  <c r="S1035" i="1"/>
  <c r="S1034" i="1" s="1"/>
  <c r="I1039" i="1"/>
  <c r="H1039" i="1"/>
  <c r="I1038" i="1"/>
  <c r="H1038" i="1"/>
  <c r="I1037" i="1"/>
  <c r="H1037" i="1"/>
  <c r="I1036" i="1"/>
  <c r="I1025" i="1" s="1"/>
  <c r="H1036" i="1"/>
  <c r="H1025" i="1" s="1"/>
  <c r="I1000" i="1"/>
  <c r="I993" i="1" s="1"/>
  <c r="H1000" i="1"/>
  <c r="H993" i="1" s="1"/>
  <c r="I999" i="1"/>
  <c r="I992" i="1" s="1"/>
  <c r="H999" i="1"/>
  <c r="H992" i="1" s="1"/>
  <c r="I998" i="1"/>
  <c r="I991" i="1" s="1"/>
  <c r="H998" i="1"/>
  <c r="H991" i="1" s="1"/>
  <c r="I997" i="1"/>
  <c r="I990" i="1" s="1"/>
  <c r="H997" i="1"/>
  <c r="H990" i="1" s="1"/>
  <c r="J996" i="1"/>
  <c r="J995" i="1" s="1"/>
  <c r="K996" i="1"/>
  <c r="K995" i="1" s="1"/>
  <c r="L996" i="1"/>
  <c r="L995" i="1" s="1"/>
  <c r="M996" i="1"/>
  <c r="M995" i="1" s="1"/>
  <c r="N996" i="1"/>
  <c r="N995" i="1" s="1"/>
  <c r="O996" i="1"/>
  <c r="O995" i="1" s="1"/>
  <c r="P996" i="1"/>
  <c r="P995" i="1" s="1"/>
  <c r="Q996" i="1"/>
  <c r="Q995" i="1" s="1"/>
  <c r="R996" i="1"/>
  <c r="R995" i="1" s="1"/>
  <c r="S996" i="1"/>
  <c r="S995" i="1" s="1"/>
  <c r="J990" i="1"/>
  <c r="K990" i="1"/>
  <c r="L990" i="1"/>
  <c r="M990" i="1"/>
  <c r="N990" i="1"/>
  <c r="O990" i="1"/>
  <c r="P990" i="1"/>
  <c r="Q990" i="1"/>
  <c r="R990" i="1"/>
  <c r="S990" i="1"/>
  <c r="J991" i="1"/>
  <c r="K991" i="1"/>
  <c r="L991" i="1"/>
  <c r="M991" i="1"/>
  <c r="N991" i="1"/>
  <c r="O991" i="1"/>
  <c r="P991" i="1"/>
  <c r="Q991" i="1"/>
  <c r="R991" i="1"/>
  <c r="S991" i="1"/>
  <c r="J992" i="1"/>
  <c r="K992" i="1"/>
  <c r="L992" i="1"/>
  <c r="M992" i="1"/>
  <c r="N992" i="1"/>
  <c r="O992" i="1"/>
  <c r="P992" i="1"/>
  <c r="Q992" i="1"/>
  <c r="R992" i="1"/>
  <c r="S992" i="1"/>
  <c r="J993" i="1"/>
  <c r="K993" i="1"/>
  <c r="L993" i="1"/>
  <c r="M993" i="1"/>
  <c r="N993" i="1"/>
  <c r="O993" i="1"/>
  <c r="P993" i="1"/>
  <c r="Q993" i="1"/>
  <c r="R993" i="1"/>
  <c r="S993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H983" i="1"/>
  <c r="I986" i="1"/>
  <c r="H986" i="1"/>
  <c r="I985" i="1"/>
  <c r="H985" i="1"/>
  <c r="I984" i="1"/>
  <c r="H984" i="1"/>
  <c r="I983" i="1"/>
  <c r="J982" i="1"/>
  <c r="K982" i="1"/>
  <c r="L982" i="1"/>
  <c r="M982" i="1"/>
  <c r="N982" i="1"/>
  <c r="O982" i="1"/>
  <c r="P982" i="1"/>
  <c r="Q982" i="1"/>
  <c r="Q981" i="1" s="1"/>
  <c r="R982" i="1"/>
  <c r="R981" i="1" s="1"/>
  <c r="S982" i="1"/>
  <c r="S981" i="1" s="1"/>
  <c r="I979" i="1"/>
  <c r="H979" i="1"/>
  <c r="I978" i="1"/>
  <c r="H978" i="1"/>
  <c r="I977" i="1"/>
  <c r="H977" i="1"/>
  <c r="I976" i="1"/>
  <c r="I955" i="1" s="1"/>
  <c r="H976" i="1"/>
  <c r="J975" i="1"/>
  <c r="K975" i="1"/>
  <c r="L975" i="1"/>
  <c r="M975" i="1"/>
  <c r="N975" i="1"/>
  <c r="O975" i="1"/>
  <c r="P975" i="1"/>
  <c r="Q975" i="1"/>
  <c r="Q974" i="1" s="1"/>
  <c r="R974" i="1"/>
  <c r="S975" i="1"/>
  <c r="S974" i="1" s="1"/>
  <c r="H972" i="1"/>
  <c r="I972" i="1"/>
  <c r="I971" i="1"/>
  <c r="H971" i="1"/>
  <c r="I970" i="1"/>
  <c r="H970" i="1"/>
  <c r="I969" i="1"/>
  <c r="H969" i="1"/>
  <c r="H954" i="1" s="1"/>
  <c r="J968" i="1"/>
  <c r="J967" i="1" s="1"/>
  <c r="M968" i="1"/>
  <c r="M967" i="1" s="1"/>
  <c r="N968" i="1"/>
  <c r="N967" i="1" s="1"/>
  <c r="O968" i="1"/>
  <c r="O967" i="1" s="1"/>
  <c r="P968" i="1"/>
  <c r="P967" i="1" s="1"/>
  <c r="Q968" i="1"/>
  <c r="Q967" i="1" s="1"/>
  <c r="R968" i="1"/>
  <c r="R967" i="1" s="1"/>
  <c r="S968" i="1"/>
  <c r="S967" i="1" s="1"/>
  <c r="I965" i="1"/>
  <c r="H965" i="1"/>
  <c r="I964" i="1"/>
  <c r="H964" i="1"/>
  <c r="I963" i="1"/>
  <c r="H963" i="1"/>
  <c r="I962" i="1"/>
  <c r="H962" i="1"/>
  <c r="H953" i="1" s="1"/>
  <c r="J961" i="1"/>
  <c r="J960" i="1" s="1"/>
  <c r="K961" i="1"/>
  <c r="K960" i="1" s="1"/>
  <c r="L961" i="1"/>
  <c r="L960" i="1" s="1"/>
  <c r="M961" i="1"/>
  <c r="M960" i="1" s="1"/>
  <c r="N961" i="1"/>
  <c r="N960" i="1" s="1"/>
  <c r="O961" i="1"/>
  <c r="O960" i="1" s="1"/>
  <c r="P961" i="1"/>
  <c r="P960" i="1" s="1"/>
  <c r="Q961" i="1"/>
  <c r="Q960" i="1" s="1"/>
  <c r="R961" i="1"/>
  <c r="R960" i="1" s="1"/>
  <c r="S961" i="1"/>
  <c r="S960" i="1" s="1"/>
  <c r="R936" i="1"/>
  <c r="Y1597" i="1"/>
  <c r="AA1597" i="1"/>
  <c r="H1028" i="1"/>
  <c r="I1059" i="1"/>
  <c r="I949" i="1"/>
  <c r="I942" i="1" s="1"/>
  <c r="H949" i="1"/>
  <c r="H942" i="1" s="1"/>
  <c r="I948" i="1"/>
  <c r="H948" i="1"/>
  <c r="H941" i="1" s="1"/>
  <c r="I947" i="1"/>
  <c r="I940" i="1" s="1"/>
  <c r="H947" i="1"/>
  <c r="H940" i="1" s="1"/>
  <c r="I946" i="1"/>
  <c r="I939" i="1" s="1"/>
  <c r="H946" i="1"/>
  <c r="J945" i="1"/>
  <c r="J944" i="1" s="1"/>
  <c r="K945" i="1"/>
  <c r="K944" i="1" s="1"/>
  <c r="L945" i="1"/>
  <c r="L944" i="1" s="1"/>
  <c r="M945" i="1"/>
  <c r="M944" i="1" s="1"/>
  <c r="N945" i="1"/>
  <c r="N944" i="1" s="1"/>
  <c r="O945" i="1"/>
  <c r="O944" i="1" s="1"/>
  <c r="P945" i="1"/>
  <c r="P944" i="1" s="1"/>
  <c r="Q945" i="1"/>
  <c r="Q944" i="1" s="1"/>
  <c r="R945" i="1"/>
  <c r="R944" i="1" s="1"/>
  <c r="S945" i="1"/>
  <c r="J939" i="1"/>
  <c r="K939" i="1"/>
  <c r="K1009" i="1" s="1"/>
  <c r="L939" i="1"/>
  <c r="M939" i="1"/>
  <c r="N939" i="1"/>
  <c r="O939" i="1"/>
  <c r="O1009" i="1" s="1"/>
  <c r="P939" i="1"/>
  <c r="Q939" i="1"/>
  <c r="R939" i="1"/>
  <c r="S939" i="1"/>
  <c r="S1009" i="1" s="1"/>
  <c r="J940" i="1"/>
  <c r="K940" i="1"/>
  <c r="L940" i="1"/>
  <c r="M940" i="1"/>
  <c r="N940" i="1"/>
  <c r="O940" i="1"/>
  <c r="P940" i="1"/>
  <c r="Q940" i="1"/>
  <c r="R940" i="1"/>
  <c r="S940" i="1"/>
  <c r="J941" i="1"/>
  <c r="K941" i="1"/>
  <c r="L941" i="1"/>
  <c r="M941" i="1"/>
  <c r="N941" i="1"/>
  <c r="O941" i="1"/>
  <c r="P941" i="1"/>
  <c r="Q941" i="1"/>
  <c r="R941" i="1"/>
  <c r="S941" i="1"/>
  <c r="J942" i="1"/>
  <c r="K942" i="1"/>
  <c r="L942" i="1"/>
  <c r="M942" i="1"/>
  <c r="N942" i="1"/>
  <c r="O942" i="1"/>
  <c r="P942" i="1"/>
  <c r="Q942" i="1"/>
  <c r="R942" i="1"/>
  <c r="S942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J777" i="1"/>
  <c r="J776" i="1" s="1"/>
  <c r="K777" i="1"/>
  <c r="K776" i="1" s="1"/>
  <c r="L777" i="1"/>
  <c r="L776" i="1" s="1"/>
  <c r="M777" i="1"/>
  <c r="M776" i="1" s="1"/>
  <c r="N777" i="1"/>
  <c r="N776" i="1" s="1"/>
  <c r="O777" i="1"/>
  <c r="O776" i="1" s="1"/>
  <c r="P777" i="1"/>
  <c r="P776" i="1" s="1"/>
  <c r="Q777" i="1"/>
  <c r="Q776" i="1" s="1"/>
  <c r="R777" i="1"/>
  <c r="R776" i="1" s="1"/>
  <c r="S777" i="1"/>
  <c r="S776" i="1" s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J765" i="1"/>
  <c r="J764" i="1" s="1"/>
  <c r="K765" i="1"/>
  <c r="K764" i="1" s="1"/>
  <c r="L765" i="1"/>
  <c r="L764" i="1" s="1"/>
  <c r="M765" i="1"/>
  <c r="M764" i="1" s="1"/>
  <c r="N765" i="1"/>
  <c r="N764" i="1" s="1"/>
  <c r="O765" i="1"/>
  <c r="O764" i="1" s="1"/>
  <c r="P765" i="1"/>
  <c r="P764" i="1" s="1"/>
  <c r="Q765" i="1"/>
  <c r="Q764" i="1" s="1"/>
  <c r="R765" i="1"/>
  <c r="R764" i="1" s="1"/>
  <c r="S765" i="1"/>
  <c r="S764" i="1" s="1"/>
  <c r="I762" i="1"/>
  <c r="I734" i="1" s="1"/>
  <c r="H762" i="1"/>
  <c r="I761" i="1"/>
  <c r="H761" i="1"/>
  <c r="I760" i="1"/>
  <c r="I732" i="1" s="1"/>
  <c r="H760" i="1"/>
  <c r="H732" i="1" s="1"/>
  <c r="I759" i="1"/>
  <c r="I731" i="1" s="1"/>
  <c r="H759" i="1"/>
  <c r="H731" i="1" s="1"/>
  <c r="I754" i="1"/>
  <c r="I723" i="1" s="1"/>
  <c r="H754" i="1"/>
  <c r="H723" i="1" s="1"/>
  <c r="J749" i="1"/>
  <c r="K749" i="1"/>
  <c r="L749" i="1"/>
  <c r="M749" i="1"/>
  <c r="N749" i="1"/>
  <c r="O749" i="1"/>
  <c r="Q749" i="1"/>
  <c r="Q748" i="1" s="1"/>
  <c r="H746" i="1"/>
  <c r="I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J737" i="1"/>
  <c r="J736" i="1" s="1"/>
  <c r="K737" i="1"/>
  <c r="K736" i="1" s="1"/>
  <c r="L737" i="1"/>
  <c r="L736" i="1" s="1"/>
  <c r="M737" i="1"/>
  <c r="M736" i="1" s="1"/>
  <c r="N737" i="1"/>
  <c r="N736" i="1" s="1"/>
  <c r="O737" i="1"/>
  <c r="O736" i="1" s="1"/>
  <c r="P737" i="1"/>
  <c r="P736" i="1" s="1"/>
  <c r="Q737" i="1"/>
  <c r="Q736" i="1" s="1"/>
  <c r="R737" i="1"/>
  <c r="R736" i="1" s="1"/>
  <c r="S737" i="1"/>
  <c r="S736" i="1" s="1"/>
  <c r="I588" i="1"/>
  <c r="I580" i="1" s="1"/>
  <c r="H588" i="1"/>
  <c r="H580" i="1" s="1"/>
  <c r="I587" i="1"/>
  <c r="I579" i="1" s="1"/>
  <c r="H587" i="1"/>
  <c r="H579" i="1" s="1"/>
  <c r="I586" i="1"/>
  <c r="I578" i="1" s="1"/>
  <c r="H586" i="1"/>
  <c r="H578" i="1" s="1"/>
  <c r="I585" i="1"/>
  <c r="H585" i="1"/>
  <c r="H576" i="1" s="1"/>
  <c r="H571" i="1" s="1"/>
  <c r="I584" i="1"/>
  <c r="I577" i="1" s="1"/>
  <c r="I572" i="1" s="1"/>
  <c r="H584" i="1"/>
  <c r="J583" i="1"/>
  <c r="J582" i="1" s="1"/>
  <c r="K583" i="1"/>
  <c r="K582" i="1" s="1"/>
  <c r="L583" i="1"/>
  <c r="L582" i="1" s="1"/>
  <c r="M583" i="1"/>
  <c r="M582" i="1" s="1"/>
  <c r="N583" i="1"/>
  <c r="N582" i="1" s="1"/>
  <c r="O583" i="1"/>
  <c r="O582" i="1" s="1"/>
  <c r="P583" i="1"/>
  <c r="P582" i="1" s="1"/>
  <c r="Q583" i="1"/>
  <c r="Q582" i="1" s="1"/>
  <c r="R583" i="1"/>
  <c r="R582" i="1" s="1"/>
  <c r="S583" i="1"/>
  <c r="S582" i="1" s="1"/>
  <c r="R573" i="1"/>
  <c r="H573" i="1"/>
  <c r="J576" i="1"/>
  <c r="K576" i="1"/>
  <c r="L576" i="1"/>
  <c r="M576" i="1"/>
  <c r="N576" i="1"/>
  <c r="O576" i="1"/>
  <c r="P576" i="1"/>
  <c r="Q576" i="1"/>
  <c r="R576" i="1"/>
  <c r="S576" i="1"/>
  <c r="J577" i="1"/>
  <c r="K577" i="1"/>
  <c r="L577" i="1"/>
  <c r="M577" i="1"/>
  <c r="N577" i="1"/>
  <c r="O577" i="1"/>
  <c r="P577" i="1"/>
  <c r="Q577" i="1"/>
  <c r="R577" i="1"/>
  <c r="S577" i="1"/>
  <c r="J578" i="1"/>
  <c r="K578" i="1"/>
  <c r="L578" i="1"/>
  <c r="M578" i="1"/>
  <c r="N578" i="1"/>
  <c r="O578" i="1"/>
  <c r="P578" i="1"/>
  <c r="Q578" i="1"/>
  <c r="R578" i="1"/>
  <c r="S578" i="1"/>
  <c r="J579" i="1"/>
  <c r="K579" i="1"/>
  <c r="L579" i="1"/>
  <c r="M579" i="1"/>
  <c r="N579" i="1"/>
  <c r="O579" i="1"/>
  <c r="P579" i="1"/>
  <c r="Q579" i="1"/>
  <c r="R579" i="1"/>
  <c r="S579" i="1"/>
  <c r="J580" i="1"/>
  <c r="K580" i="1"/>
  <c r="L580" i="1"/>
  <c r="M580" i="1"/>
  <c r="N580" i="1"/>
  <c r="O580" i="1"/>
  <c r="P580" i="1"/>
  <c r="Q580" i="1"/>
  <c r="R580" i="1"/>
  <c r="S580" i="1"/>
  <c r="I573" i="1"/>
  <c r="I574" i="1" s="1"/>
  <c r="I569" i="1" s="1"/>
  <c r="I535" i="1" s="1"/>
  <c r="J573" i="1"/>
  <c r="K573" i="1"/>
  <c r="L573" i="1"/>
  <c r="M573" i="1"/>
  <c r="N573" i="1"/>
  <c r="O573" i="1"/>
  <c r="P573" i="1"/>
  <c r="Q573" i="1"/>
  <c r="Q574" i="1" s="1"/>
  <c r="S573" i="1"/>
  <c r="I565" i="1"/>
  <c r="I545" i="1" s="1"/>
  <c r="H565" i="1"/>
  <c r="H564" i="1"/>
  <c r="H555" i="1" s="1"/>
  <c r="H554" i="1" s="1"/>
  <c r="Q554" i="1"/>
  <c r="H552" i="1"/>
  <c r="H551" i="1"/>
  <c r="H550" i="1"/>
  <c r="H549" i="1"/>
  <c r="H534" i="1" s="1"/>
  <c r="Q548" i="1"/>
  <c r="Q547" i="1" s="1"/>
  <c r="R548" i="1"/>
  <c r="R547" i="1" s="1"/>
  <c r="S548" i="1"/>
  <c r="S547" i="1" s="1"/>
  <c r="Q590" i="1"/>
  <c r="H530" i="1"/>
  <c r="I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J523" i="1"/>
  <c r="K523" i="1"/>
  <c r="L523" i="1"/>
  <c r="M523" i="1"/>
  <c r="N523" i="1"/>
  <c r="O523" i="1"/>
  <c r="P523" i="1"/>
  <c r="Q523" i="1"/>
  <c r="Q522" i="1" s="1"/>
  <c r="R523" i="1"/>
  <c r="R522" i="1" s="1"/>
  <c r="S523" i="1"/>
  <c r="S522" i="1" s="1"/>
  <c r="I520" i="1"/>
  <c r="H520" i="1"/>
  <c r="I519" i="1"/>
  <c r="H519" i="1"/>
  <c r="I518" i="1"/>
  <c r="H518" i="1"/>
  <c r="H511" i="1" s="1"/>
  <c r="I517" i="1"/>
  <c r="I510" i="1" s="1"/>
  <c r="H517" i="1"/>
  <c r="H510" i="1" s="1"/>
  <c r="J516" i="1"/>
  <c r="K516" i="1"/>
  <c r="L516" i="1"/>
  <c r="M516" i="1"/>
  <c r="N516" i="1"/>
  <c r="O516" i="1"/>
  <c r="P516" i="1"/>
  <c r="Q516" i="1"/>
  <c r="Q515" i="1" s="1"/>
  <c r="R516" i="1"/>
  <c r="R515" i="1" s="1"/>
  <c r="S516" i="1"/>
  <c r="S515" i="1" s="1"/>
  <c r="I506" i="1"/>
  <c r="H506" i="1"/>
  <c r="I505" i="1"/>
  <c r="H505" i="1"/>
  <c r="I504" i="1"/>
  <c r="H504" i="1"/>
  <c r="I503" i="1"/>
  <c r="I489" i="1" s="1"/>
  <c r="H503" i="1"/>
  <c r="H489" i="1" s="1"/>
  <c r="J502" i="1"/>
  <c r="K502" i="1"/>
  <c r="L502" i="1"/>
  <c r="M502" i="1"/>
  <c r="N502" i="1"/>
  <c r="O502" i="1"/>
  <c r="P502" i="1"/>
  <c r="Q502" i="1"/>
  <c r="Q501" i="1" s="1"/>
  <c r="R502" i="1"/>
  <c r="R501" i="1" s="1"/>
  <c r="S502" i="1"/>
  <c r="S501" i="1" s="1"/>
  <c r="I499" i="1"/>
  <c r="H499" i="1"/>
  <c r="I498" i="1"/>
  <c r="H498" i="1"/>
  <c r="I497" i="1"/>
  <c r="H497" i="1"/>
  <c r="I496" i="1"/>
  <c r="H488" i="1"/>
  <c r="J495" i="1"/>
  <c r="K495" i="1"/>
  <c r="L495" i="1"/>
  <c r="M495" i="1"/>
  <c r="N495" i="1"/>
  <c r="O495" i="1"/>
  <c r="P495" i="1"/>
  <c r="Q495" i="1"/>
  <c r="Q494" i="1" s="1"/>
  <c r="R495" i="1"/>
  <c r="R494" i="1" s="1"/>
  <c r="S495" i="1"/>
  <c r="S494" i="1" s="1"/>
  <c r="I467" i="1"/>
  <c r="H467" i="1"/>
  <c r="I466" i="1"/>
  <c r="H466" i="1"/>
  <c r="I465" i="1"/>
  <c r="H465" i="1"/>
  <c r="I464" i="1"/>
  <c r="I412" i="1" s="1"/>
  <c r="H464" i="1"/>
  <c r="H412" i="1" s="1"/>
  <c r="Q462" i="1"/>
  <c r="R462" i="1"/>
  <c r="S462" i="1"/>
  <c r="I460" i="1"/>
  <c r="H460" i="1"/>
  <c r="I459" i="1"/>
  <c r="H459" i="1"/>
  <c r="I458" i="1"/>
  <c r="H458" i="1"/>
  <c r="I457" i="1"/>
  <c r="I411" i="1" s="1"/>
  <c r="H457" i="1"/>
  <c r="H411" i="1" s="1"/>
  <c r="I456" i="1"/>
  <c r="I410" i="1" s="1"/>
  <c r="I455" i="1"/>
  <c r="I409" i="1" s="1"/>
  <c r="H409" i="1"/>
  <c r="I454" i="1"/>
  <c r="I408" i="1" s="1"/>
  <c r="H454" i="1"/>
  <c r="H408" i="1" s="1"/>
  <c r="I453" i="1"/>
  <c r="I407" i="1" s="1"/>
  <c r="H453" i="1"/>
  <c r="H407" i="1" s="1"/>
  <c r="I452" i="1"/>
  <c r="H452" i="1"/>
  <c r="H406" i="1" s="1"/>
  <c r="J451" i="1"/>
  <c r="K451" i="1"/>
  <c r="L451" i="1"/>
  <c r="M451" i="1"/>
  <c r="N451" i="1"/>
  <c r="O451" i="1"/>
  <c r="P451" i="1"/>
  <c r="Q451" i="1"/>
  <c r="Q450" i="1" s="1"/>
  <c r="R451" i="1"/>
  <c r="R450" i="1" s="1"/>
  <c r="S451" i="1"/>
  <c r="S450" i="1" s="1"/>
  <c r="I448" i="1"/>
  <c r="H448" i="1"/>
  <c r="I447" i="1"/>
  <c r="H447" i="1"/>
  <c r="I446" i="1"/>
  <c r="H446" i="1"/>
  <c r="I445" i="1"/>
  <c r="I405" i="1" s="1"/>
  <c r="I1599" i="1" s="1"/>
  <c r="H405" i="1"/>
  <c r="J444" i="1"/>
  <c r="K444" i="1"/>
  <c r="L444" i="1"/>
  <c r="M444" i="1"/>
  <c r="N444" i="1"/>
  <c r="O444" i="1"/>
  <c r="P444" i="1"/>
  <c r="Q444" i="1"/>
  <c r="Q443" i="1" s="1"/>
  <c r="R444" i="1"/>
  <c r="R443" i="1" s="1"/>
  <c r="S444" i="1"/>
  <c r="S443" i="1" s="1"/>
  <c r="I441" i="1"/>
  <c r="H441" i="1"/>
  <c r="I440" i="1"/>
  <c r="H440" i="1"/>
  <c r="I439" i="1"/>
  <c r="H439" i="1"/>
  <c r="I404" i="1"/>
  <c r="H438" i="1"/>
  <c r="H404" i="1" s="1"/>
  <c r="J437" i="1"/>
  <c r="K437" i="1"/>
  <c r="L437" i="1"/>
  <c r="M437" i="1"/>
  <c r="N437" i="1"/>
  <c r="O437" i="1"/>
  <c r="P437" i="1"/>
  <c r="Q437" i="1"/>
  <c r="Q436" i="1" s="1"/>
  <c r="R437" i="1"/>
  <c r="R436" i="1" s="1"/>
  <c r="S437" i="1"/>
  <c r="S436" i="1" s="1"/>
  <c r="I434" i="1"/>
  <c r="H434" i="1"/>
  <c r="I433" i="1"/>
  <c r="H433" i="1"/>
  <c r="I432" i="1"/>
  <c r="H432" i="1"/>
  <c r="I431" i="1"/>
  <c r="I403" i="1" s="1"/>
  <c r="H431" i="1"/>
  <c r="J430" i="1"/>
  <c r="K430" i="1"/>
  <c r="L430" i="1"/>
  <c r="M430" i="1"/>
  <c r="N430" i="1"/>
  <c r="O430" i="1"/>
  <c r="P430" i="1"/>
  <c r="Q430" i="1"/>
  <c r="Q429" i="1" s="1"/>
  <c r="R430" i="1"/>
  <c r="R429" i="1" s="1"/>
  <c r="S430" i="1"/>
  <c r="S429" i="1" s="1"/>
  <c r="I427" i="1"/>
  <c r="H427" i="1"/>
  <c r="I426" i="1"/>
  <c r="H426" i="1"/>
  <c r="I425" i="1"/>
  <c r="H425" i="1"/>
  <c r="I424" i="1"/>
  <c r="I402" i="1" s="1"/>
  <c r="J423" i="1"/>
  <c r="K423" i="1"/>
  <c r="L423" i="1"/>
  <c r="M423" i="1"/>
  <c r="N423" i="1"/>
  <c r="O423" i="1"/>
  <c r="Q423" i="1"/>
  <c r="Q422" i="1" s="1"/>
  <c r="R423" i="1"/>
  <c r="R422" i="1" s="1"/>
  <c r="S423" i="1"/>
  <c r="S422" i="1" s="1"/>
  <c r="I392" i="1"/>
  <c r="I385" i="1" s="1"/>
  <c r="H392" i="1"/>
  <c r="H385" i="1" s="1"/>
  <c r="I391" i="1"/>
  <c r="I384" i="1" s="1"/>
  <c r="H391" i="1"/>
  <c r="H384" i="1" s="1"/>
  <c r="I390" i="1"/>
  <c r="I383" i="1" s="1"/>
  <c r="H390" i="1"/>
  <c r="H383" i="1" s="1"/>
  <c r="I389" i="1"/>
  <c r="I382" i="1" s="1"/>
  <c r="H389" i="1"/>
  <c r="H382" i="1" s="1"/>
  <c r="J388" i="1"/>
  <c r="J387" i="1" s="1"/>
  <c r="K388" i="1"/>
  <c r="K387" i="1" s="1"/>
  <c r="L388" i="1"/>
  <c r="L387" i="1" s="1"/>
  <c r="M388" i="1"/>
  <c r="M387" i="1" s="1"/>
  <c r="N388" i="1"/>
  <c r="N387" i="1" s="1"/>
  <c r="O388" i="1"/>
  <c r="O387" i="1" s="1"/>
  <c r="P388" i="1"/>
  <c r="P387" i="1" s="1"/>
  <c r="Q388" i="1"/>
  <c r="Q387" i="1" s="1"/>
  <c r="R388" i="1"/>
  <c r="R387" i="1" s="1"/>
  <c r="S388" i="1"/>
  <c r="S387" i="1" s="1"/>
  <c r="J382" i="1"/>
  <c r="K382" i="1"/>
  <c r="L382" i="1"/>
  <c r="M382" i="1"/>
  <c r="N382" i="1"/>
  <c r="O382" i="1"/>
  <c r="P382" i="1"/>
  <c r="Q382" i="1"/>
  <c r="R382" i="1"/>
  <c r="S382" i="1"/>
  <c r="J383" i="1"/>
  <c r="K383" i="1"/>
  <c r="L383" i="1"/>
  <c r="M383" i="1"/>
  <c r="N383" i="1"/>
  <c r="O383" i="1"/>
  <c r="P383" i="1"/>
  <c r="Q383" i="1"/>
  <c r="R383" i="1"/>
  <c r="S383" i="1"/>
  <c r="J384" i="1"/>
  <c r="K384" i="1"/>
  <c r="L384" i="1"/>
  <c r="M384" i="1"/>
  <c r="N384" i="1"/>
  <c r="O384" i="1"/>
  <c r="P384" i="1"/>
  <c r="Q384" i="1"/>
  <c r="R384" i="1"/>
  <c r="S384" i="1"/>
  <c r="J385" i="1"/>
  <c r="K385" i="1"/>
  <c r="L385" i="1"/>
  <c r="M385" i="1"/>
  <c r="N385" i="1"/>
  <c r="O385" i="1"/>
  <c r="P385" i="1"/>
  <c r="Q385" i="1"/>
  <c r="R385" i="1"/>
  <c r="S385" i="1"/>
  <c r="I378" i="1"/>
  <c r="I371" i="1" s="1"/>
  <c r="H378" i="1"/>
  <c r="H371" i="1" s="1"/>
  <c r="I377" i="1"/>
  <c r="I370" i="1" s="1"/>
  <c r="H377" i="1"/>
  <c r="H370" i="1" s="1"/>
  <c r="I376" i="1"/>
  <c r="I369" i="1" s="1"/>
  <c r="H376" i="1"/>
  <c r="H369" i="1" s="1"/>
  <c r="I375" i="1"/>
  <c r="I368" i="1" s="1"/>
  <c r="H375" i="1"/>
  <c r="J374" i="1"/>
  <c r="J373" i="1" s="1"/>
  <c r="K374" i="1"/>
  <c r="K373" i="1" s="1"/>
  <c r="L374" i="1"/>
  <c r="L373" i="1" s="1"/>
  <c r="M374" i="1"/>
  <c r="M373" i="1" s="1"/>
  <c r="N374" i="1"/>
  <c r="N373" i="1" s="1"/>
  <c r="O374" i="1"/>
  <c r="O373" i="1" s="1"/>
  <c r="P374" i="1"/>
  <c r="P373" i="1" s="1"/>
  <c r="Q374" i="1"/>
  <c r="Q373" i="1" s="1"/>
  <c r="R374" i="1"/>
  <c r="R373" i="1" s="1"/>
  <c r="S374" i="1"/>
  <c r="S373" i="1" s="1"/>
  <c r="J368" i="1"/>
  <c r="K368" i="1"/>
  <c r="L368" i="1"/>
  <c r="M368" i="1"/>
  <c r="N368" i="1"/>
  <c r="O368" i="1"/>
  <c r="P368" i="1"/>
  <c r="Q368" i="1"/>
  <c r="R368" i="1"/>
  <c r="S368" i="1"/>
  <c r="J369" i="1"/>
  <c r="K369" i="1"/>
  <c r="L369" i="1"/>
  <c r="M369" i="1"/>
  <c r="N369" i="1"/>
  <c r="O369" i="1"/>
  <c r="P369" i="1"/>
  <c r="Q369" i="1"/>
  <c r="R369" i="1"/>
  <c r="S369" i="1"/>
  <c r="J370" i="1"/>
  <c r="K370" i="1"/>
  <c r="L370" i="1"/>
  <c r="M370" i="1"/>
  <c r="N370" i="1"/>
  <c r="O370" i="1"/>
  <c r="P370" i="1"/>
  <c r="Q370" i="1"/>
  <c r="R370" i="1"/>
  <c r="S370" i="1"/>
  <c r="J371" i="1"/>
  <c r="K371" i="1"/>
  <c r="L371" i="1"/>
  <c r="M371" i="1"/>
  <c r="N371" i="1"/>
  <c r="O371" i="1"/>
  <c r="P371" i="1"/>
  <c r="Q371" i="1"/>
  <c r="R371" i="1"/>
  <c r="S371" i="1"/>
  <c r="H323" i="1"/>
  <c r="H313" i="1" s="1"/>
  <c r="H319" i="1"/>
  <c r="I325" i="1"/>
  <c r="I318" i="1" s="1"/>
  <c r="H325" i="1"/>
  <c r="H318" i="1" s="1"/>
  <c r="I324" i="1"/>
  <c r="H324" i="1"/>
  <c r="I323" i="1"/>
  <c r="I313" i="1" s="1"/>
  <c r="Q321" i="1"/>
  <c r="I291" i="1"/>
  <c r="J291" i="1"/>
  <c r="K291" i="1"/>
  <c r="L291" i="1"/>
  <c r="M291" i="1"/>
  <c r="N291" i="1"/>
  <c r="O291" i="1"/>
  <c r="P291" i="1"/>
  <c r="Q291" i="1"/>
  <c r="R291" i="1"/>
  <c r="S291" i="1"/>
  <c r="I292" i="1"/>
  <c r="J292" i="1"/>
  <c r="K292" i="1"/>
  <c r="L292" i="1"/>
  <c r="M292" i="1"/>
  <c r="N292" i="1"/>
  <c r="O292" i="1"/>
  <c r="P292" i="1"/>
  <c r="Q292" i="1"/>
  <c r="R292" i="1"/>
  <c r="S292" i="1"/>
  <c r="J293" i="1"/>
  <c r="K293" i="1"/>
  <c r="L293" i="1"/>
  <c r="M293" i="1"/>
  <c r="N293" i="1"/>
  <c r="O293" i="1"/>
  <c r="P293" i="1"/>
  <c r="Q293" i="1"/>
  <c r="R293" i="1"/>
  <c r="S293" i="1"/>
  <c r="J294" i="1"/>
  <c r="K294" i="1"/>
  <c r="L294" i="1"/>
  <c r="M294" i="1"/>
  <c r="N294" i="1"/>
  <c r="O294" i="1"/>
  <c r="P294" i="1"/>
  <c r="Q294" i="1"/>
  <c r="R294" i="1"/>
  <c r="S294" i="1"/>
  <c r="J295" i="1"/>
  <c r="K295" i="1"/>
  <c r="L295" i="1"/>
  <c r="M295" i="1"/>
  <c r="N295" i="1"/>
  <c r="O295" i="1"/>
  <c r="P295" i="1"/>
  <c r="Q295" i="1"/>
  <c r="R295" i="1"/>
  <c r="S295" i="1"/>
  <c r="I287" i="1"/>
  <c r="I280" i="1" s="1"/>
  <c r="H287" i="1"/>
  <c r="H280" i="1" s="1"/>
  <c r="I286" i="1"/>
  <c r="I279" i="1" s="1"/>
  <c r="H286" i="1"/>
  <c r="H279" i="1" s="1"/>
  <c r="I285" i="1"/>
  <c r="H285" i="1"/>
  <c r="H278" i="1" s="1"/>
  <c r="I284" i="1"/>
  <c r="I277" i="1" s="1"/>
  <c r="H284" i="1"/>
  <c r="H277" i="1" s="1"/>
  <c r="J283" i="1"/>
  <c r="J282" i="1" s="1"/>
  <c r="K283" i="1"/>
  <c r="K282" i="1" s="1"/>
  <c r="L283" i="1"/>
  <c r="L282" i="1" s="1"/>
  <c r="M283" i="1"/>
  <c r="M282" i="1" s="1"/>
  <c r="N283" i="1"/>
  <c r="N282" i="1" s="1"/>
  <c r="O283" i="1"/>
  <c r="O282" i="1" s="1"/>
  <c r="P283" i="1"/>
  <c r="P282" i="1" s="1"/>
  <c r="Q283" i="1"/>
  <c r="Q282" i="1" s="1"/>
  <c r="R283" i="1"/>
  <c r="R282" i="1" s="1"/>
  <c r="S283" i="1"/>
  <c r="S282" i="1" s="1"/>
  <c r="J277" i="1"/>
  <c r="K277" i="1"/>
  <c r="L277" i="1"/>
  <c r="M277" i="1"/>
  <c r="N277" i="1"/>
  <c r="O277" i="1"/>
  <c r="P277" i="1"/>
  <c r="Q277" i="1"/>
  <c r="R277" i="1"/>
  <c r="S277" i="1"/>
  <c r="J278" i="1"/>
  <c r="K278" i="1"/>
  <c r="L278" i="1"/>
  <c r="M278" i="1"/>
  <c r="N278" i="1"/>
  <c r="O278" i="1"/>
  <c r="P278" i="1"/>
  <c r="Q278" i="1"/>
  <c r="R278" i="1"/>
  <c r="S278" i="1"/>
  <c r="J279" i="1"/>
  <c r="K279" i="1"/>
  <c r="L279" i="1"/>
  <c r="M279" i="1"/>
  <c r="N279" i="1"/>
  <c r="O279" i="1"/>
  <c r="P279" i="1"/>
  <c r="Q279" i="1"/>
  <c r="R279" i="1"/>
  <c r="S279" i="1"/>
  <c r="J280" i="1"/>
  <c r="K280" i="1"/>
  <c r="L280" i="1"/>
  <c r="M280" i="1"/>
  <c r="N280" i="1"/>
  <c r="O280" i="1"/>
  <c r="P280" i="1"/>
  <c r="Q280" i="1"/>
  <c r="R280" i="1"/>
  <c r="S280" i="1"/>
  <c r="I511" i="1"/>
  <c r="H410" i="1"/>
  <c r="I294" i="1"/>
  <c r="I295" i="1"/>
  <c r="I523" i="1"/>
  <c r="I522" i="1" s="1"/>
  <c r="H294" i="1"/>
  <c r="H295" i="1"/>
  <c r="H293" i="1"/>
  <c r="H266" i="1"/>
  <c r="H265" i="1"/>
  <c r="H264" i="1"/>
  <c r="H263" i="1"/>
  <c r="H262" i="1"/>
  <c r="H261" i="1"/>
  <c r="H260" i="1"/>
  <c r="I259" i="1"/>
  <c r="I258" i="1" s="1"/>
  <c r="J259" i="1"/>
  <c r="J258" i="1" s="1"/>
  <c r="K259" i="1"/>
  <c r="K258" i="1" s="1"/>
  <c r="L259" i="1"/>
  <c r="M259" i="1"/>
  <c r="M258" i="1" s="1"/>
  <c r="N259" i="1"/>
  <c r="N258" i="1" s="1"/>
  <c r="O259" i="1"/>
  <c r="O258" i="1" s="1"/>
  <c r="P259" i="1"/>
  <c r="P258" i="1" s="1"/>
  <c r="Q259" i="1"/>
  <c r="Q258" i="1" s="1"/>
  <c r="R259" i="1"/>
  <c r="R258" i="1" s="1"/>
  <c r="S259" i="1"/>
  <c r="S258" i="1" s="1"/>
  <c r="I256" i="1"/>
  <c r="I246" i="1" s="1"/>
  <c r="I271" i="1" s="1"/>
  <c r="H256" i="1"/>
  <c r="I255" i="1"/>
  <c r="I245" i="1" s="1"/>
  <c r="H255" i="1"/>
  <c r="I254" i="1"/>
  <c r="I244" i="1" s="1"/>
  <c r="I269" i="1" s="1"/>
  <c r="H254" i="1"/>
  <c r="I253" i="1"/>
  <c r="I243" i="1" s="1"/>
  <c r="H253" i="1"/>
  <c r="I252" i="1"/>
  <c r="I242" i="1" s="1"/>
  <c r="H252" i="1"/>
  <c r="I251" i="1"/>
  <c r="I241" i="1" s="1"/>
  <c r="H251" i="1"/>
  <c r="I250" i="1"/>
  <c r="I240" i="1" s="1"/>
  <c r="H250" i="1"/>
  <c r="J249" i="1"/>
  <c r="J248" i="1" s="1"/>
  <c r="K249" i="1"/>
  <c r="K248" i="1" s="1"/>
  <c r="L249" i="1"/>
  <c r="L248" i="1" s="1"/>
  <c r="M249" i="1"/>
  <c r="M248" i="1" s="1"/>
  <c r="N249" i="1"/>
  <c r="N248" i="1" s="1"/>
  <c r="O249" i="1"/>
  <c r="O248" i="1" s="1"/>
  <c r="P249" i="1"/>
  <c r="P248" i="1" s="1"/>
  <c r="Q249" i="1"/>
  <c r="Q248" i="1" s="1"/>
  <c r="R249" i="1"/>
  <c r="R248" i="1" s="1"/>
  <c r="S249" i="1"/>
  <c r="S248" i="1" s="1"/>
  <c r="K240" i="1"/>
  <c r="L240" i="1"/>
  <c r="M240" i="1"/>
  <c r="N240" i="1"/>
  <c r="O240" i="1"/>
  <c r="P240" i="1"/>
  <c r="Q240" i="1"/>
  <c r="R240" i="1"/>
  <c r="S240" i="1"/>
  <c r="J241" i="1"/>
  <c r="K241" i="1"/>
  <c r="L241" i="1"/>
  <c r="M241" i="1"/>
  <c r="N241" i="1"/>
  <c r="O241" i="1"/>
  <c r="P241" i="1"/>
  <c r="Q241" i="1"/>
  <c r="R241" i="1"/>
  <c r="S241" i="1"/>
  <c r="J242" i="1"/>
  <c r="K242" i="1"/>
  <c r="L242" i="1"/>
  <c r="M242" i="1"/>
  <c r="N242" i="1"/>
  <c r="O242" i="1"/>
  <c r="P242" i="1"/>
  <c r="Q242" i="1"/>
  <c r="R242" i="1"/>
  <c r="S242" i="1"/>
  <c r="J243" i="1"/>
  <c r="K243" i="1"/>
  <c r="L243" i="1"/>
  <c r="M243" i="1"/>
  <c r="N243" i="1"/>
  <c r="O243" i="1"/>
  <c r="P243" i="1"/>
  <c r="Q243" i="1"/>
  <c r="R243" i="1"/>
  <c r="S243" i="1"/>
  <c r="J244" i="1"/>
  <c r="J269" i="1" s="1"/>
  <c r="K244" i="1"/>
  <c r="K269" i="1" s="1"/>
  <c r="L244" i="1"/>
  <c r="L269" i="1" s="1"/>
  <c r="M244" i="1"/>
  <c r="M269" i="1" s="1"/>
  <c r="N244" i="1"/>
  <c r="N269" i="1" s="1"/>
  <c r="O244" i="1"/>
  <c r="O269" i="1" s="1"/>
  <c r="P244" i="1"/>
  <c r="P269" i="1" s="1"/>
  <c r="Q244" i="1"/>
  <c r="Q269" i="1" s="1"/>
  <c r="R244" i="1"/>
  <c r="R269" i="1"/>
  <c r="S244" i="1"/>
  <c r="S269" i="1" s="1"/>
  <c r="J245" i="1"/>
  <c r="K245" i="1"/>
  <c r="L245" i="1"/>
  <c r="M245" i="1"/>
  <c r="N245" i="1"/>
  <c r="O245" i="1"/>
  <c r="P245" i="1"/>
  <c r="P1607" i="1" s="1"/>
  <c r="Q245" i="1"/>
  <c r="Q1607" i="1" s="1"/>
  <c r="R245" i="1"/>
  <c r="S245" i="1"/>
  <c r="J246" i="1"/>
  <c r="J271" i="1" s="1"/>
  <c r="K246" i="1"/>
  <c r="K271" i="1" s="1"/>
  <c r="L246" i="1"/>
  <c r="L271" i="1" s="1"/>
  <c r="M246" i="1"/>
  <c r="M271" i="1" s="1"/>
  <c r="N246" i="1"/>
  <c r="N271" i="1" s="1"/>
  <c r="O246" i="1"/>
  <c r="O271" i="1" s="1"/>
  <c r="P246" i="1"/>
  <c r="P271" i="1" s="1"/>
  <c r="Q246" i="1"/>
  <c r="Q271" i="1" s="1"/>
  <c r="R246" i="1"/>
  <c r="R271" i="1" s="1"/>
  <c r="S246" i="1"/>
  <c r="S271" i="1" s="1"/>
  <c r="Q216" i="1"/>
  <c r="I222" i="1"/>
  <c r="I214" i="1" s="1"/>
  <c r="H222" i="1"/>
  <c r="H214" i="1" s="1"/>
  <c r="I221" i="1"/>
  <c r="I213" i="1" s="1"/>
  <c r="H221" i="1"/>
  <c r="H213" i="1" s="1"/>
  <c r="I220" i="1"/>
  <c r="I212" i="1" s="1"/>
  <c r="H220" i="1"/>
  <c r="H212" i="1" s="1"/>
  <c r="I219" i="1"/>
  <c r="I210" i="1" s="1"/>
  <c r="H219" i="1"/>
  <c r="H210" i="1" s="1"/>
  <c r="I218" i="1"/>
  <c r="I209" i="1" s="1"/>
  <c r="H218" i="1"/>
  <c r="H209" i="1" s="1"/>
  <c r="I127" i="1"/>
  <c r="I125" i="1"/>
  <c r="I124" i="1"/>
  <c r="I150" i="1"/>
  <c r="I123" i="1" s="1"/>
  <c r="H150" i="1"/>
  <c r="H148" i="1" s="1"/>
  <c r="H147" i="1" s="1"/>
  <c r="Q147" i="1"/>
  <c r="R147" i="1"/>
  <c r="S147" i="1"/>
  <c r="I145" i="1"/>
  <c r="I134" i="1" s="1"/>
  <c r="H145" i="1"/>
  <c r="H134" i="1" s="1"/>
  <c r="I140" i="1"/>
  <c r="H140" i="1"/>
  <c r="H121" i="1" s="1"/>
  <c r="I138" i="1"/>
  <c r="I119" i="1" s="1"/>
  <c r="H138" i="1"/>
  <c r="H119" i="1" s="1"/>
  <c r="Q136" i="1"/>
  <c r="R136" i="1"/>
  <c r="H124" i="1"/>
  <c r="H127" i="1"/>
  <c r="I37" i="1"/>
  <c r="I25" i="1" s="1"/>
  <c r="Q35" i="1"/>
  <c r="C25" i="1"/>
  <c r="D25" i="1"/>
  <c r="R23" i="1"/>
  <c r="D1112" i="1"/>
  <c r="F1112" i="1"/>
  <c r="G1112" i="1"/>
  <c r="C1112" i="1"/>
  <c r="D1110" i="1"/>
  <c r="F1110" i="1"/>
  <c r="G1110" i="1"/>
  <c r="C1110" i="1"/>
  <c r="D1109" i="1"/>
  <c r="F1109" i="1"/>
  <c r="G1109" i="1"/>
  <c r="C1109" i="1"/>
  <c r="G1396" i="1"/>
  <c r="F1396" i="1"/>
  <c r="D1396" i="1"/>
  <c r="C1396" i="1"/>
  <c r="G1394" i="1"/>
  <c r="F1394" i="1"/>
  <c r="D1394" i="1"/>
  <c r="C1394" i="1"/>
  <c r="F1372" i="1"/>
  <c r="D1372" i="1"/>
  <c r="C1372" i="1"/>
  <c r="G1371" i="1"/>
  <c r="F1371" i="1"/>
  <c r="D1371" i="1"/>
  <c r="C1371" i="1"/>
  <c r="G1370" i="1"/>
  <c r="F1370" i="1"/>
  <c r="D1370" i="1"/>
  <c r="C1370" i="1"/>
  <c r="G1296" i="1"/>
  <c r="F1296" i="1"/>
  <c r="D1296" i="1"/>
  <c r="C1296" i="1"/>
  <c r="G1295" i="1"/>
  <c r="D1295" i="1"/>
  <c r="C1295" i="1"/>
  <c r="G1294" i="1"/>
  <c r="D1294" i="1"/>
  <c r="C1294" i="1"/>
  <c r="G1262" i="1"/>
  <c r="F1262" i="1"/>
  <c r="D1262" i="1"/>
  <c r="C1262" i="1"/>
  <c r="G1260" i="1"/>
  <c r="F1260" i="1"/>
  <c r="D1260" i="1"/>
  <c r="C1260" i="1"/>
  <c r="G1259" i="1"/>
  <c r="F1259" i="1"/>
  <c r="D1259" i="1"/>
  <c r="C1259" i="1"/>
  <c r="G1258" i="1"/>
  <c r="F1258" i="1"/>
  <c r="D1258" i="1"/>
  <c r="C1258" i="1"/>
  <c r="G1217" i="1"/>
  <c r="F1217" i="1"/>
  <c r="C1217" i="1"/>
  <c r="G1216" i="1"/>
  <c r="F1216" i="1"/>
  <c r="D1216" i="1"/>
  <c r="C1216" i="1"/>
  <c r="G1215" i="1"/>
  <c r="F1215" i="1"/>
  <c r="D1215" i="1"/>
  <c r="C1215" i="1"/>
  <c r="G1181" i="1"/>
  <c r="D1181" i="1"/>
  <c r="C1181" i="1"/>
  <c r="G1081" i="1"/>
  <c r="F1081" i="1"/>
  <c r="D1081" i="1"/>
  <c r="C1081" i="1"/>
  <c r="G1080" i="1"/>
  <c r="F1080" i="1"/>
  <c r="D1080" i="1"/>
  <c r="C1080" i="1"/>
  <c r="G1079" i="1"/>
  <c r="D1079" i="1"/>
  <c r="C1079" i="1"/>
  <c r="G1025" i="1"/>
  <c r="F1025" i="1"/>
  <c r="D1025" i="1"/>
  <c r="C1025" i="1"/>
  <c r="D955" i="1"/>
  <c r="C955" i="1"/>
  <c r="C954" i="1"/>
  <c r="C953" i="1"/>
  <c r="S944" i="1"/>
  <c r="S936" i="1"/>
  <c r="G510" i="1"/>
  <c r="F510" i="1"/>
  <c r="D510" i="1"/>
  <c r="C510" i="1"/>
  <c r="G489" i="1"/>
  <c r="F489" i="1"/>
  <c r="C489" i="1"/>
  <c r="G488" i="1"/>
  <c r="F488" i="1"/>
  <c r="C488" i="1"/>
  <c r="G412" i="1"/>
  <c r="F412" i="1"/>
  <c r="D412" i="1"/>
  <c r="C412" i="1"/>
  <c r="G411" i="1"/>
  <c r="D411" i="1"/>
  <c r="C411" i="1"/>
  <c r="G410" i="1"/>
  <c r="D410" i="1"/>
  <c r="C410" i="1"/>
  <c r="G409" i="1"/>
  <c r="F409" i="1"/>
  <c r="D409" i="1"/>
  <c r="C409" i="1"/>
  <c r="G408" i="1"/>
  <c r="F408" i="1"/>
  <c r="D408" i="1"/>
  <c r="C408" i="1"/>
  <c r="G407" i="1"/>
  <c r="F407" i="1"/>
  <c r="D407" i="1"/>
  <c r="C407" i="1"/>
  <c r="G406" i="1"/>
  <c r="F406" i="1"/>
  <c r="D406" i="1"/>
  <c r="C406" i="1"/>
  <c r="G405" i="1"/>
  <c r="D405" i="1"/>
  <c r="C405" i="1"/>
  <c r="G404" i="1"/>
  <c r="F404" i="1"/>
  <c r="D404" i="1"/>
  <c r="C404" i="1"/>
  <c r="G403" i="1"/>
  <c r="F403" i="1"/>
  <c r="D403" i="1"/>
  <c r="C403" i="1"/>
  <c r="G402" i="1"/>
  <c r="F402" i="1"/>
  <c r="D402" i="1"/>
  <c r="C402" i="1"/>
  <c r="C209" i="1"/>
  <c r="G125" i="1"/>
  <c r="F125" i="1"/>
  <c r="C125" i="1"/>
  <c r="G124" i="1"/>
  <c r="F124" i="1"/>
  <c r="C124" i="1"/>
  <c r="G123" i="1"/>
  <c r="F123" i="1"/>
  <c r="C123" i="1"/>
  <c r="D119" i="1"/>
  <c r="C119" i="1"/>
  <c r="H114" i="1"/>
  <c r="R321" i="1"/>
  <c r="S321" i="1"/>
  <c r="S136" i="1"/>
  <c r="AA1622" i="1"/>
  <c r="J1151" i="1"/>
  <c r="J1158" i="1"/>
  <c r="L1158" i="1"/>
  <c r="L1152" i="1"/>
  <c r="L1151" i="1" s="1"/>
  <c r="N1158" i="1"/>
  <c r="N1152" i="1"/>
  <c r="P1158" i="1"/>
  <c r="P1152" i="1"/>
  <c r="P1151" i="1" s="1"/>
  <c r="H955" i="1" l="1"/>
  <c r="O1250" i="1"/>
  <c r="P1606" i="1"/>
  <c r="L1606" i="1"/>
  <c r="J1547" i="1"/>
  <c r="N1547" i="1"/>
  <c r="R1547" i="1"/>
  <c r="H1515" i="1"/>
  <c r="H1514" i="1" s="1"/>
  <c r="H1512" i="1"/>
  <c r="H1550" i="1" s="1"/>
  <c r="H1525" i="1"/>
  <c r="H1524" i="1" s="1"/>
  <c r="M1554" i="1"/>
  <c r="Q1554" i="1"/>
  <c r="N989" i="1"/>
  <c r="K469" i="1"/>
  <c r="H801" i="1"/>
  <c r="H800" i="1" s="1"/>
  <c r="I293" i="1"/>
  <c r="L1250" i="1"/>
  <c r="R1610" i="1"/>
  <c r="N1610" i="1"/>
  <c r="N1653" i="1" s="1"/>
  <c r="J1610" i="1"/>
  <c r="J1653" i="1" s="1"/>
  <c r="H244" i="1"/>
  <c r="H269" i="1" s="1"/>
  <c r="P1009" i="1"/>
  <c r="L1009" i="1"/>
  <c r="Q1553" i="1"/>
  <c r="M1250" i="1"/>
  <c r="M1249" i="1" s="1"/>
  <c r="R591" i="1"/>
  <c r="L718" i="1"/>
  <c r="H490" i="1"/>
  <c r="P1012" i="1"/>
  <c r="L1012" i="1"/>
  <c r="R1011" i="1"/>
  <c r="N1011" i="1"/>
  <c r="J1011" i="1"/>
  <c r="P1010" i="1"/>
  <c r="L1010" i="1"/>
  <c r="R1009" i="1"/>
  <c r="N1009" i="1"/>
  <c r="J1009" i="1"/>
  <c r="H1083" i="1"/>
  <c r="K381" i="1"/>
  <c r="S575" i="1"/>
  <c r="S1606" i="1"/>
  <c r="O1606" i="1"/>
  <c r="K1606" i="1"/>
  <c r="Q1108" i="1"/>
  <c r="M1108" i="1"/>
  <c r="K57" i="1"/>
  <c r="H240" i="1"/>
  <c r="Q1009" i="1"/>
  <c r="M1009" i="1"/>
  <c r="R1606" i="1"/>
  <c r="N1606" i="1"/>
  <c r="J1606" i="1"/>
  <c r="P1108" i="1"/>
  <c r="L1108" i="1"/>
  <c r="K1501" i="1"/>
  <c r="P24" i="1"/>
  <c r="I1244" i="1"/>
  <c r="I1243" i="1" s="1"/>
  <c r="K718" i="1"/>
  <c r="S1108" i="1"/>
  <c r="O1108" i="1"/>
  <c r="Q1445" i="1"/>
  <c r="M1445" i="1"/>
  <c r="S1445" i="1"/>
  <c r="O1369" i="1"/>
  <c r="K1369" i="1"/>
  <c r="O1393" i="1"/>
  <c r="K1393" i="1"/>
  <c r="I1512" i="1"/>
  <c r="I1550" i="1" s="1"/>
  <c r="Q1540" i="1"/>
  <c r="J1554" i="1"/>
  <c r="L111" i="1"/>
  <c r="Q1107" i="1"/>
  <c r="N1250" i="1"/>
  <c r="P487" i="1"/>
  <c r="L487" i="1"/>
  <c r="L509" i="1"/>
  <c r="L952" i="1"/>
  <c r="R1078" i="1"/>
  <c r="R1108" i="1"/>
  <c r="R1107" i="1" s="1"/>
  <c r="N1108" i="1"/>
  <c r="J1108" i="1"/>
  <c r="S1180" i="1"/>
  <c r="I1191" i="1"/>
  <c r="I1190" i="1" s="1"/>
  <c r="S1214" i="1"/>
  <c r="O1214" i="1"/>
  <c r="Q1214" i="1"/>
  <c r="M1214" i="1"/>
  <c r="Q1610" i="1"/>
  <c r="Q1653" i="1" s="1"/>
  <c r="M1293" i="1"/>
  <c r="O1610" i="1"/>
  <c r="O1653" i="1" s="1"/>
  <c r="K1610" i="1"/>
  <c r="K1653" i="1" s="1"/>
  <c r="O1293" i="1"/>
  <c r="J1293" i="1"/>
  <c r="I329" i="1"/>
  <c r="I328" i="1" s="1"/>
  <c r="N57" i="1"/>
  <c r="Q1501" i="1"/>
  <c r="L1501" i="1"/>
  <c r="P1501" i="1"/>
  <c r="H1511" i="1"/>
  <c r="H1549" i="1" s="1"/>
  <c r="I1474" i="1"/>
  <c r="R1580" i="1"/>
  <c r="J1393" i="1"/>
  <c r="H1337" i="1"/>
  <c r="H1295" i="1"/>
  <c r="J1598" i="1"/>
  <c r="R1598" i="1"/>
  <c r="N1598" i="1"/>
  <c r="K1452" i="1"/>
  <c r="K1646" i="1" s="1"/>
  <c r="S1598" i="1"/>
  <c r="P1598" i="1"/>
  <c r="L1598" i="1"/>
  <c r="I1084" i="1"/>
  <c r="N1165" i="1"/>
  <c r="R1171" i="1"/>
  <c r="R1638" i="1" s="1"/>
  <c r="M1171" i="1"/>
  <c r="M1638" i="1" s="1"/>
  <c r="Q270" i="1"/>
  <c r="P1250" i="1"/>
  <c r="I110" i="1"/>
  <c r="J367" i="1"/>
  <c r="R1172" i="1"/>
  <c r="R1639" i="1" s="1"/>
  <c r="S1450" i="1"/>
  <c r="S1644" i="1" s="1"/>
  <c r="S1649" i="1" s="1"/>
  <c r="P1168" i="1"/>
  <c r="Q1369" i="1"/>
  <c r="K1445" i="1"/>
  <c r="O1594" i="1"/>
  <c r="K1594" i="1"/>
  <c r="O487" i="1"/>
  <c r="Q1601" i="1"/>
  <c r="M1601" i="1"/>
  <c r="R1501" i="1"/>
  <c r="S1460" i="1"/>
  <c r="S1459" i="1" s="1"/>
  <c r="Q1547" i="1"/>
  <c r="S1546" i="1"/>
  <c r="S1554" i="1"/>
  <c r="S1553" i="1" s="1"/>
  <c r="R1613" i="1"/>
  <c r="R110" i="1"/>
  <c r="N110" i="1"/>
  <c r="N1613" i="1"/>
  <c r="J110" i="1"/>
  <c r="J1613" i="1"/>
  <c r="O931" i="1"/>
  <c r="K931" i="1"/>
  <c r="R1594" i="1"/>
  <c r="N1594" i="1"/>
  <c r="J1594" i="1"/>
  <c r="P930" i="1"/>
  <c r="L930" i="1"/>
  <c r="J487" i="1"/>
  <c r="P1601" i="1"/>
  <c r="L1601" i="1"/>
  <c r="I594" i="1"/>
  <c r="Q110" i="1"/>
  <c r="M1613" i="1"/>
  <c r="M110" i="1"/>
  <c r="S931" i="1"/>
  <c r="P931" i="1"/>
  <c r="L931" i="1"/>
  <c r="I598" i="1"/>
  <c r="P401" i="1"/>
  <c r="H615" i="1"/>
  <c r="H614" i="1" s="1"/>
  <c r="H601" i="1"/>
  <c r="H827" i="1"/>
  <c r="H826" i="1" s="1"/>
  <c r="L1166" i="1"/>
  <c r="L1171" i="1" s="1"/>
  <c r="L1638" i="1" s="1"/>
  <c r="K1251" i="1"/>
  <c r="L1168" i="1"/>
  <c r="N1167" i="1"/>
  <c r="N1172" i="1" s="1"/>
  <c r="N1639" i="1" s="1"/>
  <c r="O1251" i="1"/>
  <c r="O1249" i="1" s="1"/>
  <c r="R1024" i="1"/>
  <c r="Q1257" i="1"/>
  <c r="Q1594" i="1"/>
  <c r="M1594" i="1"/>
  <c r="K930" i="1"/>
  <c r="S1601" i="1"/>
  <c r="O1601" i="1"/>
  <c r="K1601" i="1"/>
  <c r="I674" i="1"/>
  <c r="I673" i="1" s="1"/>
  <c r="M1575" i="1"/>
  <c r="O1554" i="1"/>
  <c r="H1506" i="1"/>
  <c r="H1542" i="1"/>
  <c r="H1541" i="1" s="1"/>
  <c r="H1540" i="1" s="1"/>
  <c r="N1501" i="1"/>
  <c r="K1582" i="1"/>
  <c r="K1657" i="1" s="1"/>
  <c r="L24" i="1"/>
  <c r="M57" i="1"/>
  <c r="Q931" i="1"/>
  <c r="M931" i="1"/>
  <c r="I597" i="1"/>
  <c r="I593" i="1"/>
  <c r="O367" i="1"/>
  <c r="S381" i="1"/>
  <c r="H1599" i="1"/>
  <c r="U1599" i="1" s="1"/>
  <c r="H1032" i="1"/>
  <c r="H1074" i="1" s="1"/>
  <c r="L1173" i="1"/>
  <c r="L1640" i="1" s="1"/>
  <c r="Q1171" i="1"/>
  <c r="Q1638" i="1" s="1"/>
  <c r="H1186" i="1"/>
  <c r="K401" i="1"/>
  <c r="H722" i="1"/>
  <c r="P1596" i="1"/>
  <c r="P1166" i="1"/>
  <c r="P1171" i="1" s="1"/>
  <c r="P1638" i="1" s="1"/>
  <c r="M1369" i="1"/>
  <c r="P1594" i="1"/>
  <c r="L1594" i="1"/>
  <c r="N930" i="1"/>
  <c r="R1601" i="1"/>
  <c r="N1601" i="1"/>
  <c r="J1601" i="1"/>
  <c r="R1165" i="1"/>
  <c r="S1501" i="1"/>
  <c r="K1547" i="1"/>
  <c r="I1532" i="1"/>
  <c r="I1531" i="1" s="1"/>
  <c r="K1554" i="1"/>
  <c r="T1592" i="1"/>
  <c r="S110" i="1"/>
  <c r="S1613" i="1"/>
  <c r="O110" i="1"/>
  <c r="O1613" i="1"/>
  <c r="K1613" i="1"/>
  <c r="K110" i="1"/>
  <c r="P170" i="1"/>
  <c r="L170" i="1"/>
  <c r="R931" i="1"/>
  <c r="N931" i="1"/>
  <c r="J931" i="1"/>
  <c r="P1615" i="1"/>
  <c r="L110" i="1"/>
  <c r="L1613" i="1"/>
  <c r="P1613" i="1"/>
  <c r="P110" i="1"/>
  <c r="H110" i="1"/>
  <c r="H122" i="1"/>
  <c r="P57" i="1"/>
  <c r="K509" i="1"/>
  <c r="H57" i="1"/>
  <c r="H56" i="1" s="1"/>
  <c r="R268" i="1"/>
  <c r="H765" i="1"/>
  <c r="H764" i="1" s="1"/>
  <c r="S1012" i="1"/>
  <c r="O1012" i="1"/>
  <c r="K1012" i="1"/>
  <c r="Q1011" i="1"/>
  <c r="M1011" i="1"/>
  <c r="S1010" i="1"/>
  <c r="O1010" i="1"/>
  <c r="K1010" i="1"/>
  <c r="R417" i="1"/>
  <c r="R401" i="1" s="1"/>
  <c r="I663" i="1"/>
  <c r="I662" i="1" s="1"/>
  <c r="H674" i="1"/>
  <c r="H673" i="1" s="1"/>
  <c r="H685" i="1"/>
  <c r="H684" i="1" s="1"/>
  <c r="I851" i="1"/>
  <c r="I850" i="1" s="1"/>
  <c r="I867" i="1"/>
  <c r="I866" i="1" s="1"/>
  <c r="I899" i="1"/>
  <c r="I898" i="1" s="1"/>
  <c r="J1501" i="1"/>
  <c r="M1501" i="1"/>
  <c r="L1547" i="1"/>
  <c r="S24" i="1"/>
  <c r="S23" i="1" s="1"/>
  <c r="P270" i="1"/>
  <c r="Q933" i="1"/>
  <c r="M397" i="1"/>
  <c r="S396" i="1"/>
  <c r="K396" i="1"/>
  <c r="Q395" i="1"/>
  <c r="O394" i="1"/>
  <c r="K394" i="1"/>
  <c r="I437" i="1"/>
  <c r="I436" i="1" s="1"/>
  <c r="H1596" i="1"/>
  <c r="U1596" i="1" s="1"/>
  <c r="K1249" i="1"/>
  <c r="I1115" i="1"/>
  <c r="I1117" i="1"/>
  <c r="I1375" i="1"/>
  <c r="I615" i="1"/>
  <c r="I614" i="1" s="1"/>
  <c r="H839" i="1"/>
  <c r="H838" i="1" s="1"/>
  <c r="R509" i="1"/>
  <c r="R533" i="1"/>
  <c r="R718" i="1"/>
  <c r="R1460" i="1"/>
  <c r="R1459" i="1" s="1"/>
  <c r="N1582" i="1"/>
  <c r="N1657" i="1" s="1"/>
  <c r="H1461" i="1"/>
  <c r="H1460" i="1" s="1"/>
  <c r="H1459" i="1" s="1"/>
  <c r="N111" i="1"/>
  <c r="Q57" i="1"/>
  <c r="Q56" i="1" s="1"/>
  <c r="M270" i="1"/>
  <c r="M1607" i="1"/>
  <c r="M1632" i="1" s="1"/>
  <c r="S270" i="1"/>
  <c r="S1607" i="1"/>
  <c r="O270" i="1"/>
  <c r="O1607" i="1"/>
  <c r="O1632" i="1" s="1"/>
  <c r="K270" i="1"/>
  <c r="K1607" i="1"/>
  <c r="H495" i="1"/>
  <c r="H494" i="1" s="1"/>
  <c r="R270" i="1"/>
  <c r="R1607" i="1"/>
  <c r="N270" i="1"/>
  <c r="N1607" i="1"/>
  <c r="J270" i="1"/>
  <c r="J1607" i="1"/>
  <c r="H418" i="1"/>
  <c r="I420" i="1"/>
  <c r="I270" i="1"/>
  <c r="L270" i="1"/>
  <c r="L1607" i="1"/>
  <c r="S397" i="1"/>
  <c r="Q290" i="1"/>
  <c r="N396" i="1"/>
  <c r="P395" i="1"/>
  <c r="N394" i="1"/>
  <c r="R933" i="1"/>
  <c r="I490" i="1"/>
  <c r="I492" i="1"/>
  <c r="I491" i="1"/>
  <c r="I516" i="1"/>
  <c r="I515" i="1" s="1"/>
  <c r="L1058" i="1"/>
  <c r="H1494" i="1"/>
  <c r="H1080" i="1"/>
  <c r="M1452" i="1"/>
  <c r="M1646" i="1" s="1"/>
  <c r="I1374" i="1"/>
  <c r="N509" i="1"/>
  <c r="P932" i="1"/>
  <c r="L932" i="1"/>
  <c r="P1460" i="1"/>
  <c r="Q1582" i="1"/>
  <c r="Q1657" i="1" s="1"/>
  <c r="P1603" i="1"/>
  <c r="L1603" i="1"/>
  <c r="H598" i="1"/>
  <c r="Q312" i="1"/>
  <c r="S1594" i="1"/>
  <c r="S718" i="1"/>
  <c r="S932" i="1"/>
  <c r="O718" i="1"/>
  <c r="O932" i="1"/>
  <c r="K932" i="1"/>
  <c r="O1603" i="1"/>
  <c r="K1603" i="1"/>
  <c r="H596" i="1"/>
  <c r="H737" i="1"/>
  <c r="H736" i="1" s="1"/>
  <c r="R1012" i="1"/>
  <c r="N1012" i="1"/>
  <c r="J1012" i="1"/>
  <c r="P1011" i="1"/>
  <c r="L1011" i="1"/>
  <c r="L1008" i="1" s="1"/>
  <c r="R1010" i="1"/>
  <c r="N1010" i="1"/>
  <c r="J1010" i="1"/>
  <c r="I1035" i="1"/>
  <c r="I1034" i="1" s="1"/>
  <c r="H1050" i="1"/>
  <c r="L1451" i="1"/>
  <c r="L1645" i="1" s="1"/>
  <c r="S1249" i="1"/>
  <c r="H1223" i="1"/>
  <c r="H1222" i="1" s="1"/>
  <c r="H1219" i="1"/>
  <c r="H1220" i="1"/>
  <c r="I1286" i="1"/>
  <c r="I1285" i="1" s="1"/>
  <c r="R1292" i="1"/>
  <c r="I1326" i="1"/>
  <c r="I1325" i="1" s="1"/>
  <c r="H1425" i="1"/>
  <c r="H1424" i="1" s="1"/>
  <c r="H1439" i="1"/>
  <c r="H1438" i="1" s="1"/>
  <c r="S417" i="1"/>
  <c r="S930" i="1" s="1"/>
  <c r="H814" i="1"/>
  <c r="H813" i="1" s="1"/>
  <c r="P235" i="1"/>
  <c r="L235" i="1"/>
  <c r="R312" i="1"/>
  <c r="R311" i="1" s="1"/>
  <c r="R932" i="1"/>
  <c r="N932" i="1"/>
  <c r="J932" i="1"/>
  <c r="J1575" i="1"/>
  <c r="Q1335" i="1"/>
  <c r="H720" i="1"/>
  <c r="S1603" i="1"/>
  <c r="R1603" i="1"/>
  <c r="N1603" i="1"/>
  <c r="J1603" i="1"/>
  <c r="H245" i="1"/>
  <c r="N290" i="1"/>
  <c r="H388" i="1"/>
  <c r="H387" i="1" s="1"/>
  <c r="H463" i="1"/>
  <c r="H462" i="1" s="1"/>
  <c r="H491" i="1"/>
  <c r="H502" i="1"/>
  <c r="H501" i="1" s="1"/>
  <c r="H492" i="1"/>
  <c r="Q1012" i="1"/>
  <c r="M1012" i="1"/>
  <c r="S1011" i="1"/>
  <c r="O1011" i="1"/>
  <c r="K1011" i="1"/>
  <c r="L989" i="1"/>
  <c r="I1168" i="1"/>
  <c r="H1115" i="1"/>
  <c r="H1263" i="1"/>
  <c r="H1265" i="1"/>
  <c r="H1260" i="1"/>
  <c r="I1395" i="1"/>
  <c r="I1425" i="1"/>
  <c r="I1424" i="1" s="1"/>
  <c r="I1439" i="1"/>
  <c r="I1438" i="1" s="1"/>
  <c r="P469" i="1"/>
  <c r="M417" i="1"/>
  <c r="M930" i="1" s="1"/>
  <c r="I651" i="1"/>
  <c r="I650" i="1" s="1"/>
  <c r="N1078" i="1"/>
  <c r="O235" i="1"/>
  <c r="Q932" i="1"/>
  <c r="M932" i="1"/>
  <c r="R1448" i="1"/>
  <c r="J1448" i="1"/>
  <c r="I685" i="1"/>
  <c r="I684" i="1" s="1"/>
  <c r="H696" i="1"/>
  <c r="H695" i="1" s="1"/>
  <c r="H883" i="1"/>
  <c r="H882" i="1" s="1"/>
  <c r="I915" i="1"/>
  <c r="I914" i="1" s="1"/>
  <c r="J1581" i="1"/>
  <c r="J1605" i="1" s="1"/>
  <c r="P1583" i="1"/>
  <c r="P1658" i="1" s="1"/>
  <c r="H95" i="1"/>
  <c r="H94" i="1" s="1"/>
  <c r="Q1603" i="1"/>
  <c r="M1603" i="1"/>
  <c r="O591" i="1"/>
  <c r="N1249" i="1"/>
  <c r="H242" i="1"/>
  <c r="H451" i="1"/>
  <c r="H450" i="1" s="1"/>
  <c r="H945" i="1"/>
  <c r="H944" i="1" s="1"/>
  <c r="H996" i="1"/>
  <c r="H995" i="1" s="1"/>
  <c r="I961" i="1"/>
  <c r="I960" i="1" s="1"/>
  <c r="I957" i="1"/>
  <c r="I982" i="1"/>
  <c r="I981" i="1" s="1"/>
  <c r="Q1453" i="1"/>
  <c r="Q1647" i="1" s="1"/>
  <c r="M1453" i="1"/>
  <c r="M1647" i="1" s="1"/>
  <c r="S1452" i="1"/>
  <c r="S1646" i="1" s="1"/>
  <c r="J397" i="1"/>
  <c r="H430" i="1"/>
  <c r="H429" i="1" s="1"/>
  <c r="H777" i="1"/>
  <c r="H776" i="1" s="1"/>
  <c r="I1065" i="1"/>
  <c r="P989" i="1"/>
  <c r="O1071" i="1"/>
  <c r="O1058" i="1"/>
  <c r="H487" i="1"/>
  <c r="H486" i="1" s="1"/>
  <c r="N276" i="1"/>
  <c r="O938" i="1"/>
  <c r="I958" i="1"/>
  <c r="R1071" i="1"/>
  <c r="R1058" i="1"/>
  <c r="I1082" i="1"/>
  <c r="I1166" i="1" s="1"/>
  <c r="H1215" i="1"/>
  <c r="N1180" i="1"/>
  <c r="P1078" i="1"/>
  <c r="L312" i="1"/>
  <c r="I1600" i="1"/>
  <c r="H344" i="1"/>
  <c r="H343" i="1" s="1"/>
  <c r="O57" i="1"/>
  <c r="H1352" i="1"/>
  <c r="N952" i="1"/>
  <c r="J1024" i="1"/>
  <c r="K1214" i="1"/>
  <c r="O1257" i="1"/>
  <c r="H1581" i="1"/>
  <c r="H1605" i="1" s="1"/>
  <c r="J1580" i="1"/>
  <c r="J1655" i="1" s="1"/>
  <c r="J1660" i="1" s="1"/>
  <c r="Q24" i="1"/>
  <c r="M24" i="1"/>
  <c r="S1335" i="1"/>
  <c r="P1249" i="1"/>
  <c r="Q1452" i="1"/>
  <c r="Q1646" i="1" s="1"/>
  <c r="I1230" i="1"/>
  <c r="I1229" i="1" s="1"/>
  <c r="H1237" i="1"/>
  <c r="H1236" i="1" s="1"/>
  <c r="H1244" i="1"/>
  <c r="H1243" i="1" s="1"/>
  <c r="I639" i="1"/>
  <c r="I638" i="1" s="1"/>
  <c r="I839" i="1"/>
  <c r="I838" i="1" s="1"/>
  <c r="L1180" i="1"/>
  <c r="K235" i="1"/>
  <c r="S235" i="1"/>
  <c r="K118" i="1"/>
  <c r="L1593" i="1"/>
  <c r="R487" i="1"/>
  <c r="R486" i="1" s="1"/>
  <c r="N487" i="1"/>
  <c r="P509" i="1"/>
  <c r="J509" i="1"/>
  <c r="L533" i="1"/>
  <c r="S533" i="1"/>
  <c r="N533" i="1"/>
  <c r="J533" i="1"/>
  <c r="P591" i="1"/>
  <c r="L591" i="1"/>
  <c r="N591" i="1"/>
  <c r="J591" i="1"/>
  <c r="P718" i="1"/>
  <c r="N718" i="1"/>
  <c r="J718" i="1"/>
  <c r="R952" i="1"/>
  <c r="J952" i="1"/>
  <c r="P952" i="1"/>
  <c r="Q952" i="1"/>
  <c r="Q951" i="1" s="1"/>
  <c r="S952" i="1"/>
  <c r="O952" i="1"/>
  <c r="K952" i="1"/>
  <c r="Q1024" i="1"/>
  <c r="M1024" i="1"/>
  <c r="S1167" i="1"/>
  <c r="S1172" i="1" s="1"/>
  <c r="S1639" i="1" s="1"/>
  <c r="S1165" i="1"/>
  <c r="I1087" i="1"/>
  <c r="I1086" i="1" s="1"/>
  <c r="S1168" i="1"/>
  <c r="S1173" i="1" s="1"/>
  <c r="S1640" i="1" s="1"/>
  <c r="S1107" i="1"/>
  <c r="M1610" i="1"/>
  <c r="M1653" i="1" s="1"/>
  <c r="R1180" i="1"/>
  <c r="R1214" i="1"/>
  <c r="J1214" i="1"/>
  <c r="P1214" i="1"/>
  <c r="L1214" i="1"/>
  <c r="J1257" i="1"/>
  <c r="P1610" i="1"/>
  <c r="P1653" i="1" s="1"/>
  <c r="L1257" i="1"/>
  <c r="R1257" i="1"/>
  <c r="R1256" i="1" s="1"/>
  <c r="N1257" i="1"/>
  <c r="R1447" i="1"/>
  <c r="H899" i="1"/>
  <c r="H898" i="1" s="1"/>
  <c r="J1460" i="1"/>
  <c r="K1575" i="1"/>
  <c r="K1580" i="1" s="1"/>
  <c r="K1655" i="1" s="1"/>
  <c r="K1660" i="1" s="1"/>
  <c r="O1575" i="1"/>
  <c r="O1574" i="1" s="1"/>
  <c r="M111" i="1"/>
  <c r="H728" i="1"/>
  <c r="H1030" i="1"/>
  <c r="H1072" i="1" s="1"/>
  <c r="H1042" i="1"/>
  <c r="H1041" i="1" s="1"/>
  <c r="H1218" i="1"/>
  <c r="H1251" i="1" s="1"/>
  <c r="I1237" i="1"/>
  <c r="I1236" i="1" s="1"/>
  <c r="I1263" i="1"/>
  <c r="I1265" i="1"/>
  <c r="H1286" i="1"/>
  <c r="H1285" i="1" s="1"/>
  <c r="H1298" i="1"/>
  <c r="H1363" i="1" s="1"/>
  <c r="H1432" i="1"/>
  <c r="H1431" i="1" s="1"/>
  <c r="I601" i="1"/>
  <c r="R235" i="1"/>
  <c r="N235" i="1"/>
  <c r="J235" i="1"/>
  <c r="O509" i="1"/>
  <c r="Q509" i="1"/>
  <c r="M509" i="1"/>
  <c r="O1448" i="1"/>
  <c r="K1448" i="1"/>
  <c r="K1453" i="1" s="1"/>
  <c r="K1647" i="1" s="1"/>
  <c r="N1447" i="1"/>
  <c r="N1452" i="1" s="1"/>
  <c r="N1646" i="1" s="1"/>
  <c r="P1446" i="1"/>
  <c r="P1451" i="1" s="1"/>
  <c r="I883" i="1"/>
  <c r="I882" i="1" s="1"/>
  <c r="H1600" i="1"/>
  <c r="U1600" i="1" s="1"/>
  <c r="H133" i="1"/>
  <c r="L1460" i="1"/>
  <c r="K1460" i="1"/>
  <c r="I1461" i="1"/>
  <c r="I1460" i="1" s="1"/>
  <c r="I1459" i="1" s="1"/>
  <c r="J1541" i="1"/>
  <c r="P1574" i="1"/>
  <c r="K24" i="1"/>
  <c r="H103" i="1"/>
  <c r="H102" i="1" s="1"/>
  <c r="L57" i="1"/>
  <c r="Q170" i="1"/>
  <c r="Q169" i="1" s="1"/>
  <c r="M170" i="1"/>
  <c r="I720" i="1"/>
  <c r="N1151" i="1"/>
  <c r="O268" i="1"/>
  <c r="Q268" i="1"/>
  <c r="Q267" i="1" s="1"/>
  <c r="R367" i="1"/>
  <c r="L1165" i="1"/>
  <c r="L1170" i="1" s="1"/>
  <c r="I36" i="1"/>
  <c r="I35" i="1" s="1"/>
  <c r="H259" i="1"/>
  <c r="H258" i="1" s="1"/>
  <c r="S276" i="1"/>
  <c r="M290" i="1"/>
  <c r="Q381" i="1"/>
  <c r="O381" i="1"/>
  <c r="I406" i="1"/>
  <c r="I451" i="1"/>
  <c r="I450" i="1" s="1"/>
  <c r="O239" i="1"/>
  <c r="H246" i="1"/>
  <c r="H271" i="1" s="1"/>
  <c r="P1165" i="1"/>
  <c r="P1170" i="1" s="1"/>
  <c r="I423" i="1"/>
  <c r="I422" i="1" s="1"/>
  <c r="K395" i="1"/>
  <c r="I418" i="1"/>
  <c r="I444" i="1"/>
  <c r="I443" i="1" s="1"/>
  <c r="I765" i="1"/>
  <c r="I764" i="1" s="1"/>
  <c r="I945" i="1"/>
  <c r="I944" i="1" s="1"/>
  <c r="M989" i="1"/>
  <c r="O989" i="1"/>
  <c r="H1031" i="1"/>
  <c r="H1073" i="1" s="1"/>
  <c r="R1453" i="1"/>
  <c r="R1647" i="1" s="1"/>
  <c r="Q417" i="1"/>
  <c r="Q401" i="1" s="1"/>
  <c r="Q469" i="1"/>
  <c r="I814" i="1"/>
  <c r="I813" i="1" s="1"/>
  <c r="N239" i="1"/>
  <c r="P268" i="1"/>
  <c r="H395" i="1"/>
  <c r="L397" i="1"/>
  <c r="R396" i="1"/>
  <c r="P276" i="1"/>
  <c r="L395" i="1"/>
  <c r="L1015" i="1" s="1"/>
  <c r="L1586" i="1" s="1"/>
  <c r="R394" i="1"/>
  <c r="J276" i="1"/>
  <c r="P933" i="1"/>
  <c r="H437" i="1"/>
  <c r="H436" i="1" s="1"/>
  <c r="I737" i="1"/>
  <c r="I736" i="1" s="1"/>
  <c r="I733" i="1"/>
  <c r="M938" i="1"/>
  <c r="I1094" i="1"/>
  <c r="I1093" i="1" s="1"/>
  <c r="I953" i="1"/>
  <c r="H957" i="1"/>
  <c r="H1011" i="1" s="1"/>
  <c r="H1082" i="1"/>
  <c r="H1166" i="1" s="1"/>
  <c r="H1120" i="1"/>
  <c r="H1119" i="1" s="1"/>
  <c r="I1127" i="1"/>
  <c r="I1126" i="1" s="1"/>
  <c r="L1249" i="1"/>
  <c r="J1249" i="1"/>
  <c r="H1117" i="1"/>
  <c r="H1374" i="1"/>
  <c r="H789" i="1"/>
  <c r="H788" i="1" s="1"/>
  <c r="R1653" i="1"/>
  <c r="Y1610" i="1"/>
  <c r="I290" i="1"/>
  <c r="S933" i="1"/>
  <c r="O397" i="1"/>
  <c r="K397" i="1"/>
  <c r="S367" i="1"/>
  <c r="O395" i="1"/>
  <c r="K367" i="1"/>
  <c r="N397" i="1"/>
  <c r="P396" i="1"/>
  <c r="R395" i="1"/>
  <c r="N395" i="1"/>
  <c r="J395" i="1"/>
  <c r="L381" i="1"/>
  <c r="I513" i="1"/>
  <c r="H513" i="1"/>
  <c r="H545" i="1"/>
  <c r="I941" i="1"/>
  <c r="I1058" i="1"/>
  <c r="I975" i="1"/>
  <c r="I974" i="1" s="1"/>
  <c r="I989" i="1"/>
  <c r="I988" i="1" s="1"/>
  <c r="I1032" i="1"/>
  <c r="I1074" i="1" s="1"/>
  <c r="I1116" i="1"/>
  <c r="H1258" i="1"/>
  <c r="H1277" i="1"/>
  <c r="H1276" i="1" s="1"/>
  <c r="I1385" i="1"/>
  <c r="I1384" i="1" s="1"/>
  <c r="I1371" i="1"/>
  <c r="H1400" i="1"/>
  <c r="O469" i="1"/>
  <c r="O417" i="1"/>
  <c r="O930" i="1" s="1"/>
  <c r="J417" i="1"/>
  <c r="J401" i="1" s="1"/>
  <c r="H1318" i="1"/>
  <c r="H1317" i="1" s="1"/>
  <c r="O1078" i="1"/>
  <c r="R232" i="1"/>
  <c r="J232" i="1"/>
  <c r="J118" i="1"/>
  <c r="S312" i="1"/>
  <c r="S311" i="1" s="1"/>
  <c r="K312" i="1"/>
  <c r="M312" i="1"/>
  <c r="S401" i="1"/>
  <c r="S487" i="1"/>
  <c r="S486" i="1" s="1"/>
  <c r="K487" i="1"/>
  <c r="Q487" i="1"/>
  <c r="Q486" i="1" s="1"/>
  <c r="M487" i="1"/>
  <c r="H1116" i="1"/>
  <c r="H1167" i="1" s="1"/>
  <c r="N1451" i="1"/>
  <c r="N1645" i="1" s="1"/>
  <c r="O1452" i="1"/>
  <c r="O1646" i="1" s="1"/>
  <c r="I1219" i="1"/>
  <c r="I1218" i="1"/>
  <c r="I1251" i="1" s="1"/>
  <c r="I1220" i="1"/>
  <c r="Q1256" i="1"/>
  <c r="I1298" i="1"/>
  <c r="I1300" i="1"/>
  <c r="I1365" i="1" s="1"/>
  <c r="H1311" i="1"/>
  <c r="H1310" i="1" s="1"/>
  <c r="H1300" i="1"/>
  <c r="H1365" i="1" s="1"/>
  <c r="I1318" i="1"/>
  <c r="I1317" i="1" s="1"/>
  <c r="I1418" i="1"/>
  <c r="I1417" i="1" s="1"/>
  <c r="I789" i="1"/>
  <c r="I788" i="1" s="1"/>
  <c r="I1432" i="1"/>
  <c r="I1431" i="1" s="1"/>
  <c r="I627" i="1"/>
  <c r="I626" i="1" s="1"/>
  <c r="H639" i="1"/>
  <c r="H638" i="1" s="1"/>
  <c r="I305" i="1"/>
  <c r="I304" i="1" s="1"/>
  <c r="I827" i="1"/>
  <c r="I826" i="1" s="1"/>
  <c r="S1293" i="1"/>
  <c r="S1292" i="1" s="1"/>
  <c r="K1168" i="1"/>
  <c r="K1173" i="1" s="1"/>
  <c r="K1640" i="1" s="1"/>
  <c r="O1168" i="1"/>
  <c r="O1173" i="1" s="1"/>
  <c r="O1640" i="1" s="1"/>
  <c r="P1257" i="1"/>
  <c r="K1024" i="1"/>
  <c r="O312" i="1"/>
  <c r="J1180" i="1"/>
  <c r="O1024" i="1"/>
  <c r="N1583" i="1"/>
  <c r="N1658" i="1" s="1"/>
  <c r="P1452" i="1"/>
  <c r="P1646" i="1" s="1"/>
  <c r="L1452" i="1"/>
  <c r="L1646" i="1" s="1"/>
  <c r="I1260" i="1"/>
  <c r="H1395" i="1"/>
  <c r="I1398" i="1"/>
  <c r="I1400" i="1"/>
  <c r="I1448" i="1" s="1"/>
  <c r="M401" i="1"/>
  <c r="H651" i="1"/>
  <c r="H650" i="1" s="1"/>
  <c r="I801" i="1"/>
  <c r="I800" i="1" s="1"/>
  <c r="R1362" i="1"/>
  <c r="J1078" i="1"/>
  <c r="M1167" i="1"/>
  <c r="O1166" i="1"/>
  <c r="Q1167" i="1"/>
  <c r="Q1172" i="1" s="1"/>
  <c r="Q1639" i="1" s="1"/>
  <c r="M235" i="1"/>
  <c r="S118" i="1"/>
  <c r="O232" i="1"/>
  <c r="K232" i="1"/>
  <c r="N312" i="1"/>
  <c r="Y1606" i="1"/>
  <c r="S1595" i="1"/>
  <c r="AA1595" i="1" s="1"/>
  <c r="N1595" i="1"/>
  <c r="I1494" i="1"/>
  <c r="I1493" i="1" s="1"/>
  <c r="R1495" i="1"/>
  <c r="L1582" i="1"/>
  <c r="L1657" i="1" s="1"/>
  <c r="R1583" i="1"/>
  <c r="R1658" i="1" s="1"/>
  <c r="N1541" i="1"/>
  <c r="L1574" i="1"/>
  <c r="I170" i="1"/>
  <c r="I169" i="1" s="1"/>
  <c r="R1335" i="1"/>
  <c r="Q1580" i="1"/>
  <c r="Q1655" i="1" s="1"/>
  <c r="Q1660" i="1" s="1"/>
  <c r="J1493" i="1"/>
  <c r="P1581" i="1"/>
  <c r="P1605" i="1" s="1"/>
  <c r="L1583" i="1"/>
  <c r="L1658" i="1" s="1"/>
  <c r="O1583" i="1"/>
  <c r="O1658" i="1" s="1"/>
  <c r="R1574" i="1"/>
  <c r="N1575" i="1"/>
  <c r="N1580" i="1" s="1"/>
  <c r="J1595" i="1"/>
  <c r="R1593" i="1"/>
  <c r="Y1593" i="1" s="1"/>
  <c r="P1448" i="1"/>
  <c r="P1453" i="1" s="1"/>
  <c r="P1647" i="1" s="1"/>
  <c r="L1448" i="1"/>
  <c r="L1444" i="1" s="1"/>
  <c r="J1447" i="1"/>
  <c r="I477" i="1"/>
  <c r="I476" i="1" s="1"/>
  <c r="R217" i="1"/>
  <c r="R216" i="1" s="1"/>
  <c r="I337" i="1"/>
  <c r="I336" i="1" s="1"/>
  <c r="M1547" i="1"/>
  <c r="M1580" i="1" s="1"/>
  <c r="M1655" i="1" s="1"/>
  <c r="M1660" i="1" s="1"/>
  <c r="M1460" i="1"/>
  <c r="S1581" i="1"/>
  <c r="S1605" i="1" s="1"/>
  <c r="P1582" i="1"/>
  <c r="P1657" i="1" s="1"/>
  <c r="S1582" i="1"/>
  <c r="S1657" i="1" s="1"/>
  <c r="N1581" i="1"/>
  <c r="J1574" i="1"/>
  <c r="H707" i="1"/>
  <c r="H706" i="1" s="1"/>
  <c r="R111" i="1"/>
  <c r="S170" i="1"/>
  <c r="S169" i="1" s="1"/>
  <c r="O170" i="1"/>
  <c r="K170" i="1"/>
  <c r="H1334" i="1"/>
  <c r="M1446" i="1"/>
  <c r="M1444" i="1" s="1"/>
  <c r="R1446" i="1"/>
  <c r="R1444" i="1" s="1"/>
  <c r="N1493" i="1"/>
  <c r="H1582" i="1"/>
  <c r="H1657" i="1" s="1"/>
  <c r="S1583" i="1"/>
  <c r="S1658" i="1" s="1"/>
  <c r="I111" i="1"/>
  <c r="H719" i="1"/>
  <c r="I728" i="1"/>
  <c r="O267" i="1"/>
  <c r="H1058" i="1"/>
  <c r="H1071" i="1"/>
  <c r="M276" i="1"/>
  <c r="I419" i="1"/>
  <c r="N933" i="1"/>
  <c r="N1017" i="1" s="1"/>
  <c r="N1628" i="1" s="1"/>
  <c r="J933" i="1"/>
  <c r="R575" i="1"/>
  <c r="Q1070" i="1"/>
  <c r="R1452" i="1"/>
  <c r="R1646" i="1" s="1"/>
  <c r="R1249" i="1"/>
  <c r="S239" i="1"/>
  <c r="M239" i="1"/>
  <c r="H217" i="1"/>
  <c r="H216" i="1" s="1"/>
  <c r="Q239" i="1"/>
  <c r="J239" i="1"/>
  <c r="J381" i="1"/>
  <c r="H403" i="1"/>
  <c r="I463" i="1"/>
  <c r="I462" i="1" s="1"/>
  <c r="P290" i="1"/>
  <c r="S394" i="1"/>
  <c r="O290" i="1"/>
  <c r="K290" i="1"/>
  <c r="N367" i="1"/>
  <c r="L367" i="1"/>
  <c r="M381" i="1"/>
  <c r="H420" i="1"/>
  <c r="H523" i="1"/>
  <c r="H522" i="1" s="1"/>
  <c r="H512" i="1"/>
  <c r="H544" i="1"/>
  <c r="H733" i="1"/>
  <c r="Q1058" i="1"/>
  <c r="H1065" i="1"/>
  <c r="R989" i="1"/>
  <c r="J989" i="1"/>
  <c r="H989" i="1"/>
  <c r="I1188" i="1"/>
  <c r="I1253" i="1" s="1"/>
  <c r="I1200" i="1"/>
  <c r="I1199" i="1" s="1"/>
  <c r="P381" i="1"/>
  <c r="S268" i="1"/>
  <c r="R381" i="1"/>
  <c r="L276" i="1"/>
  <c r="L933" i="1"/>
  <c r="L1017" i="1" s="1"/>
  <c r="O933" i="1"/>
  <c r="K933" i="1"/>
  <c r="K1017" i="1" s="1"/>
  <c r="S395" i="1"/>
  <c r="M394" i="1"/>
  <c r="I322" i="1"/>
  <c r="I321" i="1" s="1"/>
  <c r="Q397" i="1"/>
  <c r="Q1017" i="1" s="1"/>
  <c r="Q1628" i="1" s="1"/>
  <c r="M933" i="1"/>
  <c r="Q367" i="1"/>
  <c r="I430" i="1"/>
  <c r="I429" i="1" s="1"/>
  <c r="I749" i="1"/>
  <c r="I748" i="1" s="1"/>
  <c r="H725" i="1"/>
  <c r="I1012" i="1"/>
  <c r="I996" i="1"/>
  <c r="I995" i="1" s="1"/>
  <c r="H1094" i="1"/>
  <c r="H1093" i="1" s="1"/>
  <c r="H1087" i="1"/>
  <c r="H1086" i="1" s="1"/>
  <c r="I954" i="1"/>
  <c r="I968" i="1"/>
  <c r="I967" i="1" s="1"/>
  <c r="I1031" i="1"/>
  <c r="I1073" i="1" s="1"/>
  <c r="K268" i="1"/>
  <c r="K267" i="1" s="1"/>
  <c r="N393" i="1"/>
  <c r="I148" i="1"/>
  <c r="I147" i="1" s="1"/>
  <c r="J268" i="1"/>
  <c r="P239" i="1"/>
  <c r="L268" i="1"/>
  <c r="R239" i="1"/>
  <c r="N268" i="1"/>
  <c r="N267" i="1" s="1"/>
  <c r="I388" i="1"/>
  <c r="I387" i="1" s="1"/>
  <c r="H423" i="1"/>
  <c r="H422" i="1" s="1"/>
  <c r="H444" i="1"/>
  <c r="H443" i="1" s="1"/>
  <c r="N938" i="1"/>
  <c r="Q1010" i="1"/>
  <c r="Q1015" i="1" s="1"/>
  <c r="Q938" i="1"/>
  <c r="M1010" i="1"/>
  <c r="M1058" i="1"/>
  <c r="I956" i="1"/>
  <c r="I1050" i="1"/>
  <c r="I1049" i="1" s="1"/>
  <c r="N1070" i="1"/>
  <c r="H1084" i="1"/>
  <c r="H1168" i="1" s="1"/>
  <c r="H1173" i="1" s="1"/>
  <c r="H1640" i="1" s="1"/>
  <c r="H1081" i="1"/>
  <c r="H1101" i="1"/>
  <c r="H1100" i="1" s="1"/>
  <c r="H1187" i="1"/>
  <c r="J1444" i="1"/>
  <c r="H1373" i="1"/>
  <c r="H1375" i="1"/>
  <c r="H1448" i="1" s="1"/>
  <c r="H1398" i="1"/>
  <c r="I298" i="1"/>
  <c r="I297" i="1" s="1"/>
  <c r="O1180" i="1"/>
  <c r="S1448" i="1"/>
  <c r="S1453" i="1" s="1"/>
  <c r="S1647" i="1" s="1"/>
  <c r="S1446" i="1"/>
  <c r="S1451" i="1" s="1"/>
  <c r="S1645" i="1" s="1"/>
  <c r="O1446" i="1"/>
  <c r="O1451" i="1" s="1"/>
  <c r="O1645" i="1" s="1"/>
  <c r="K1446" i="1"/>
  <c r="K1444" i="1" s="1"/>
  <c r="L1656" i="1"/>
  <c r="L1661" i="1" s="1"/>
  <c r="R1582" i="1"/>
  <c r="R1657" i="1" s="1"/>
  <c r="R1546" i="1"/>
  <c r="H1578" i="1"/>
  <c r="H1583" i="1" s="1"/>
  <c r="H1658" i="1" s="1"/>
  <c r="H1554" i="1"/>
  <c r="M1451" i="1"/>
  <c r="M1645" i="1" s="1"/>
  <c r="J1451" i="1"/>
  <c r="J1645" i="1" s="1"/>
  <c r="J1453" i="1"/>
  <c r="J1647" i="1" s="1"/>
  <c r="I1399" i="1"/>
  <c r="I1447" i="1" s="1"/>
  <c r="I600" i="1"/>
  <c r="H600" i="1"/>
  <c r="L118" i="1"/>
  <c r="R118" i="1"/>
  <c r="R1655" i="1"/>
  <c r="R1660" i="1" s="1"/>
  <c r="P1656" i="1"/>
  <c r="P1661" i="1" s="1"/>
  <c r="H1127" i="1"/>
  <c r="H1126" i="1" s="1"/>
  <c r="H1610" i="1"/>
  <c r="H1653" i="1" s="1"/>
  <c r="J1452" i="1"/>
  <c r="J1646" i="1" s="1"/>
  <c r="H1411" i="1"/>
  <c r="H1410" i="1" s="1"/>
  <c r="I1277" i="1"/>
  <c r="I1276" i="1" s="1"/>
  <c r="I1303" i="1"/>
  <c r="I1302" i="1" s="1"/>
  <c r="I1299" i="1"/>
  <c r="H1396" i="1"/>
  <c r="H1399" i="1"/>
  <c r="H1447" i="1" s="1"/>
  <c r="H1207" i="1"/>
  <c r="H1206" i="1" s="1"/>
  <c r="P1024" i="1"/>
  <c r="K1180" i="1"/>
  <c r="P1180" i="1"/>
  <c r="Q1444" i="1"/>
  <c r="L232" i="1"/>
  <c r="S232" i="1"/>
  <c r="O118" i="1"/>
  <c r="M232" i="1"/>
  <c r="J312" i="1"/>
  <c r="S1596" i="1"/>
  <c r="AA1596" i="1" s="1"/>
  <c r="N1448" i="1"/>
  <c r="N1444" i="1" s="1"/>
  <c r="H663" i="1"/>
  <c r="H662" i="1" s="1"/>
  <c r="P1580" i="1"/>
  <c r="P1655" i="1" s="1"/>
  <c r="P1660" i="1" s="1"/>
  <c r="P1493" i="1"/>
  <c r="J1582" i="1"/>
  <c r="J1657" i="1" s="1"/>
  <c r="J1546" i="1"/>
  <c r="H734" i="1"/>
  <c r="I777" i="1"/>
  <c r="I776" i="1" s="1"/>
  <c r="H1024" i="1"/>
  <c r="H956" i="1"/>
  <c r="H958" i="1"/>
  <c r="H1012" i="1" s="1"/>
  <c r="H968" i="1"/>
  <c r="H967" i="1" s="1"/>
  <c r="H975" i="1"/>
  <c r="H982" i="1"/>
  <c r="S989" i="1"/>
  <c r="K989" i="1"/>
  <c r="Q989" i="1"/>
  <c r="Q988" i="1" s="1"/>
  <c r="H1035" i="1"/>
  <c r="H1034" i="1" s="1"/>
  <c r="I1596" i="1"/>
  <c r="I1042" i="1"/>
  <c r="I1041" i="1" s="1"/>
  <c r="I1223" i="1"/>
  <c r="I1222" i="1" s="1"/>
  <c r="H1188" i="1"/>
  <c r="H1253" i="1" s="1"/>
  <c r="O1453" i="1"/>
  <c r="O1647" i="1" s="1"/>
  <c r="I1268" i="1"/>
  <c r="I1267" i="1" s="1"/>
  <c r="I1264" i="1"/>
  <c r="H1303" i="1"/>
  <c r="H1302" i="1" s="1"/>
  <c r="H1326" i="1"/>
  <c r="H1325" i="1" s="1"/>
  <c r="H1299" i="1"/>
  <c r="H1418" i="1"/>
  <c r="H1417" i="1" s="1"/>
  <c r="H469" i="1"/>
  <c r="M1180" i="1"/>
  <c r="Q1078" i="1"/>
  <c r="Q1180" i="1"/>
  <c r="S1593" i="1"/>
  <c r="AA1593" i="1" s="1"/>
  <c r="O1593" i="1"/>
  <c r="K1593" i="1"/>
  <c r="I696" i="1"/>
  <c r="I695" i="1" s="1"/>
  <c r="I1575" i="1"/>
  <c r="I1574" i="1" s="1"/>
  <c r="I1554" i="1"/>
  <c r="I1553" i="1" s="1"/>
  <c r="H329" i="1"/>
  <c r="H328" i="1" s="1"/>
  <c r="L1546" i="1"/>
  <c r="Q1546" i="1"/>
  <c r="Q1574" i="1"/>
  <c r="S1614" i="1"/>
  <c r="O1614" i="1"/>
  <c r="K1614" i="1"/>
  <c r="S111" i="1"/>
  <c r="O111" i="1"/>
  <c r="K111" i="1"/>
  <c r="S57" i="1"/>
  <c r="S56" i="1" s="1"/>
  <c r="J57" i="1"/>
  <c r="H1342" i="1"/>
  <c r="H360" i="1"/>
  <c r="H359" i="1" s="1"/>
  <c r="H1493" i="1"/>
  <c r="I1582" i="1"/>
  <c r="I1657" i="1" s="1"/>
  <c r="N1574" i="1"/>
  <c r="N24" i="1"/>
  <c r="R1614" i="1"/>
  <c r="N1614" i="1"/>
  <c r="J1614" i="1"/>
  <c r="J111" i="1"/>
  <c r="R57" i="1"/>
  <c r="R56" i="1" s="1"/>
  <c r="I1294" i="1"/>
  <c r="H1294" i="1"/>
  <c r="I344" i="1"/>
  <c r="I343" i="1" s="1"/>
  <c r="P1546" i="1"/>
  <c r="K1583" i="1"/>
  <c r="K1658" i="1" s="1"/>
  <c r="M1574" i="1"/>
  <c r="Q1614" i="1"/>
  <c r="M1614" i="1"/>
  <c r="I1614" i="1"/>
  <c r="H729" i="1"/>
  <c r="H867" i="1"/>
  <c r="S217" i="1"/>
  <c r="S216" i="1" s="1"/>
  <c r="H351" i="1"/>
  <c r="H350" i="1" s="1"/>
  <c r="H337" i="1"/>
  <c r="H336" i="1" s="1"/>
  <c r="J1656" i="1"/>
  <c r="J1661" i="1" s="1"/>
  <c r="N1546" i="1"/>
  <c r="O1460" i="1"/>
  <c r="I1581" i="1"/>
  <c r="M1582" i="1"/>
  <c r="M1657" i="1" s="1"/>
  <c r="I1583" i="1"/>
  <c r="I1658" i="1" s="1"/>
  <c r="L1541" i="1"/>
  <c r="S1574" i="1"/>
  <c r="P1614" i="1"/>
  <c r="L1614" i="1"/>
  <c r="P111" i="1"/>
  <c r="P1015" i="1" s="1"/>
  <c r="R170" i="1"/>
  <c r="R169" i="1" s="1"/>
  <c r="N170" i="1"/>
  <c r="J170" i="1"/>
  <c r="I1335" i="1"/>
  <c r="I719" i="1"/>
  <c r="I729" i="1"/>
  <c r="J267" i="1"/>
  <c r="I1597" i="1"/>
  <c r="I1071" i="1"/>
  <c r="H235" i="1"/>
  <c r="R1170" i="1"/>
  <c r="R1070" i="1"/>
  <c r="H241" i="1"/>
  <c r="M268" i="1"/>
  <c r="M267" i="1" s="1"/>
  <c r="H283" i="1"/>
  <c r="H282" i="1" s="1"/>
  <c r="S290" i="1"/>
  <c r="P394" i="1"/>
  <c r="Q396" i="1"/>
  <c r="Q276" i="1"/>
  <c r="R290" i="1"/>
  <c r="J290" i="1"/>
  <c r="M367" i="1"/>
  <c r="P929" i="1"/>
  <c r="R1008" i="1"/>
  <c r="N1008" i="1"/>
  <c r="J1008" i="1"/>
  <c r="P1070" i="1"/>
  <c r="L1070" i="1"/>
  <c r="I576" i="1"/>
  <c r="I571" i="1" s="1"/>
  <c r="I583" i="1"/>
  <c r="I582" i="1" s="1"/>
  <c r="J1070" i="1"/>
  <c r="L239" i="1"/>
  <c r="I249" i="1"/>
  <c r="I248" i="1" s="1"/>
  <c r="K276" i="1"/>
  <c r="I374" i="1"/>
  <c r="I373" i="1" s="1"/>
  <c r="H419" i="1"/>
  <c r="L290" i="1"/>
  <c r="P367" i="1"/>
  <c r="R397" i="1"/>
  <c r="R1017" i="1" s="1"/>
  <c r="L396" i="1"/>
  <c r="H577" i="1"/>
  <c r="H572" i="1" s="1"/>
  <c r="H583" i="1"/>
  <c r="H582" i="1" s="1"/>
  <c r="M1070" i="1"/>
  <c r="N1170" i="1"/>
  <c r="H137" i="1"/>
  <c r="H136" i="1" s="1"/>
  <c r="K239" i="1"/>
  <c r="H249" i="1"/>
  <c r="H248" i="1" s="1"/>
  <c r="I239" i="1"/>
  <c r="H123" i="1"/>
  <c r="I121" i="1"/>
  <c r="H290" i="1"/>
  <c r="H243" i="1"/>
  <c r="O276" i="1"/>
  <c r="I502" i="1"/>
  <c r="I501" i="1" s="1"/>
  <c r="H516" i="1"/>
  <c r="H515" i="1" s="1"/>
  <c r="M395" i="1"/>
  <c r="M396" i="1"/>
  <c r="J394" i="1"/>
  <c r="R276" i="1"/>
  <c r="L394" i="1"/>
  <c r="I278" i="1"/>
  <c r="I395" i="1" s="1"/>
  <c r="I283" i="1"/>
  <c r="I282" i="1" s="1"/>
  <c r="Q394" i="1"/>
  <c r="H322" i="1"/>
  <c r="H321" i="1" s="1"/>
  <c r="H368" i="1"/>
  <c r="H394" i="1" s="1"/>
  <c r="H374" i="1"/>
  <c r="H373" i="1" s="1"/>
  <c r="P397" i="1"/>
  <c r="P1017" i="1" s="1"/>
  <c r="P1628" i="1" s="1"/>
  <c r="J396" i="1"/>
  <c r="N381" i="1"/>
  <c r="I394" i="1"/>
  <c r="I495" i="1"/>
  <c r="I494" i="1" s="1"/>
  <c r="H575" i="1"/>
  <c r="H570" i="1" s="1"/>
  <c r="H568" i="1" s="1"/>
  <c r="H567" i="1" s="1"/>
  <c r="Q1008" i="1"/>
  <c r="M1008" i="1"/>
  <c r="R1169" i="1"/>
  <c r="R1636" i="1" s="1"/>
  <c r="R1640" i="1"/>
  <c r="O1070" i="1"/>
  <c r="K1070" i="1"/>
  <c r="I1173" i="1"/>
  <c r="I1640" i="1" s="1"/>
  <c r="I1250" i="1"/>
  <c r="I1180" i="1"/>
  <c r="H381" i="1"/>
  <c r="I488" i="1"/>
  <c r="I487" i="1" s="1"/>
  <c r="I486" i="1" s="1"/>
  <c r="H548" i="1"/>
  <c r="H547" i="1" s="1"/>
  <c r="K938" i="1"/>
  <c r="S938" i="1"/>
  <c r="P938" i="1"/>
  <c r="N1058" i="1"/>
  <c r="J1058" i="1"/>
  <c r="H961" i="1"/>
  <c r="H960" i="1" s="1"/>
  <c r="I1101" i="1"/>
  <c r="I1100" i="1" s="1"/>
  <c r="S1070" i="1"/>
  <c r="I1030" i="1"/>
  <c r="I1072" i="1" s="1"/>
  <c r="H1200" i="1"/>
  <c r="H1199" i="1" s="1"/>
  <c r="I1120" i="1"/>
  <c r="I1119" i="1" s="1"/>
  <c r="H1264" i="1"/>
  <c r="H1370" i="1"/>
  <c r="H1378" i="1"/>
  <c r="I1378" i="1"/>
  <c r="I1377" i="1" s="1"/>
  <c r="I1373" i="1"/>
  <c r="I725" i="1"/>
  <c r="J938" i="1"/>
  <c r="R938" i="1"/>
  <c r="H939" i="1"/>
  <c r="H1009" i="1" s="1"/>
  <c r="H1597" i="1"/>
  <c r="U1597" i="1" s="1"/>
  <c r="I1083" i="1"/>
  <c r="I1078" i="1" s="1"/>
  <c r="H1191" i="1"/>
  <c r="H1190" i="1" s="1"/>
  <c r="S1361" i="1"/>
  <c r="O396" i="1"/>
  <c r="O393" i="1" s="1"/>
  <c r="I312" i="1"/>
  <c r="I938" i="1"/>
  <c r="L938" i="1"/>
  <c r="K1058" i="1"/>
  <c r="S1058" i="1"/>
  <c r="P1058" i="1"/>
  <c r="Q1249" i="1"/>
  <c r="H1230" i="1"/>
  <c r="H1229" i="1" s="1"/>
  <c r="I1295" i="1"/>
  <c r="H1259" i="1"/>
  <c r="H1268" i="1"/>
  <c r="H1267" i="1" s="1"/>
  <c r="I1296" i="1"/>
  <c r="I1610" i="1" s="1"/>
  <c r="I1653" i="1" s="1"/>
  <c r="I1311" i="1"/>
  <c r="I1310" i="1" s="1"/>
  <c r="I1403" i="1"/>
  <c r="I1402" i="1" s="1"/>
  <c r="H1403" i="1"/>
  <c r="H1402" i="1" s="1"/>
  <c r="I469" i="1"/>
  <c r="L469" i="1"/>
  <c r="N469" i="1"/>
  <c r="H46" i="1"/>
  <c r="H45" i="1" s="1"/>
  <c r="H604" i="1"/>
  <c r="H603" i="1" s="1"/>
  <c r="H627" i="1"/>
  <c r="H626" i="1" s="1"/>
  <c r="J1173" i="1"/>
  <c r="J1640" i="1" s="1"/>
  <c r="P312" i="1"/>
  <c r="Q1599" i="1"/>
  <c r="M1599" i="1"/>
  <c r="R208" i="1"/>
  <c r="R207" i="1" s="1"/>
  <c r="L1493" i="1"/>
  <c r="L1580" i="1"/>
  <c r="S1580" i="1"/>
  <c r="S1493" i="1"/>
  <c r="O1493" i="1"/>
  <c r="O1581" i="1"/>
  <c r="O1605" i="1" s="1"/>
  <c r="I1396" i="1"/>
  <c r="I1207" i="1"/>
  <c r="I1206" i="1" s="1"/>
  <c r="H1184" i="1"/>
  <c r="I544" i="1"/>
  <c r="J1165" i="1"/>
  <c r="J1170" i="1" s="1"/>
  <c r="J1172" i="1"/>
  <c r="J1639" i="1" s="1"/>
  <c r="P232" i="1"/>
  <c r="P1014" i="1" s="1"/>
  <c r="P118" i="1"/>
  <c r="M1581" i="1"/>
  <c r="M1605" i="1" s="1"/>
  <c r="M1493" i="1"/>
  <c r="M1583" i="1"/>
  <c r="M1658" i="1" s="1"/>
  <c r="I1144" i="1"/>
  <c r="K1143" i="1"/>
  <c r="K1142" i="1" s="1"/>
  <c r="K1113" i="1"/>
  <c r="K1108" i="1" s="1"/>
  <c r="L1078" i="1"/>
  <c r="N1171" i="1"/>
  <c r="O1171" i="1"/>
  <c r="O1638" i="1" s="1"/>
  <c r="M118" i="1"/>
  <c r="O1599" i="1"/>
  <c r="K1599" i="1"/>
  <c r="O1546" i="1"/>
  <c r="K1581" i="1"/>
  <c r="K1605" i="1" s="1"/>
  <c r="K1493" i="1"/>
  <c r="AA1605" i="1"/>
  <c r="S1656" i="1"/>
  <c r="S1661" i="1" s="1"/>
  <c r="O1582" i="1"/>
  <c r="O1657" i="1" s="1"/>
  <c r="M1546" i="1"/>
  <c r="I604" i="1"/>
  <c r="I603" i="1" s="1"/>
  <c r="I163" i="1"/>
  <c r="I162" i="1" s="1"/>
  <c r="I533" i="1"/>
  <c r="P1595" i="1"/>
  <c r="K1172" i="1"/>
  <c r="K1639" i="1" s="1"/>
  <c r="M1172" i="1"/>
  <c r="M1639" i="1" s="1"/>
  <c r="R1164" i="1"/>
  <c r="N232" i="1"/>
  <c r="N1014" i="1" s="1"/>
  <c r="N118" i="1"/>
  <c r="Q1581" i="1"/>
  <c r="Q1605" i="1" s="1"/>
  <c r="Q1493" i="1"/>
  <c r="Q1583" i="1"/>
  <c r="Q1658" i="1" s="1"/>
  <c r="K1546" i="1"/>
  <c r="K1574" i="1"/>
  <c r="N1596" i="1"/>
  <c r="J1596" i="1"/>
  <c r="H851" i="1"/>
  <c r="H850" i="1" s="1"/>
  <c r="S1599" i="1"/>
  <c r="AA1599" i="1" s="1"/>
  <c r="J1599" i="1"/>
  <c r="H132" i="1"/>
  <c r="K1632" i="1"/>
  <c r="O1362" i="1"/>
  <c r="O1361" i="1" s="1"/>
  <c r="K1362" i="1"/>
  <c r="R1596" i="1"/>
  <c r="Y1596" i="1" s="1"/>
  <c r="M1596" i="1"/>
  <c r="N1362" i="1"/>
  <c r="J1362" i="1"/>
  <c r="J1361" i="1" s="1"/>
  <c r="H594" i="1"/>
  <c r="I139" i="1"/>
  <c r="I120" i="1" s="1"/>
  <c r="R1599" i="1"/>
  <c r="Y1599" i="1" s="1"/>
  <c r="J1632" i="1"/>
  <c r="N1593" i="1"/>
  <c r="J1593" i="1"/>
  <c r="P1593" i="1"/>
  <c r="Q1596" i="1"/>
  <c r="L1596" i="1"/>
  <c r="H593" i="1"/>
  <c r="Q1632" i="1"/>
  <c r="I351" i="1"/>
  <c r="I350" i="1" s="1"/>
  <c r="Q1460" i="1"/>
  <c r="Q1459" i="1" s="1"/>
  <c r="Q1362" i="1"/>
  <c r="Q1361" i="1" s="1"/>
  <c r="M1362" i="1"/>
  <c r="P1599" i="1"/>
  <c r="L1599" i="1"/>
  <c r="Q1593" i="1"/>
  <c r="M1593" i="1"/>
  <c r="O1596" i="1"/>
  <c r="K1596" i="1"/>
  <c r="P1362" i="1"/>
  <c r="P1361" i="1" s="1"/>
  <c r="L1362" i="1"/>
  <c r="Q120" i="1"/>
  <c r="Q1613" i="1" s="1"/>
  <c r="I1622" i="1"/>
  <c r="H1135" i="1"/>
  <c r="H1134" i="1" s="1"/>
  <c r="H1593" i="1"/>
  <c r="U1593" i="1" s="1"/>
  <c r="P1632" i="1"/>
  <c r="L1632" i="1"/>
  <c r="H1656" i="1"/>
  <c r="H1661" i="1" s="1"/>
  <c r="H1474" i="1"/>
  <c r="I1505" i="1"/>
  <c r="H1505" i="1"/>
  <c r="H1501" i="1" s="1"/>
  <c r="R112" i="1"/>
  <c r="M1635" i="1"/>
  <c r="M112" i="1"/>
  <c r="M109" i="1" s="1"/>
  <c r="H1152" i="1"/>
  <c r="H1151" i="1" s="1"/>
  <c r="H1150" i="1" s="1"/>
  <c r="Y1603" i="1"/>
  <c r="Q1635" i="1"/>
  <c r="Q112" i="1"/>
  <c r="L1635" i="1"/>
  <c r="L112" i="1"/>
  <c r="H31" i="1"/>
  <c r="H112" i="1" s="1"/>
  <c r="P1635" i="1"/>
  <c r="P112" i="1"/>
  <c r="O112" i="1"/>
  <c r="O1635" i="1"/>
  <c r="K112" i="1"/>
  <c r="K109" i="1" s="1"/>
  <c r="K1635" i="1"/>
  <c r="J24" i="1"/>
  <c r="S112" i="1"/>
  <c r="N112" i="1"/>
  <c r="N109" i="1" s="1"/>
  <c r="N1635" i="1"/>
  <c r="J112" i="1"/>
  <c r="J109" i="1" s="1"/>
  <c r="J1635" i="1"/>
  <c r="H181" i="1"/>
  <c r="H180" i="1" s="1"/>
  <c r="H200" i="1"/>
  <c r="H192" i="1" s="1"/>
  <c r="H191" i="1" s="1"/>
  <c r="N929" i="1"/>
  <c r="I707" i="1"/>
  <c r="I706" i="1" s="1"/>
  <c r="AA1606" i="1"/>
  <c r="L929" i="1"/>
  <c r="I276" i="1"/>
  <c r="S393" i="1"/>
  <c r="I24" i="1"/>
  <c r="I235" i="1"/>
  <c r="L393" i="1"/>
  <c r="I512" i="1"/>
  <c r="I509" i="1" s="1"/>
  <c r="H477" i="1"/>
  <c r="H476" i="1" s="1"/>
  <c r="H172" i="1"/>
  <c r="H170" i="1" s="1"/>
  <c r="H169" i="1" s="1"/>
  <c r="I268" i="1"/>
  <c r="H208" i="1"/>
  <c r="H207" i="1" s="1"/>
  <c r="I217" i="1"/>
  <c r="I216" i="1" s="1"/>
  <c r="H533" i="1"/>
  <c r="H305" i="1"/>
  <c r="H304" i="1" s="1"/>
  <c r="O1595" i="1"/>
  <c r="K1595" i="1"/>
  <c r="S1600" i="1"/>
  <c r="AA1600" i="1" s="1"/>
  <c r="O1600" i="1"/>
  <c r="K1600" i="1"/>
  <c r="I1595" i="1"/>
  <c r="H298" i="1"/>
  <c r="H297" i="1" s="1"/>
  <c r="R1600" i="1"/>
  <c r="Y1600" i="1" s="1"/>
  <c r="N1600" i="1"/>
  <c r="J1600" i="1"/>
  <c r="H1614" i="1"/>
  <c r="I208" i="1"/>
  <c r="H1595" i="1"/>
  <c r="U1595" i="1" s="1"/>
  <c r="I234" i="1"/>
  <c r="H933" i="1"/>
  <c r="H397" i="1"/>
  <c r="I397" i="1"/>
  <c r="I401" i="1"/>
  <c r="I933" i="1"/>
  <c r="I1635" i="1"/>
  <c r="I112" i="1"/>
  <c r="I233" i="1"/>
  <c r="I396" i="1"/>
  <c r="H233" i="1"/>
  <c r="H276" i="1"/>
  <c r="H312" i="1"/>
  <c r="H311" i="1" s="1"/>
  <c r="H396" i="1"/>
  <c r="I367" i="1"/>
  <c r="I381" i="1"/>
  <c r="I548" i="1"/>
  <c r="I547" i="1" s="1"/>
  <c r="Q1595" i="1"/>
  <c r="L1595" i="1"/>
  <c r="Y1598" i="1"/>
  <c r="P1600" i="1"/>
  <c r="L1600" i="1"/>
  <c r="H111" i="1"/>
  <c r="J1631" i="1"/>
  <c r="Q234" i="1"/>
  <c r="L234" i="1"/>
  <c r="I46" i="1"/>
  <c r="I45" i="1" s="1"/>
  <c r="H415" i="1"/>
  <c r="H401" i="1" s="1"/>
  <c r="P234" i="1"/>
  <c r="K234" i="1"/>
  <c r="K1016" i="1" s="1"/>
  <c r="N234" i="1"/>
  <c r="N1632" i="1"/>
  <c r="H194" i="1"/>
  <c r="S234" i="1"/>
  <c r="O234" i="1"/>
  <c r="J234" i="1"/>
  <c r="H163" i="1"/>
  <c r="H162" i="1" s="1"/>
  <c r="R1595" i="1"/>
  <c r="Y1595" i="1" s="1"/>
  <c r="M1595" i="1"/>
  <c r="Q1600" i="1"/>
  <c r="M1600" i="1"/>
  <c r="AA1603" i="1"/>
  <c r="R234" i="1"/>
  <c r="M234" i="1"/>
  <c r="P1173" i="1"/>
  <c r="I1165" i="1"/>
  <c r="N1638" i="1"/>
  <c r="L1637" i="1"/>
  <c r="L1642" i="1" s="1"/>
  <c r="J1171" i="1"/>
  <c r="N1637" i="1"/>
  <c r="K1078" i="1"/>
  <c r="M1078" i="1"/>
  <c r="H730" i="1"/>
  <c r="H718" i="1" s="1"/>
  <c r="H749" i="1"/>
  <c r="H748" i="1" s="1"/>
  <c r="H597" i="1"/>
  <c r="P1631" i="1"/>
  <c r="AA1594" i="1"/>
  <c r="Y1594" i="1"/>
  <c r="H32" i="1"/>
  <c r="H113" i="1" s="1"/>
  <c r="H36" i="1"/>
  <c r="H35" i="1" s="1"/>
  <c r="L1592" i="1" l="1"/>
  <c r="Q393" i="1"/>
  <c r="I1606" i="1"/>
  <c r="I1009" i="1"/>
  <c r="J1016" i="1"/>
  <c r="H1108" i="1"/>
  <c r="H1107" i="1" s="1"/>
  <c r="R267" i="1"/>
  <c r="I1594" i="1"/>
  <c r="M1016" i="1"/>
  <c r="H268" i="1"/>
  <c r="S929" i="1"/>
  <c r="N1016" i="1"/>
  <c r="H930" i="1"/>
  <c r="H270" i="1"/>
  <c r="H1607" i="1"/>
  <c r="I1598" i="1"/>
  <c r="H1336" i="1"/>
  <c r="H1335" i="1" s="1"/>
  <c r="H1362" i="1"/>
  <c r="H1598" i="1"/>
  <c r="N1169" i="1"/>
  <c r="N1636" i="1" s="1"/>
  <c r="N1164" i="1"/>
  <c r="J1164" i="1"/>
  <c r="S267" i="1"/>
  <c r="I267" i="1"/>
  <c r="L267" i="1"/>
  <c r="P267" i="1"/>
  <c r="H1613" i="1"/>
  <c r="U1613" i="1" s="1"/>
  <c r="I1613" i="1"/>
  <c r="I1619" i="1" s="1"/>
  <c r="H1601" i="1"/>
  <c r="P1008" i="1"/>
  <c r="M1014" i="1"/>
  <c r="S1015" i="1"/>
  <c r="S1014" i="1"/>
  <c r="J1015" i="1"/>
  <c r="J930" i="1"/>
  <c r="J1014" i="1" s="1"/>
  <c r="I1601" i="1"/>
  <c r="M1015" i="1"/>
  <c r="N1015" i="1"/>
  <c r="K1015" i="1"/>
  <c r="I930" i="1"/>
  <c r="Q930" i="1"/>
  <c r="O1016" i="1"/>
  <c r="L1016" i="1"/>
  <c r="L1014" i="1"/>
  <c r="L1625" i="1" s="1"/>
  <c r="I931" i="1"/>
  <c r="H234" i="1"/>
  <c r="H931" i="1"/>
  <c r="R1015" i="1"/>
  <c r="R1626" i="1" s="1"/>
  <c r="O1015" i="1"/>
  <c r="R930" i="1"/>
  <c r="R1014" i="1" s="1"/>
  <c r="O1008" i="1"/>
  <c r="O1014" i="1"/>
  <c r="K1008" i="1"/>
  <c r="K1014" i="1"/>
  <c r="I1011" i="1"/>
  <c r="I1010" i="1"/>
  <c r="I1015" i="1" s="1"/>
  <c r="S1008" i="1"/>
  <c r="Q109" i="1"/>
  <c r="Q1016" i="1"/>
  <c r="S109" i="1"/>
  <c r="S1016" i="1"/>
  <c r="R109" i="1"/>
  <c r="R1016" i="1"/>
  <c r="R1587" i="1" s="1"/>
  <c r="H199" i="1"/>
  <c r="N1625" i="1"/>
  <c r="P109" i="1"/>
  <c r="P1016" i="1"/>
  <c r="L1591" i="1"/>
  <c r="L1626" i="1"/>
  <c r="L1664" i="1" s="1"/>
  <c r="Q1626" i="1"/>
  <c r="Q929" i="1"/>
  <c r="I1607" i="1"/>
  <c r="I1603" i="1"/>
  <c r="H1603" i="1"/>
  <c r="M929" i="1"/>
  <c r="H1070" i="1"/>
  <c r="K393" i="1"/>
  <c r="P1626" i="1"/>
  <c r="P1586" i="1"/>
  <c r="Q1586" i="1"/>
  <c r="H1594" i="1"/>
  <c r="I952" i="1"/>
  <c r="H1257" i="1"/>
  <c r="H1256" i="1" s="1"/>
  <c r="O1586" i="1"/>
  <c r="N1626" i="1"/>
  <c r="N1586" i="1"/>
  <c r="J1017" i="1"/>
  <c r="J1588" i="1" s="1"/>
  <c r="I1363" i="1"/>
  <c r="S1164" i="1"/>
  <c r="S1017" i="1"/>
  <c r="S1588" i="1" s="1"/>
  <c r="K1627" i="1"/>
  <c r="K1665" i="1" s="1"/>
  <c r="K1587" i="1"/>
  <c r="J1592" i="1"/>
  <c r="J1591" i="1" s="1"/>
  <c r="H1165" i="1"/>
  <c r="M393" i="1"/>
  <c r="H118" i="1"/>
  <c r="H117" i="1" s="1"/>
  <c r="H239" i="1"/>
  <c r="H1446" i="1"/>
  <c r="H1451" i="1" s="1"/>
  <c r="H1645" i="1" s="1"/>
  <c r="H1172" i="1"/>
  <c r="H1639" i="1" s="1"/>
  <c r="P1625" i="1"/>
  <c r="M1586" i="1"/>
  <c r="I1656" i="1"/>
  <c r="I1661" i="1" s="1"/>
  <c r="I1605" i="1"/>
  <c r="J1626" i="1"/>
  <c r="J1586" i="1"/>
  <c r="H932" i="1"/>
  <c r="H1016" i="1" s="1"/>
  <c r="M1017" i="1"/>
  <c r="M1628" i="1" s="1"/>
  <c r="S1586" i="1"/>
  <c r="N1656" i="1"/>
  <c r="N1661" i="1" s="1"/>
  <c r="N1605" i="1"/>
  <c r="I932" i="1"/>
  <c r="H1606" i="1"/>
  <c r="L1169" i="1"/>
  <c r="L1636" i="1" s="1"/>
  <c r="J1637" i="1"/>
  <c r="J1642" i="1" s="1"/>
  <c r="P1637" i="1"/>
  <c r="P1642" i="1" s="1"/>
  <c r="R1637" i="1"/>
  <c r="R1642" i="1" s="1"/>
  <c r="N1655" i="1"/>
  <c r="N1660" i="1" s="1"/>
  <c r="N1579" i="1"/>
  <c r="N1654" i="1" s="1"/>
  <c r="J1628" i="1"/>
  <c r="J1666" i="1" s="1"/>
  <c r="P1645" i="1"/>
  <c r="N231" i="1"/>
  <c r="U1610" i="1"/>
  <c r="H1453" i="1"/>
  <c r="H1647" i="1" s="1"/>
  <c r="S1170" i="1"/>
  <c r="L1164" i="1"/>
  <c r="J1169" i="1"/>
  <c r="J1636" i="1" s="1"/>
  <c r="H1078" i="1"/>
  <c r="I118" i="1"/>
  <c r="L1631" i="1"/>
  <c r="L109" i="1"/>
  <c r="H1250" i="1"/>
  <c r="H1364" i="1"/>
  <c r="H1361" i="1" s="1"/>
  <c r="I1257" i="1"/>
  <c r="I1256" i="1" s="1"/>
  <c r="R1451" i="1"/>
  <c r="R1645" i="1" s="1"/>
  <c r="O1017" i="1"/>
  <c r="H1214" i="1"/>
  <c r="K231" i="1"/>
  <c r="P1164" i="1"/>
  <c r="H393" i="1"/>
  <c r="K929" i="1"/>
  <c r="O1580" i="1"/>
  <c r="O1655" i="1" s="1"/>
  <c r="O1660" i="1" s="1"/>
  <c r="I1167" i="1"/>
  <c r="I1172" i="1" s="1"/>
  <c r="I1639" i="1" s="1"/>
  <c r="L1453" i="1"/>
  <c r="L1647" i="1" s="1"/>
  <c r="H509" i="1"/>
  <c r="H1615" i="1"/>
  <c r="Y1629" i="1" s="1"/>
  <c r="R1581" i="1"/>
  <c r="R1605" i="1" s="1"/>
  <c r="R1493" i="1"/>
  <c r="R1450" i="1"/>
  <c r="R1644" i="1" s="1"/>
  <c r="R1649" i="1" s="1"/>
  <c r="R1361" i="1"/>
  <c r="O401" i="1"/>
  <c r="P1444" i="1"/>
  <c r="O231" i="1"/>
  <c r="N1587" i="1"/>
  <c r="I232" i="1"/>
  <c r="I1014" i="1" s="1"/>
  <c r="I1362" i="1"/>
  <c r="I1293" i="1"/>
  <c r="I1292" i="1" s="1"/>
  <c r="H952" i="1"/>
  <c r="I1008" i="1"/>
  <c r="I1214" i="1"/>
  <c r="H1171" i="1"/>
  <c r="H1638" i="1" s="1"/>
  <c r="I1453" i="1"/>
  <c r="I1647" i="1" s="1"/>
  <c r="I1650" i="1"/>
  <c r="I1252" i="1"/>
  <c r="M1625" i="1"/>
  <c r="O109" i="1"/>
  <c r="P1579" i="1"/>
  <c r="P1654" i="1" s="1"/>
  <c r="I1593" i="1"/>
  <c r="I1592" i="1" s="1"/>
  <c r="I1591" i="1" s="1"/>
  <c r="I718" i="1"/>
  <c r="H1293" i="1"/>
  <c r="H1292" i="1" s="1"/>
  <c r="J1579" i="1"/>
  <c r="J1654" i="1" s="1"/>
  <c r="H1574" i="1"/>
  <c r="S1449" i="1"/>
  <c r="S1643" i="1" s="1"/>
  <c r="O1626" i="1"/>
  <c r="O1628" i="1"/>
  <c r="O1666" i="1" s="1"/>
  <c r="O1588" i="1"/>
  <c r="L1628" i="1"/>
  <c r="K1628" i="1"/>
  <c r="K1666" i="1" s="1"/>
  <c r="K1588" i="1"/>
  <c r="L1620" i="1"/>
  <c r="L1634" i="1"/>
  <c r="I1634" i="1"/>
  <c r="I1620" i="1"/>
  <c r="N1620" i="1"/>
  <c r="N1634" i="1"/>
  <c r="K1620" i="1"/>
  <c r="K1634" i="1"/>
  <c r="I1364" i="1"/>
  <c r="I1452" i="1" s="1"/>
  <c r="I1646" i="1" s="1"/>
  <c r="H1252" i="1"/>
  <c r="H1249" i="1" s="1"/>
  <c r="H1650" i="1"/>
  <c r="N1453" i="1"/>
  <c r="H1010" i="1"/>
  <c r="H1015" i="1" s="1"/>
  <c r="H1586" i="1" s="1"/>
  <c r="H1017" i="1"/>
  <c r="H1628" i="1" s="1"/>
  <c r="H1666" i="1" s="1"/>
  <c r="P1620" i="1"/>
  <c r="P1634" i="1"/>
  <c r="M1620" i="1"/>
  <c r="M1634" i="1"/>
  <c r="R1620" i="1"/>
  <c r="Y1620" i="1" s="1"/>
  <c r="Y1614" i="1"/>
  <c r="R1634" i="1"/>
  <c r="O1620" i="1"/>
  <c r="O1634" i="1"/>
  <c r="K1451" i="1"/>
  <c r="K1645" i="1" s="1"/>
  <c r="S1444" i="1"/>
  <c r="Q1620" i="1"/>
  <c r="Q1634" i="1"/>
  <c r="S1634" i="1"/>
  <c r="S1620" i="1"/>
  <c r="AA1620" i="1" s="1"/>
  <c r="AA1614" i="1"/>
  <c r="R1449" i="1"/>
  <c r="R1643" i="1" s="1"/>
  <c r="S1625" i="1"/>
  <c r="J1620" i="1"/>
  <c r="J1634" i="1"/>
  <c r="H1393" i="1"/>
  <c r="O1444" i="1"/>
  <c r="H1631" i="1"/>
  <c r="I393" i="1"/>
  <c r="O1579" i="1"/>
  <c r="O1654" i="1" s="1"/>
  <c r="Q1619" i="1"/>
  <c r="Q1633" i="1"/>
  <c r="M1619" i="1"/>
  <c r="M1633" i="1"/>
  <c r="Y1607" i="1"/>
  <c r="R1632" i="1"/>
  <c r="S1619" i="1"/>
  <c r="AA1619" i="1" s="1"/>
  <c r="S1633" i="1"/>
  <c r="AA1613" i="1"/>
  <c r="R1619" i="1"/>
  <c r="Y1619" i="1" s="1"/>
  <c r="Y1613" i="1"/>
  <c r="R1633" i="1"/>
  <c r="K1656" i="1"/>
  <c r="K1631" i="1" s="1"/>
  <c r="K1579" i="1"/>
  <c r="K1654" i="1" s="1"/>
  <c r="O1656" i="1"/>
  <c r="O1661" i="1" s="1"/>
  <c r="L1655" i="1"/>
  <c r="L1660" i="1" s="1"/>
  <c r="L1579" i="1"/>
  <c r="L1654" i="1" s="1"/>
  <c r="Q118" i="1"/>
  <c r="H1445" i="1"/>
  <c r="H1444" i="1" s="1"/>
  <c r="H1369" i="1"/>
  <c r="I1249" i="1"/>
  <c r="M1626" i="1"/>
  <c r="R929" i="1"/>
  <c r="I1024" i="1"/>
  <c r="Q1666" i="1"/>
  <c r="I1547" i="1"/>
  <c r="I1501" i="1"/>
  <c r="K1619" i="1"/>
  <c r="K1633" i="1"/>
  <c r="M1361" i="1"/>
  <c r="M1450" i="1"/>
  <c r="O1619" i="1"/>
  <c r="O1633" i="1"/>
  <c r="H1008" i="1"/>
  <c r="H938" i="1"/>
  <c r="I1446" i="1"/>
  <c r="I1451" i="1" s="1"/>
  <c r="I1645" i="1" s="1"/>
  <c r="I1369" i="1"/>
  <c r="I1171" i="1"/>
  <c r="I1638" i="1" s="1"/>
  <c r="H1180" i="1"/>
  <c r="O1450" i="1"/>
  <c r="P393" i="1"/>
  <c r="I1070" i="1"/>
  <c r="R393" i="1"/>
  <c r="M1588" i="1"/>
  <c r="AA1615" i="1"/>
  <c r="S1635" i="1"/>
  <c r="R1635" i="1"/>
  <c r="Y1615" i="1"/>
  <c r="N1619" i="1"/>
  <c r="N1633" i="1"/>
  <c r="L1450" i="1"/>
  <c r="L1361" i="1"/>
  <c r="J1619" i="1"/>
  <c r="J1633" i="1"/>
  <c r="K1361" i="1"/>
  <c r="K1450" i="1"/>
  <c r="S1632" i="1"/>
  <c r="AA1607" i="1"/>
  <c r="H1547" i="1"/>
  <c r="M1656" i="1"/>
  <c r="M1661" i="1" s="1"/>
  <c r="M1579" i="1"/>
  <c r="M1654" i="1" s="1"/>
  <c r="J393" i="1"/>
  <c r="P1450" i="1"/>
  <c r="P1585" i="1" s="1"/>
  <c r="R1628" i="1"/>
  <c r="R1666" i="1" s="1"/>
  <c r="R1588" i="1"/>
  <c r="I137" i="1"/>
  <c r="I136" i="1" s="1"/>
  <c r="M1666" i="1"/>
  <c r="H232" i="1"/>
  <c r="H231" i="1" s="1"/>
  <c r="H591" i="1"/>
  <c r="H590" i="1" s="1"/>
  <c r="S1592" i="1"/>
  <c r="AA1592" i="1" s="1"/>
  <c r="I1633" i="1"/>
  <c r="P1619" i="1"/>
  <c r="P1633" i="1"/>
  <c r="N1361" i="1"/>
  <c r="N1450" i="1"/>
  <c r="N1585" i="1" s="1"/>
  <c r="L1619" i="1"/>
  <c r="L1633" i="1"/>
  <c r="Q1656" i="1"/>
  <c r="Q1661" i="1" s="1"/>
  <c r="Q1579" i="1"/>
  <c r="Q1654" i="1" s="1"/>
  <c r="Q232" i="1"/>
  <c r="Q1014" i="1" s="1"/>
  <c r="I1113" i="1"/>
  <c r="I1143" i="1"/>
  <c r="I1142" i="1" s="1"/>
  <c r="I1445" i="1"/>
  <c r="I1393" i="1"/>
  <c r="S1579" i="1"/>
  <c r="S1654" i="1" s="1"/>
  <c r="S1655" i="1"/>
  <c r="S1660" i="1" s="1"/>
  <c r="U1594" i="1"/>
  <c r="Q1450" i="1"/>
  <c r="H367" i="1"/>
  <c r="J1450" i="1"/>
  <c r="Q1588" i="1"/>
  <c r="I591" i="1"/>
  <c r="I590" i="1" s="1"/>
  <c r="P1592" i="1"/>
  <c r="P1591" i="1" s="1"/>
  <c r="H1620" i="1"/>
  <c r="H1634" i="1"/>
  <c r="I231" i="1"/>
  <c r="I1017" i="1"/>
  <c r="I1628" i="1" s="1"/>
  <c r="I1666" i="1" s="1"/>
  <c r="S1626" i="1"/>
  <c r="S1664" i="1" s="1"/>
  <c r="S1631" i="1"/>
  <c r="AA1601" i="1"/>
  <c r="Q1587" i="1"/>
  <c r="Y1601" i="1"/>
  <c r="M231" i="1"/>
  <c r="M1587" i="1"/>
  <c r="S231" i="1"/>
  <c r="S1587" i="1"/>
  <c r="N1592" i="1"/>
  <c r="N1591" i="1" s="1"/>
  <c r="R231" i="1"/>
  <c r="P231" i="1"/>
  <c r="P1587" i="1"/>
  <c r="H1632" i="1"/>
  <c r="R1592" i="1"/>
  <c r="Y1592" i="1" s="1"/>
  <c r="I109" i="1"/>
  <c r="J231" i="1"/>
  <c r="J1587" i="1"/>
  <c r="AA1598" i="1"/>
  <c r="L231" i="1"/>
  <c r="L1587" i="1"/>
  <c r="H1635" i="1"/>
  <c r="I929" i="1"/>
  <c r="H1164" i="1"/>
  <c r="H1170" i="1"/>
  <c r="N1642" i="1"/>
  <c r="J1638" i="1"/>
  <c r="J1664" i="1" s="1"/>
  <c r="I1170" i="1"/>
  <c r="P1640" i="1"/>
  <c r="P1666" i="1" s="1"/>
  <c r="P1169" i="1"/>
  <c r="P1636" i="1" s="1"/>
  <c r="P1588" i="1"/>
  <c r="N1627" i="1"/>
  <c r="N1665" i="1" s="1"/>
  <c r="N1013" i="1"/>
  <c r="N1624" i="1" s="1"/>
  <c r="K1013" i="1"/>
  <c r="K1624" i="1" s="1"/>
  <c r="K1625" i="1"/>
  <c r="O1013" i="1"/>
  <c r="O1624" i="1" s="1"/>
  <c r="O1625" i="1"/>
  <c r="H24" i="1"/>
  <c r="H23" i="1" s="1"/>
  <c r="H109" i="1"/>
  <c r="Q1158" i="1"/>
  <c r="Q1157" i="1" s="1"/>
  <c r="Q1152" i="1"/>
  <c r="L1666" i="1" l="1"/>
  <c r="I1444" i="1"/>
  <c r="L1588" i="1"/>
  <c r="I1108" i="1"/>
  <c r="I1107" i="1" s="1"/>
  <c r="U1598" i="1"/>
  <c r="H267" i="1"/>
  <c r="Q1598" i="1"/>
  <c r="Q1592" i="1" s="1"/>
  <c r="Q1591" i="1" s="1"/>
  <c r="I1631" i="1"/>
  <c r="R1585" i="1"/>
  <c r="I1164" i="1"/>
  <c r="I1586" i="1"/>
  <c r="S1591" i="1"/>
  <c r="I1632" i="1"/>
  <c r="Q1625" i="1"/>
  <c r="P1664" i="1"/>
  <c r="I1016" i="1"/>
  <c r="I1587" i="1" s="1"/>
  <c r="H1588" i="1"/>
  <c r="S1628" i="1"/>
  <c r="S1666" i="1" s="1"/>
  <c r="H1014" i="1"/>
  <c r="H1625" i="1" s="1"/>
  <c r="H1633" i="1"/>
  <c r="O1631" i="1"/>
  <c r="L1585" i="1"/>
  <c r="L1584" i="1" s="1"/>
  <c r="L1589" i="1" s="1"/>
  <c r="N1631" i="1"/>
  <c r="N1664" i="1"/>
  <c r="Q231" i="1"/>
  <c r="P1584" i="1"/>
  <c r="P1589" i="1" s="1"/>
  <c r="O1664" i="1"/>
  <c r="R1586" i="1"/>
  <c r="R1584" i="1" s="1"/>
  <c r="O1627" i="1"/>
  <c r="O1665" i="1" s="1"/>
  <c r="O1587" i="1"/>
  <c r="S1585" i="1"/>
  <c r="S1584" i="1" s="1"/>
  <c r="K1626" i="1"/>
  <c r="K1664" i="1" s="1"/>
  <c r="K1586" i="1"/>
  <c r="R1630" i="1"/>
  <c r="H1626" i="1"/>
  <c r="H1664" i="1" s="1"/>
  <c r="S1169" i="1"/>
  <c r="S1636" i="1" s="1"/>
  <c r="S1637" i="1"/>
  <c r="S1642" i="1" s="1"/>
  <c r="S1630" i="1" s="1"/>
  <c r="J929" i="1"/>
  <c r="R1579" i="1"/>
  <c r="R1654" i="1" s="1"/>
  <c r="Y1605" i="1"/>
  <c r="R1656" i="1"/>
  <c r="O929" i="1"/>
  <c r="H1592" i="1"/>
  <c r="H1591" i="1" s="1"/>
  <c r="H1452" i="1"/>
  <c r="H1646" i="1" s="1"/>
  <c r="N1647" i="1"/>
  <c r="N1666" i="1" s="1"/>
  <c r="N1588" i="1"/>
  <c r="N1584" i="1" s="1"/>
  <c r="N1589" i="1" s="1"/>
  <c r="H1619" i="1"/>
  <c r="Y1628" i="1" s="1"/>
  <c r="H929" i="1"/>
  <c r="I1361" i="1"/>
  <c r="M1449" i="1"/>
  <c r="M1643" i="1" s="1"/>
  <c r="M1644" i="1"/>
  <c r="M1649" i="1" s="1"/>
  <c r="M1664" i="1"/>
  <c r="K1661" i="1"/>
  <c r="J1449" i="1"/>
  <c r="J1643" i="1" s="1"/>
  <c r="J1644" i="1"/>
  <c r="N1449" i="1"/>
  <c r="N1643" i="1" s="1"/>
  <c r="N1644" i="1"/>
  <c r="I1546" i="1"/>
  <c r="I1580" i="1"/>
  <c r="Q1631" i="1"/>
  <c r="H1450" i="1"/>
  <c r="I1588" i="1"/>
  <c r="P1644" i="1"/>
  <c r="P1449" i="1"/>
  <c r="P1643" i="1" s="1"/>
  <c r="K1644" i="1"/>
  <c r="K1649" i="1" s="1"/>
  <c r="K1449" i="1"/>
  <c r="K1643" i="1" s="1"/>
  <c r="Q1664" i="1"/>
  <c r="O1644" i="1"/>
  <c r="O1649" i="1" s="1"/>
  <c r="O1449" i="1"/>
  <c r="O1643" i="1" s="1"/>
  <c r="M1631" i="1"/>
  <c r="R1625" i="1"/>
  <c r="R1663" i="1" s="1"/>
  <c r="Q1449" i="1"/>
  <c r="Q1643" i="1" s="1"/>
  <c r="Q1644" i="1"/>
  <c r="Q1649" i="1" s="1"/>
  <c r="H1546" i="1"/>
  <c r="H1580" i="1"/>
  <c r="L1449" i="1"/>
  <c r="L1643" i="1" s="1"/>
  <c r="L1644" i="1"/>
  <c r="L1649" i="1" s="1"/>
  <c r="L1630" i="1" s="1"/>
  <c r="S1663" i="1"/>
  <c r="I1450" i="1"/>
  <c r="I1585" i="1" s="1"/>
  <c r="I1584" i="1" s="1"/>
  <c r="I1589" i="1" s="1"/>
  <c r="R1591" i="1"/>
  <c r="P1627" i="1"/>
  <c r="P1665" i="1" s="1"/>
  <c r="P1013" i="1"/>
  <c r="P1624" i="1" s="1"/>
  <c r="S1013" i="1"/>
  <c r="S1624" i="1" s="1"/>
  <c r="S1627" i="1"/>
  <c r="S1665" i="1" s="1"/>
  <c r="Q1627" i="1"/>
  <c r="Q1665" i="1" s="1"/>
  <c r="Q1013" i="1"/>
  <c r="Q1624" i="1" s="1"/>
  <c r="J1013" i="1"/>
  <c r="J1624" i="1" s="1"/>
  <c r="J1627" i="1"/>
  <c r="J1665" i="1" s="1"/>
  <c r="R1627" i="1"/>
  <c r="R1665" i="1" s="1"/>
  <c r="R1013" i="1"/>
  <c r="R1624" i="1" s="1"/>
  <c r="I1626" i="1"/>
  <c r="I1664" i="1" s="1"/>
  <c r="L1627" i="1"/>
  <c r="L1665" i="1" s="1"/>
  <c r="L1013" i="1"/>
  <c r="L1624" i="1" s="1"/>
  <c r="I1013" i="1"/>
  <c r="I1624" i="1" s="1"/>
  <c r="I1625" i="1"/>
  <c r="M1013" i="1"/>
  <c r="M1624" i="1" s="1"/>
  <c r="M1627" i="1"/>
  <c r="M1665" i="1" s="1"/>
  <c r="H1169" i="1"/>
  <c r="H1636" i="1" s="1"/>
  <c r="H1637" i="1"/>
  <c r="H1642" i="1" s="1"/>
  <c r="I1637" i="1"/>
  <c r="I1169" i="1"/>
  <c r="I1636" i="1" s="1"/>
  <c r="H1627" i="1"/>
  <c r="H1665" i="1" s="1"/>
  <c r="Q1151" i="1"/>
  <c r="Q1150" i="1" s="1"/>
  <c r="Q1165" i="1"/>
  <c r="S1589" i="1" l="1"/>
  <c r="H1585" i="1"/>
  <c r="I1627" i="1"/>
  <c r="I1665" i="1" s="1"/>
  <c r="H1013" i="1"/>
  <c r="H1624" i="1" s="1"/>
  <c r="J1625" i="1"/>
  <c r="J1585" i="1"/>
  <c r="J1584" i="1" s="1"/>
  <c r="J1589" i="1" s="1"/>
  <c r="R1589" i="1"/>
  <c r="U1592" i="1"/>
  <c r="R1661" i="1"/>
  <c r="R1631" i="1"/>
  <c r="R1664" i="1"/>
  <c r="R1662" i="1" s="1"/>
  <c r="S1662" i="1"/>
  <c r="H1587" i="1"/>
  <c r="I1449" i="1"/>
  <c r="I1643" i="1" s="1"/>
  <c r="I1644" i="1"/>
  <c r="I1649" i="1" s="1"/>
  <c r="H1655" i="1"/>
  <c r="H1660" i="1" s="1"/>
  <c r="H1579" i="1"/>
  <c r="H1654" i="1" s="1"/>
  <c r="H1449" i="1"/>
  <c r="H1643" i="1" s="1"/>
  <c r="H1644" i="1"/>
  <c r="H1649" i="1" s="1"/>
  <c r="J1649" i="1"/>
  <c r="J1630" i="1" s="1"/>
  <c r="J1663" i="1"/>
  <c r="J1662" i="1" s="1"/>
  <c r="N1649" i="1"/>
  <c r="N1630" i="1" s="1"/>
  <c r="N1663" i="1"/>
  <c r="N1662" i="1" s="1"/>
  <c r="L1663" i="1"/>
  <c r="L1662" i="1" s="1"/>
  <c r="P1649" i="1"/>
  <c r="P1630" i="1" s="1"/>
  <c r="P1663" i="1"/>
  <c r="P1662" i="1" s="1"/>
  <c r="I1579" i="1"/>
  <c r="I1654" i="1" s="1"/>
  <c r="I1655" i="1"/>
  <c r="I1660" i="1" s="1"/>
  <c r="I1642" i="1"/>
  <c r="Q1164" i="1"/>
  <c r="Q1170" i="1"/>
  <c r="Q1585" i="1" s="1"/>
  <c r="Q1584" i="1" s="1"/>
  <c r="Q1589" i="1" s="1"/>
  <c r="H1584" i="1" l="1"/>
  <c r="H1589" i="1" s="1"/>
  <c r="I1630" i="1"/>
  <c r="H1630" i="1"/>
  <c r="I1663" i="1"/>
  <c r="I1662" i="1" s="1"/>
  <c r="H1663" i="1"/>
  <c r="H1662" i="1" s="1"/>
  <c r="Q1169" i="1"/>
  <c r="Q1636" i="1" s="1"/>
  <c r="Q1637" i="1"/>
  <c r="Q1663" i="1" l="1"/>
  <c r="Q1662" i="1" s="1"/>
  <c r="Q1642" i="1"/>
  <c r="Q1630" i="1" s="1"/>
  <c r="Q1590" i="1"/>
  <c r="O1158" i="1"/>
  <c r="O1157" i="1" s="1"/>
  <c r="O1152" i="1"/>
  <c r="O1598" i="1" l="1"/>
  <c r="O1592" i="1" s="1"/>
  <c r="O1591" i="1" s="1"/>
  <c r="O1151" i="1"/>
  <c r="O1150" i="1" s="1"/>
  <c r="O1165" i="1"/>
  <c r="O1164" i="1" l="1"/>
  <c r="O1170" i="1"/>
  <c r="O1585" i="1" s="1"/>
  <c r="O1584" i="1" s="1"/>
  <c r="O1589" i="1" s="1"/>
  <c r="O1637" i="1" l="1"/>
  <c r="O1169" i="1"/>
  <c r="O1636" i="1" s="1"/>
  <c r="O1663" i="1" l="1"/>
  <c r="O1662" i="1" s="1"/>
  <c r="O1642" i="1"/>
  <c r="O1630" i="1" s="1"/>
  <c r="K1158" i="1"/>
  <c r="K1157" i="1" s="1"/>
  <c r="K1152" i="1"/>
  <c r="K1598" i="1" s="1"/>
  <c r="K1165" i="1" l="1"/>
  <c r="K1170" i="1" s="1"/>
  <c r="K1585" i="1" s="1"/>
  <c r="K1584" i="1" s="1"/>
  <c r="K1592" i="1"/>
  <c r="K1591" i="1" s="1"/>
  <c r="K1164" i="1"/>
  <c r="K1151" i="1"/>
  <c r="K1150" i="1" s="1"/>
  <c r="K1589" i="1" l="1"/>
  <c r="K1637" i="1"/>
  <c r="K1169" i="1"/>
  <c r="K1636" i="1" s="1"/>
  <c r="K1642" i="1" l="1"/>
  <c r="K1630" i="1" s="1"/>
  <c r="K1663" i="1"/>
  <c r="K1662" i="1" s="1"/>
  <c r="M1158" i="1"/>
  <c r="M1157" i="1" s="1"/>
  <c r="M1152" i="1"/>
  <c r="M1598" i="1" s="1"/>
  <c r="M1165" i="1" l="1"/>
  <c r="M1164" i="1" s="1"/>
  <c r="M1592" i="1"/>
  <c r="M1591" i="1" s="1"/>
  <c r="M1151" i="1"/>
  <c r="M1150" i="1" s="1"/>
  <c r="M1170" i="1" l="1"/>
  <c r="M1637" i="1" l="1"/>
  <c r="M1585" i="1"/>
  <c r="M1584" i="1" s="1"/>
  <c r="M1589" i="1" s="1"/>
  <c r="M1169" i="1"/>
  <c r="M1636" i="1" s="1"/>
  <c r="M1663" i="1"/>
  <c r="M1662" i="1" s="1"/>
  <c r="M1642" i="1"/>
  <c r="M1630" i="1" s="1"/>
  <c r="S1093" i="1" l="1"/>
</calcChain>
</file>

<file path=xl/sharedStrings.xml><?xml version="1.0" encoding="utf-8"?>
<sst xmlns="http://schemas.openxmlformats.org/spreadsheetml/2006/main" count="3580" uniqueCount="724">
  <si>
    <t>Наименование показателя</t>
  </si>
  <si>
    <t>Ответственный исполнитель</t>
  </si>
  <si>
    <t>Ожидаемый результат (краткое описание)</t>
  </si>
  <si>
    <t>ГРБС</t>
  </si>
  <si>
    <t>ЦСР</t>
  </si>
  <si>
    <t>ВР</t>
  </si>
  <si>
    <t>Стоимость единицы (тыс. руб.)</t>
  </si>
  <si>
    <t xml:space="preserve">областной бюджет </t>
  </si>
  <si>
    <t xml:space="preserve">федеральный бюджет </t>
  </si>
  <si>
    <t xml:space="preserve">местные бюджеты </t>
  </si>
  <si>
    <t xml:space="preserve">внебюджетные источники </t>
  </si>
  <si>
    <t>Итого затрат на решение задачи 1 подпрограммы 1 государственной программы</t>
  </si>
  <si>
    <t>внебюджетные источники</t>
  </si>
  <si>
    <t xml:space="preserve">областной бюджет       </t>
  </si>
  <si>
    <t>федеральный бюджет</t>
  </si>
  <si>
    <t xml:space="preserve">местные бюджеты      </t>
  </si>
  <si>
    <t xml:space="preserve">Стоимость ед. изм.         </t>
  </si>
  <si>
    <t>областной бюджет</t>
  </si>
  <si>
    <t>Итого затрат на решение задачи 2 подпрограммы 1 государственной программы</t>
  </si>
  <si>
    <t>Итого затрат на решение задачи 3 подпрограммы 1 государственной программы</t>
  </si>
  <si>
    <t>Итого затрат на решение задачи 4 подпрограммы 1 государственной программы</t>
  </si>
  <si>
    <t>Итого затрат на решение задачи 5 подпрограммы 1 государственной программы</t>
  </si>
  <si>
    <t>Итого затрат на решение задачи 6 подпрограммы 1 государственной программы</t>
  </si>
  <si>
    <t>Итого затрат по подпрограмме 1 государственной программы</t>
  </si>
  <si>
    <t>Итого затрат на решение задачи 1 подпрограммы 2 государственной программы</t>
  </si>
  <si>
    <t>Итого затрат на решение задачи 2 подпрограммы 2 государственной программы</t>
  </si>
  <si>
    <t>Итого затрат по подпрограмме 2 государственной программы</t>
  </si>
  <si>
    <t>Итого затрат на решение задачи 1 подпрограммы 3 государственной программы</t>
  </si>
  <si>
    <t>Итого затрат на решение задачи 2  подпрограммы 3 государственной программы</t>
  </si>
  <si>
    <t>Итого затрат на решение задачи 3 подпрограммы 3 государственной программы</t>
  </si>
  <si>
    <t>Итого затрат по подпрограмме 3 государственной программы</t>
  </si>
  <si>
    <t xml:space="preserve">Наименование показателя (ед. изм.) </t>
  </si>
  <si>
    <t>Итого затрат на решение задачи 1 подпрограммы 4 государственной программы</t>
  </si>
  <si>
    <t>Итого затрат на решение задачи 2 подпрограммы 4 государственной программы</t>
  </si>
  <si>
    <t>Итого затрат на решение задачи 3 подпрограммы 4 государственной программы</t>
  </si>
  <si>
    <t>Итого затрат по подпрограмме 4 государственной программы</t>
  </si>
  <si>
    <t>Код бюджетной классификации</t>
  </si>
  <si>
    <t>Факт за 1 квартал</t>
  </si>
  <si>
    <t>Итого затрат по  государственной программе</t>
  </si>
  <si>
    <t>0701</t>
  </si>
  <si>
    <t>0702</t>
  </si>
  <si>
    <t>0709</t>
  </si>
  <si>
    <t>0705</t>
  </si>
  <si>
    <t>0704</t>
  </si>
  <si>
    <t>ГКУ НСО НИМРО</t>
  </si>
  <si>
    <t>ГАОУ ДПО НСО НИПКиПРО
Профессиональные образовательные организации педагогического профиля</t>
  </si>
  <si>
    <t>ВСЕГО</t>
  </si>
  <si>
    <t>136</t>
  </si>
  <si>
    <t>540</t>
  </si>
  <si>
    <t>131</t>
  </si>
  <si>
    <t>1003</t>
  </si>
  <si>
    <t>622</t>
  </si>
  <si>
    <t>612</t>
  </si>
  <si>
    <t>244</t>
  </si>
  <si>
    <t>521</t>
  </si>
  <si>
    <t>522</t>
  </si>
  <si>
    <t>414</t>
  </si>
  <si>
    <t>-</t>
  </si>
  <si>
    <t>ДФиС НСО</t>
  </si>
  <si>
    <t>МТЗиТР НСО</t>
  </si>
  <si>
    <t>МК НСО</t>
  </si>
  <si>
    <t>МРП НСО</t>
  </si>
  <si>
    <t>МОНиИП НСО обл</t>
  </si>
  <si>
    <t>МОНиИП НСО местн</t>
  </si>
  <si>
    <t>МС НСО обл</t>
  </si>
  <si>
    <t>МС НСО местн</t>
  </si>
  <si>
    <t>МЖКХ  НСО обл.</t>
  </si>
  <si>
    <t>МЖКХ  НСО местн</t>
  </si>
  <si>
    <t>МС НСО федер.</t>
  </si>
  <si>
    <t>в т.ч. кап.вложения</t>
  </si>
  <si>
    <t>242</t>
  </si>
  <si>
    <t>всего</t>
  </si>
  <si>
    <t>мероприятие</t>
  </si>
  <si>
    <t>Создание необходимых условий для повышения доступности услуг системы дополнительного образования детей и молодежи в Новосибирской области с ежегодным обеспечением эл. образовательными ресурсами не менее 150 человек</t>
  </si>
  <si>
    <t>2.1.1. Мероприятие «сопровождение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 областной методической службой (8 подразделений)»</t>
  </si>
  <si>
    <t>2.2.1. мероприятие «подготовка нормативной правовой базы деятельности региональных инновационных площадок»</t>
  </si>
  <si>
    <t>2.2.2. мероприятие «научно-методическое сопровождение деятельности региональных инновационных площадок»</t>
  </si>
  <si>
    <t>2.4.1.  Мероприятие «Проведение мониторинга информационной открытости образовательных организаций и органов управления образованием Новосибирской области на основе электронного ресурса поддержки размещения обязательной  информации»</t>
  </si>
  <si>
    <t>2.5.1. Мероприятие «Организация и проведение независимой оценки качества образования»</t>
  </si>
  <si>
    <t>3.1.1.  мероприятие «Предоставление на конкурсной основе государственной поддержки программ развития муниципальных организаций дополнительного образования  (субсидии)»</t>
  </si>
  <si>
    <t>3.3.1.  Мероприятие «предоставление на конкурсной основе субсидии общественным и образовательным организациям на реализацию мероприятий, направленных на формирование здорового образа жизни, духовно-нравственное воспитание и профориентацию обучающихся»</t>
  </si>
  <si>
    <t>Подпрограмма 2 «Развитие кадрового потенциала системы дошкольного, общего и дополнительного образования детей в Новосибирской области»</t>
  </si>
  <si>
    <t xml:space="preserve">Мероприятие предполагается реализовывать, начиная с 2018 года </t>
  </si>
  <si>
    <t>350</t>
  </si>
  <si>
    <t xml:space="preserve"> 1  квартал</t>
  </si>
  <si>
    <t xml:space="preserve">  2  квартал</t>
  </si>
  <si>
    <t>3  квартал</t>
  </si>
  <si>
    <t xml:space="preserve"> 4  квартал</t>
  </si>
  <si>
    <t>036</t>
  </si>
  <si>
    <t>Минсельхоз НСО федер.</t>
  </si>
  <si>
    <t xml:space="preserve">Сумма затрат, в том числе: </t>
  </si>
  <si>
    <t xml:space="preserve">Сумма затрат,  в том числе: </t>
  </si>
  <si>
    <t>оборудование (комплект)</t>
  </si>
  <si>
    <t>система мониторинга (комплект)</t>
  </si>
  <si>
    <t>Сумма затрат, в том числе:</t>
  </si>
  <si>
    <t>количество обучающихся и воспитанников (человек)</t>
  </si>
  <si>
    <t>количество обучающихся (человек)</t>
  </si>
  <si>
    <t>количество воспитанников (человек)</t>
  </si>
  <si>
    <t>Стоимость единицы (тыс.руб)</t>
  </si>
  <si>
    <t xml:space="preserve">оборудование (комплект) </t>
  </si>
  <si>
    <t>количество обучающихся и воспитанников
(человек)</t>
  </si>
  <si>
    <t xml:space="preserve">конкурс 
(ед.) </t>
  </si>
  <si>
    <t xml:space="preserve">Мероприятие предполагается реализовывать, начиная с 2018 года. Порядок предоставления субсидий будет подготовлен в 2017 году.  </t>
  </si>
  <si>
    <t xml:space="preserve">Стоимость единицы (тыс. руб.)         </t>
  </si>
  <si>
    <t xml:space="preserve">Стоимость единицы (тыс. руб.)     </t>
  </si>
  <si>
    <t xml:space="preserve">Стоимость единицы (тыс. руб.)        </t>
  </si>
  <si>
    <t xml:space="preserve">Стоимость единицы (тыс. руб.)      </t>
  </si>
  <si>
    <t xml:space="preserve">Стоимость единицы (тыс. руб.)       </t>
  </si>
  <si>
    <t xml:space="preserve">Стоимость единицы (тыс. руб.)  </t>
  </si>
  <si>
    <t xml:space="preserve">Стоимость единицы (тыс. руб.)   </t>
  </si>
  <si>
    <t xml:space="preserve">Стоимость единицы (тыс. руб.)    </t>
  </si>
  <si>
    <t xml:space="preserve">Сумма затрат, 
в том числе: </t>
  </si>
  <si>
    <t xml:space="preserve">Стоимость единицы (тыс.руб)         </t>
  </si>
  <si>
    <t xml:space="preserve">Стоимость единицы (тыс.руб)      </t>
  </si>
  <si>
    <t xml:space="preserve">Стоимость единицы (тыс.руб)   </t>
  </si>
  <si>
    <t>Стоимость единицы   (тыс. руб.)</t>
  </si>
  <si>
    <t xml:space="preserve">Стоимость единицы   (тыс. руб.)      </t>
  </si>
  <si>
    <t xml:space="preserve">Стоимость единицы (тыс.руб.)         </t>
  </si>
  <si>
    <t xml:space="preserve">Стоимость единицы (тыс.руб.)             </t>
  </si>
  <si>
    <t xml:space="preserve">Стоимость единицы (тыс.руб.)               </t>
  </si>
  <si>
    <t xml:space="preserve">Стоимость единицы (тыс.руб.)           </t>
  </si>
  <si>
    <t xml:space="preserve">Стоимость единицы (тыс.руб.)          </t>
  </si>
  <si>
    <t xml:space="preserve">Стоимость единицы (тыс.руб.)            </t>
  </si>
  <si>
    <t xml:space="preserve">Стоимость  единицы (тыс. руб.)       </t>
  </si>
  <si>
    <t>Сумма затрат,  в том числе:</t>
  </si>
  <si>
    <t xml:space="preserve">Наименование показателя 
(ед. изм.) </t>
  </si>
  <si>
    <t>комплект (ед.)</t>
  </si>
  <si>
    <t xml:space="preserve">система видеонаблюдения (комплект) </t>
  </si>
  <si>
    <t>количество (шт.)</t>
  </si>
  <si>
    <t>количество нпа (шт.)</t>
  </si>
  <si>
    <t>мониторинг (ед.)</t>
  </si>
  <si>
    <t>учреждения (ед.)</t>
  </si>
  <si>
    <t>услуга (ед.)</t>
  </si>
  <si>
    <t>мероприятие (ед.)</t>
  </si>
  <si>
    <t>субсидия
(ед.)</t>
  </si>
  <si>
    <t>соревнование 
(ед.)</t>
  </si>
  <si>
    <t xml:space="preserve">мероприятие 
(ед.) </t>
  </si>
  <si>
    <t>Наименование показателя 
(ед. изм.)</t>
  </si>
  <si>
    <t>количество обучающихся</t>
  </si>
  <si>
    <t>количество человек</t>
  </si>
  <si>
    <t>количество выпускников</t>
  </si>
  <si>
    <t>количество специалистов</t>
  </si>
  <si>
    <t xml:space="preserve"> региональный центр (ед.)</t>
  </si>
  <si>
    <t>количество муниципальных ресурсных центров (ед.)</t>
  </si>
  <si>
    <t xml:space="preserve"> мероприятие (ед.)</t>
  </si>
  <si>
    <t xml:space="preserve"> премия (ед.)</t>
  </si>
  <si>
    <t>программа (ед.)</t>
  </si>
  <si>
    <t>этап (ед.)</t>
  </si>
  <si>
    <t>стипендиаты</t>
  </si>
  <si>
    <t>подразделения областной методической службы (единиц)</t>
  </si>
  <si>
    <t>подразделения областной методической службы (ед.)</t>
  </si>
  <si>
    <t>автотранспорт (ед.)</t>
  </si>
  <si>
    <t>количество семинаров-совещаний (ед.)</t>
  </si>
  <si>
    <t>количество подарков (шт.)</t>
  </si>
  <si>
    <t>ЭОР (ед.)</t>
  </si>
  <si>
    <t>мероприятия (ед.)</t>
  </si>
  <si>
    <t>слушатели</t>
  </si>
  <si>
    <t>Наименование мероприятия</t>
  </si>
  <si>
    <t>комплекты оборудования (шт.)</t>
  </si>
  <si>
    <t>количество государственных СПО (ед.)</t>
  </si>
  <si>
    <t>ГБОУ ДПО НСО ОблЦИТ во взаимодействии с ГАОУ ДОД НСО ЦРТДЮ, ГБОУ ДОД НСО ЦКУМ, ГБОУ ДОД НСО ДТТУМ, ГАОУ СПО НСО "НМК имени А.Ф. Мурова" (в рамках текущей деятельности)</t>
  </si>
  <si>
    <t>Факт за 2 квартал</t>
  </si>
  <si>
    <t>Факт за 3 квартал</t>
  </si>
  <si>
    <t>Факт за 4 квартал</t>
  </si>
  <si>
    <t>Сумма затрат, в том числе</t>
  </si>
  <si>
    <t>0710004040</t>
  </si>
  <si>
    <t>0710003470</t>
  </si>
  <si>
    <t>0710003540</t>
  </si>
  <si>
    <t>0710003480</t>
  </si>
  <si>
    <t>0710070380</t>
  </si>
  <si>
    <t>Цель госпрограммы: 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</t>
  </si>
  <si>
    <t>Задача 1 государственной программы: создание в системе дошкольного, общего и дополнительного образования детей условий для получения качественного образования, включая развитие и модернизацию базовой инфраструктуры и технологической образовательной среды государственных (муниципальных) образовательных организаций</t>
  </si>
  <si>
    <t>Подпрограмма 1 «Развитие дошкольного, общего и дополнительного образования детей»</t>
  </si>
  <si>
    <t>Цель подпрограммы 1: обеспечение равных возможностей и условий получения качественного образования и позитивной социализации детей независимо от их места жительства, состояния здоровья и социально-экономического положения их семей</t>
  </si>
  <si>
    <t>Задача 1 подпрограммы 1: развитие сети муниципальных и государственных дошкольных образовательных организаций, удовлетворяющей, совместно с негосударственным сектором дошкольного образования, потребности населения Новосибирской области в дошкольном образовании, уходе и присмотре за детьми</t>
  </si>
  <si>
    <t>Задача 2 подпрограммы 1: приведение базовой инфраструктуры системы образования в соответствие с требованиями санитарных норм и правил путем реконструкции, капитального ремонта, материального и технологического оснащения действующих и строительства новых объектов образования</t>
  </si>
  <si>
    <t>Задача 3 подпрограммы 1: развитие системы обеспечения безопасности функционирования и охраны здоровья в образовательных организациях в Новосибирской области</t>
  </si>
  <si>
    <t>Задача 2 государственной программы: обеспечение равных возможностей для детей в получении качественного образования и позитивной социализации независимо от их места жительства, состояния здоровья и социально-экономического положения их семей</t>
  </si>
  <si>
    <t>Задача 4 подпрограммы 1: модернизация содержания дошкольного и общего образования в соответствии с требованиями ФГОС и законодательства в сфере образования, поддержка инновационных практик обучения и воспитания, повышение эффективности управления системой образования</t>
  </si>
  <si>
    <t>2.1. Организационно-правовое, информационно-методическое 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</t>
  </si>
  <si>
    <t>2.3.1. Оказание услуг по сопровождению и доставке контрольных измерительных материалов для проведения единого государственного экзамена в пункты проведения экзамена в Новосибирской области</t>
  </si>
  <si>
    <t>2.4. Обеспечение функционирования информационно-технологической инфраструктуры сферы образования и информационной открытости образовательных организаций и органов управления образованием</t>
  </si>
  <si>
    <t>2.5. Развитие институтов общественного участия в оценке и повышении качества образования</t>
  </si>
  <si>
    <t>Задача 5 подпрограммы 1: обеспечение равного доступа детей к услугам, оказываемым дошкольными образовательными организациями, общеобразовательными организациями и организациями дополнительного образования</t>
  </si>
  <si>
    <t>2.6.6. Обеспечение выполнения функций казёнными учреждениями</t>
  </si>
  <si>
    <t>2.8. Обеспечение инфраструктурной доступности качественных образовательных услуг</t>
  </si>
  <si>
    <t>2.9. Развитие вариативных форм организации образования детей с ограниченными возможностями здоровья и детей-инвалидов</t>
  </si>
  <si>
    <t>Задача 3 государственной программы: формирование условий для активного включения обучающихся в социальную и экономическую жизнь общества, популяризации здорового образа жизни, развития нравственных и духовных ценностей, занятий творчеством, развития системы профессиональной ориентации, повышения активности обучающихся в освоении и получении новых знаний</t>
  </si>
  <si>
    <t>Задача 6 подпрограммы 1: модернизация дополнительного образования, обеспечивающего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</si>
  <si>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3.1. Государственная поддержка муниципальных организаций дополнительного образования, обеспечивающих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</si>
  <si>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3.2. Организация допризывной подготовки граждан к военной службе</t>
  </si>
  <si>
    <t>3.3. Поддержка общественных и образовательных организаций, реализующих эффективные модели формирования здорового образа жизни, духовно-нравственного воспитания и профориентации обучающихся</t>
  </si>
  <si>
    <t>Задача 4 государственной программы: развитие кадрового потенциала системы образования Новосибирской области</t>
  </si>
  <si>
    <t>Цель подпрограммы 2: обеспечение системы образования Новосибирской области высококвалифицированными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ФГОС, а также формированию и распространению инновационных педагогических практик обучения и развития детей</t>
  </si>
  <si>
    <t>Задача 1 подпрограммы 2: совершенствование региональной системы профессионального обучения и дополнительного профессионального образования в сфере педагогической деятельности, аттестации работников системы образования</t>
  </si>
  <si>
    <t>4.1. Совершенствование финансово-экономических механизмов профессиональной подготовки, повышения квалификации и переподготовки работников образования Новосибирской области</t>
  </si>
  <si>
    <t>Задача 2 подпрограммы 2: формирование и закрепление высокого социально-экономического статуса, реализация системы мер по привлечению и закреплению квалифицированных кадров в системе образования Новосибирской области</t>
  </si>
  <si>
    <t>ГКУ НСО ЦРМТБО</t>
  </si>
  <si>
    <t>4.4.1. Проведение областного конкурса «Учитель года» (награждение победителей и  лауреатов)</t>
  </si>
  <si>
    <t>4.4.2. Поощрение лучших работников образования: 
- премия «Лучший педагогический работник Новосибирской области»;
- премия «Почетный работник образования Новосибирской области»</t>
  </si>
  <si>
    <t>Задача 5 государственной программы: создание условий для выявления и развития одаренных детей и учащейся молодежи, способствующих их профессиональному и личностному становлению</t>
  </si>
  <si>
    <t xml:space="preserve"> Цель подпрограммы 3: создание условий для выявления и развития одаренных детей и учащейся молодежи в Новосибирской области, оказание поддержки и сопровождение одаренных детей и талантливой учащейся молодежи, способствующих их профессиональному и личностному становлению</t>
  </si>
  <si>
    <t>Задача 1 подпрограммы 3: развитие инфраструктуры и материально-технической основы деятельности по выявлению, развитию, поддержке и сопровождению одаренных детей и талантливой учащейся молодежи в Новосибирской области</t>
  </si>
  <si>
    <t>5.1.Создание региональных ресурсных центров развития и поддержки молодых талантов</t>
  </si>
  <si>
    <t>5.2. Государственная поддержка реализации муниципальных программ по выявлению и развитию молодых талантов</t>
  </si>
  <si>
    <t>Задача 2 подпрограммы 3: совершенствование и реализация системы мероприятий, направленных на выявление и развитие способностей одаренных детей и талантливой учащейся молодежи в Новосибирской области</t>
  </si>
  <si>
    <t>5.3. Организация и проведение мероприятий в сфере образования, культуры, спорта, молодежной политики, направленных на выявление и развитие молодых талантов в разных сферах и на разных ступенях образования</t>
  </si>
  <si>
    <t>5.3.2. Организация и проведение областных мероприятий для одаренных детей деятельностного типа в системе общего и дополнительного образования (профильные смены, турниры, учебно-тренировочные сборы, школы – тренинги, слёты, конкурсы, фестивали, соревнования и др.)</t>
  </si>
  <si>
    <t>5.4. Участие одаренных детей и талантливой учащейся молодежи в мероприятиях всероссийского и международного уровней</t>
  </si>
  <si>
    <t>Задача 3 подпрограммы 3: развитие и реализация системы мер адресной поддержки и психолого-педагогического сопровождения одаренных детей и талантливой учащейся молодежи в Новосибирской области</t>
  </si>
  <si>
    <t>Задача 6 государственной программы: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</si>
  <si>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Подпрограмма 4 «Государственная поддержка развития образовательных организаций высшего образования, расположенных на территории Новосибирской области»</t>
  </si>
  <si>
    <t>Цель подпрограммы 4: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</si>
  <si>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Задача 1 подпрограммы 4: активизация интеграционных процессов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 Новосибирской области, научными организациями, промышленными предприятиями, общеобразовательными организациями Новосибирской области</t>
  </si>
  <si>
    <t>6.1. Организация взаимодействия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власти, научными организациями, промышленными предприятиями, общеобразовательными организациями в Новосибирской области</t>
  </si>
  <si>
    <t>Задача 2 подпрограммы 4: повышение качества подготовки высококвалифицированных кадров и обеспечение потребности Новосибирской области в кадрах с высшим образованием</t>
  </si>
  <si>
    <t>6.2. Создание на базе образовательных организаций высшего образования, расположенных на территории Новосибирской области, современной системы непрерывного образования, профессионального обучения и дополнительного профессионального образования высококвалифицированных кадров</t>
  </si>
  <si>
    <t>Задача 3 подпрограммы 4: развитие научной, инновационной и предпринимательской деятельности в образовательных организациях высшего образования, расположенных на территории Новосибирской области</t>
  </si>
  <si>
    <t>6.3. Создание на базе образовательных организаций высшего образования, расположенных на территории Новосибирской области, научной и инновационной инфраструктуры</t>
  </si>
  <si>
    <t>1.1.1. Строительство новых зданий, помещений, реконструкция существующих зданий, надстройка дополнительных помещений (этажей) в существующих зданиях, приобретение (выкуп) зданий, помещений для размещения детских садов</t>
  </si>
  <si>
    <t>5.4.1. Обеспечение участия победителей и призеров областных мероприятий, в том числе для детей с ОВЗ и детей-инвалидов, в системе общего и дополнительного образования во всероссийских и международных мероприятиях (олимпиады, конкурсы, соревнования, фестивали по интеллектуальным, творческим, спортивным и другим видам деятельности)</t>
  </si>
  <si>
    <t xml:space="preserve">5.1.1. Оснащение современным оборудованием региональных ресурсных центров развития и поддержки молодых талантов в системе общего и дополнительного образования </t>
  </si>
  <si>
    <t>2.2. Развитие и распространение инновационных практик в системе образования Новосибирской области</t>
  </si>
  <si>
    <t>2.10.1. Организация методического сопровождения образовательных организаций по актуальным проблемам обучения и воспитания детей с ОВЗ и детей-инвалидов</t>
  </si>
  <si>
    <t>Уважаемые коллеги, ячейки с желтым цетом необходимо проверить. После проверки или исправления просьба выделить синим цветом</t>
  </si>
  <si>
    <t>5.2.1. Предоставление субсидий на реализацию муниципальных проектов (программ) совершенствования системы выявления и поддержки одаренных детей и талантливой учащейся молодежи в Новосибирской области</t>
  </si>
  <si>
    <t>количество зданий (сооружений)
( ед.)</t>
  </si>
  <si>
    <t xml:space="preserve">количество зданий (сооружений)
( ед.) </t>
  </si>
  <si>
    <t xml:space="preserve">2.10. Развитие системы психолого-педагогической, медико-социальной, информационной и научно-методической поддержки общеобразовательных и дошкольных образовательных организаций и педагогических работников, работающих с детьми-инвалидами и детьми с ОВЗ </t>
  </si>
  <si>
    <t>ГБОУ НСО ОЦО</t>
  </si>
  <si>
    <t xml:space="preserve">ГБУ ДПО НСО ОблЦИТ </t>
  </si>
  <si>
    <t>ГАУ ДО НСО ОЦРТДиЮ</t>
  </si>
  <si>
    <t>ГАУ ДПО НСО НИПКиПРО</t>
  </si>
  <si>
    <t>будут обеспечены выплаты на поощрение лучших учителей, реализация иных мер поддержки развития кадрового потенциала, проведение социально-значимых мероприятий с педагогическими работниками</t>
  </si>
  <si>
    <t>повышение уровня профессионального мастерства работников образования, популяризация лучших образцов педагогической деятельности, в соответствии с Законом Новосибирской области от 05.07.2013 №361-ОЗ "О регулировании отношений в сфере образования в Новосибирской области", постановлением администрации Новосибирской области от 20.03.2010 №98-па "Об учреждении премий Правительства Новосибирской области победителю и пяти лауреатам областного конкурса "Учитель года"</t>
  </si>
  <si>
    <t>будут обеспечены современные условия предоставления общего образования в соответствии с ФГОС. Будут созданы условия для реализации программ дополнительного образования детей спортивной и технической направленности, в том числе развитие сетевых моделей реализации программ дополнительного образования общеобразовательными организациями, организациями культуры и спорта</t>
  </si>
  <si>
    <t>создание и обеспечение условий для проведения государственной итоговой аттестации в соответствии с требованиями</t>
  </si>
  <si>
    <t xml:space="preserve">формирование и финансовое обеспечение государственных (муниципальных) заданий на реализацию образовательных программ </t>
  </si>
  <si>
    <t>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 (исполнение государственного задания)</t>
  </si>
  <si>
    <t>будет обеспечена государственная поддержка реализации образовательных программ в негосударственных образовательных организациях на основе принципов нормативно-подушевого финансирования</t>
  </si>
  <si>
    <t>создание условий по обеспечению равных возможностей в доступности качественного образования</t>
  </si>
  <si>
    <t>обеспечение равных возможностей в доступности качественного образования</t>
  </si>
  <si>
    <t>будет создана безбарьерная образовательная среда, необходимая для обеспечения полноценной интеграции детей-инвалидов, которым показана такая возможность, в образовательный процесс; всем детям инвалидам и детям с ОВЗ, их родителям (законным представителям) будет обеспечена свобода выбора форм обучения, включая дистанционное и электронное обучение</t>
  </si>
  <si>
    <t>апробация и внедрение профессионального стандарта педагога-психолога общеобразовательной организации. Повышение профессионального уровня педагогических работников.</t>
  </si>
  <si>
    <t>подготовка граждан допризывного возраста к несению военной службы, формирование практических навыков  стрельбы из малокалиберной винтовки. Планируемый охват не менее 230 человек ежегодно</t>
  </si>
  <si>
    <t>будет обеспечено подготовка, переподготовка и повышение квалификации педагогических и управленческих кадров для системы образования.
Будет осуществлено повышение квалификации работников системы образования в соответствии с требованиями ФГОС и профессиональных стандартов педагогов</t>
  </si>
  <si>
    <t>обеспечение подготовки, переподготовки и повышения квалификации педагогических и управленческих кадров для системы образования, повышения квалификации  работников системы образования в соответствии с требованиями федеральных государственных образовательных стандартов и профессиональных стандартов педагогов</t>
  </si>
  <si>
    <t>обеспечение системы образования Новосибирской области 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федеральными государственными образовательными стандартами.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</si>
  <si>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организациях, и обеспечение питанием на льготных условиях детей из малоимущих семей - обучающихся в областных государственных профессиональных образовательных организациях</t>
  </si>
  <si>
    <t>будут выполнены социальные обязательства со стороны государства по обеспечению социальных гарантий и льгот педагогическим работникам областных государственных и муниципальных образовательных организаций</t>
  </si>
  <si>
    <t>будут созданы необходимые условия для выявления, развития и поддержки молодых талантов в муниципальных районах и городских округах Новосибирской области по различным видам деятельности</t>
  </si>
  <si>
    <t>участие школьников, в том числе детей с ОВЗ и детей-нвалидов, в  мероприятиях международного и всероссийского уровней</t>
  </si>
  <si>
    <t>будет обеспечена финансовая и материальная поддержка талантливой молодежи в форме предоставления премий и стипендий за счет средств областного бюджета, а также наставников молодых талантов</t>
  </si>
  <si>
    <t>поощрение одаренных детей в сфере общего и дополнительного образования Новосибирской области. Постановление Губернатора Новосибирской области от 17.11.2008 № 467</t>
  </si>
  <si>
    <t xml:space="preserve">повышение эффективности работы с одаренными детьми </t>
  </si>
  <si>
    <t>обмен опытом по организации работы с молодыми талантами в Новосибирской области с ежегодным охватом не менее 300 педагогов</t>
  </si>
  <si>
    <t>создание условий для организованного проведения и организационно – методического сопровождения муниципального и регионального этапов всероссийской олимпиады школьников</t>
  </si>
  <si>
    <t>создание условий для выявления талантливых педагогов, распространение передового педагогического опыта</t>
  </si>
  <si>
    <t>будет обеспечена потребность экономики и социальной сферы Новосибирской области в кадрах высокой квалификации, в том числе по приоритетным направлениям модернизации и технологического развития, повысится включенность образовательных организаций высшего образования, расположенных на территории Новосибирской области, в решение задач социально-экономического развития региона</t>
  </si>
  <si>
    <t>повышение уровня знаний о современном управлении и экономике руководителей высшего и среднего звена организаций Новосибирской области (в рамках "Президентской программы")</t>
  </si>
  <si>
    <t>повышение качества проводимых научных исследований и опытно-конструкторских работ образовательными организациями высшего образования, расположенными на территории Новосибирской области</t>
  </si>
  <si>
    <t>МОНиИП НСО федер</t>
  </si>
  <si>
    <t>124</t>
  </si>
  <si>
    <t>будут разработаны программы повышения квалификации и проведены курсы повышения квалификации; систематизация опыта Новосибирской области по проектированию внутренней системы оценки качества образования образовательной организации, подготовлены и опубликованы методические рекомендации</t>
  </si>
  <si>
    <t>Подпрограмма 3 «Выявление и поддержка одаренных детей и талантливой учащейся молодежи в Новосибирской области»</t>
  </si>
  <si>
    <t>5.4.2. Обеспечение участия одаренных детей и талантливой молодежи сферы культуры Новосибирской области во  всероссийских и международных творческих состязаниях</t>
  </si>
  <si>
    <t xml:space="preserve">участие делегации одаренных детей и талантливой молодежи Новосибирской области в Дельфийских играх России </t>
  </si>
  <si>
    <t>07100R4982</t>
  </si>
  <si>
    <t>0710054982</t>
  </si>
  <si>
    <t>07100R0210</t>
  </si>
  <si>
    <t>07100R4981</t>
  </si>
  <si>
    <t>оказание социальной поддержки педагогическим работникам при выходе на пенсию в соответствии с пунктами 3, 4 статьи 8 Закона Новосибирской области от 05.07.2013 №361-ОЗ «О регулировании отношений в сфере образования в Новосибирской области», постановлением Правительства Новосибирской области от 14.04.2014 №141-п «О порядке выплаты единовременного денежного пособия педагогическим работникам государственных образовательных организаций Новосибирской области и муниципальных образовательных организаций при увольнении в связи с выходом на трудовую пенсию по старости»</t>
  </si>
  <si>
    <t>2.9.1. Приобретение специализированного оборудования и программного обеспечения для организации обучения детей с ОВЗ и детей-инвалидов с использованием дистанционных образовательных технологий</t>
  </si>
  <si>
    <t>будет проведена закупка оборудования, необходимого для реализации адаптированных образовательных программ для детей с ограниченными возможностями здоровья</t>
  </si>
  <si>
    <t>5.4.3. Обеспечение участия одаренных детей Новосибирской области в сфере образования во всероссийских и международных мероприятиях</t>
  </si>
  <si>
    <t>количество слушателей (человек)</t>
  </si>
  <si>
    <t>создание современных безопасных условий для  организации учебного процесса. Снижение времени реагирования на сигнал возникновения пожара, повышение эффективности ликвидации пожаров (перечень муниципальных образований/городских округов Новосибирской области будет определен в III квартале 2016 года)</t>
  </si>
  <si>
    <t>создание современных безопасных условий для  организации учебного процесса. Обеспечение антитеррористической защищенности образовательных организаций, в том числе за счет средств ОМС Новосибирской области
(перечень муниципальных образований/городских округов Новосибирской области будет определен в III квартале 2016 года)</t>
  </si>
  <si>
    <t>выявление и творческое развитие талантливых детей и молодежи в сфере культуры с охватом мероприятиями не менее 900 человек (в год проведения)</t>
  </si>
  <si>
    <t>5.2.4. Разработка и дальнейшее сопровождение электронных образовательных ресурсов (ЭОР) для одаренных детей и талантливой учащейся молодежи по различным программам дополнительного образования детей</t>
  </si>
  <si>
    <t>в том числе:</t>
  </si>
  <si>
    <t>экземпляры (ед.)</t>
  </si>
  <si>
    <t>0710003589</t>
  </si>
  <si>
    <t>0710003559</t>
  </si>
  <si>
    <t>1.1.2. Капитальный ремонт зданий, оснащение их необходимым оборудованием и инвентарем для размещения детских садов</t>
  </si>
  <si>
    <t>0703</t>
  </si>
  <si>
    <t>2.9.2. Создание в дошкольных образовательных, 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</si>
  <si>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2.12.5. Разработка, написание и издание учебного пособия "История Новосибирской области"</t>
  </si>
  <si>
    <t>3.2.1. Организация и проведение областного конкурса между муниципальными образованиями Новосибирской области на лучшую подготовку граждан Российской Федерации к военной службе</t>
  </si>
  <si>
    <t>3.2.2. Организация и проведение соревнований по огневому многоборью среди учащейся и допризывной молодежи</t>
  </si>
  <si>
    <t>ГБУ НСО ОЦДК</t>
  </si>
  <si>
    <t>обеспечение функционирования системы мониторинга оценки образовательных результатов на региональном и муниципальном уровнях</t>
  </si>
  <si>
    <t>2.3. 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</t>
  </si>
  <si>
    <t xml:space="preserve">ГАУ ДО НСО ОЦРТДиЮ
</t>
  </si>
  <si>
    <t>будут обеспечены современные условия предоставления общего образования в соответствии с ФГОС, с учетом прогнозируемого увеличения численности детей школьного возраста и задач сокращения практики обучения в 2 смены</t>
  </si>
  <si>
    <t xml:space="preserve">обеспечение государственной поддержки реализации образовательных программ в негосударственных дошкольных образовательных организациях на основе принципов нормативно-подушевого финансирования.
Обеспечение равных финансовых условий в получении дошкольного образования независимо от места обучения
</t>
  </si>
  <si>
    <t xml:space="preserve">обеспечение государственной поддержки реализации образовательных программ в негосударственных образовательных организациях на основе принципов нормативно-подушевого финансирования.
Обеспечение равных финансовых условий в получении общего образования независимо от места обучения
</t>
  </si>
  <si>
    <t>создание современных безопасных условий для  организации учебного процесса. Уменьшение количества  образовательных организаций, расположенных на территории Новосибирской области, не соответствующих требованиям технической безопасности</t>
  </si>
  <si>
    <t>ГБУ ДПО НСО ОблЦИТ</t>
  </si>
  <si>
    <t>региональный центр (ед.)</t>
  </si>
  <si>
    <t>региональный центр 
(ед. изм.)</t>
  </si>
  <si>
    <t xml:space="preserve">количество мест (ед.)  </t>
  </si>
  <si>
    <t xml:space="preserve">количество мест (ед.) </t>
  </si>
  <si>
    <t>4.3.2. Государственная поддержка молодых специалистов-выпускников  ФГБОУ ВО «Новосибирский государственный педагогический университет»</t>
  </si>
  <si>
    <t xml:space="preserve">будут созданы необходимые условия для повышения качества образования, предоставления равных возможностей на получение качественного и доступного общего образования </t>
  </si>
  <si>
    <t>оснащение пунктов приема экзаменов оборудованием для проведения ЕГЭ. Создание условий для проведения государственной итоговой аттестации</t>
  </si>
  <si>
    <t>количество организаций
(ед. изм.)</t>
  </si>
  <si>
    <t xml:space="preserve">обеспечение питанием детей-сирот и детей, оставшихся без попечения родителей, лиц из числа детей-сирот и детей, оставшихся без попечения родителей, обучающихся в учреждениях, за счет средств областного бюджета Новосибирской области.
Обеспечение питанием на льготных условиях обучающихся, воспитанников областных государственных общеобразовательных учреждений из многодетных и малоимущих семей </t>
  </si>
  <si>
    <t>4.1.1. Предоставление субсидии на возмещение затрат по оказанию государственных образовательных услуг и прочих работ ГАУ ДПО НСО НИПКиПРО (государственное задание)</t>
  </si>
  <si>
    <t>5.2.2. Организационное и методическое сопровождение инновационной деятельности образовательных организаций, расположенных на территории Новосибирской области, направленной на организацию обучения одаренных детей по инженерному и технологическому профилю</t>
  </si>
  <si>
    <t>812</t>
  </si>
  <si>
    <t>5.6.3. Организация, проведение и участие в  областных, региональных, всероссийских и международных конференций, форумов по актуальным проблемам работы с одаренными детьми и талантливой молодежью</t>
  </si>
  <si>
    <t>07100R4983</t>
  </si>
  <si>
    <t>оборудование (шт.)</t>
  </si>
  <si>
    <t>мероприятие (шт.)</t>
  </si>
  <si>
    <t>2.11.1. Совершенствование организационно-управленческих механизмов в школах с низкими результатами обучения и в школах, функционирующих в неблагоприятных социальных условиях</t>
  </si>
  <si>
    <t>ГБУ НСО ОЦДК;
ГАУ ДПО НСО НИПКиПРО;
ГКУ НСО НИМРО;
ГБУ ДПО НСО ОблЦИТ;
ОМС Новосибирской области</t>
  </si>
  <si>
    <t>2.12.3. Создание современных материально-технических условий в соответствии с ФГОС образования обучающихся с ограниченными возможностями здоровья в образовательных организациях, реализующих адаптированные образовательные программы</t>
  </si>
  <si>
    <t>ШИБЦ (ед.)</t>
  </si>
  <si>
    <t>2.12.4. Информационно-методическая поддержка мероприятий ФЦПРО</t>
  </si>
  <si>
    <t xml:space="preserve">выявление и пропаганда лучшего опыта по организации работы на лучшую подготовку граждан Российской Федерции к военной службе (все муниципальные районы и городские округа Новосибирской области-35) </t>
  </si>
  <si>
    <t>в образовательных организациях, расположенных на территории Новосибирской области, будут созданы условия  для получения детьми-инвалидами качественного образования</t>
  </si>
  <si>
    <t>Участие одаренных детей и талантливой учащейся молодежи в мероприятиях всероссийского и международного уровней (с охватом около 150 детей и молодежи в год проведения)</t>
  </si>
  <si>
    <t>поощрение одаренных детей и талантливой учащейся молодежи в Новосибирской области, достигших высоких результатов, с охватом около 700 молодых талантов (в год проведения)</t>
  </si>
  <si>
    <t>повышение уровня квалификации педагогических работников сферы культуры и искусства, качества профессиональной подготовки обучающихся, с охватом около 30 педагогов и 120 детей (в год проведения)</t>
  </si>
  <si>
    <t xml:space="preserve">мероприятие (ед.) </t>
  </si>
  <si>
    <t>2.11.2. Информационная поддержка школ с низкими результатами обучения и школ, функционирующих в неблагоприятных социальных условиях, расположенных на территории Новосибирской области</t>
  </si>
  <si>
    <t>2.11.3. Разработка и внедрение информационно-методических механизмов в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</si>
  <si>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>2.11.4. Мониторинг образовательных организаций, расположенных на территории Новосибирской области, для идентификации группы школ с низкими результатами обучения и в школах, функционирующих в неблагоприятных социальных условиях</t>
  </si>
  <si>
    <t>2.11.5.Повышение квалификации кадрового состава в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</si>
  <si>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 xml:space="preserve">2.12.1. Модернизация содержания и технологий формирования предметных, метапредметных, личностных результатов 
</t>
  </si>
  <si>
    <t>4.2.1. Обеспечение проведения семинаров-совещаний с руководителями органов управления образованием муниципальных райнов и городских округов Новосибирской области</t>
  </si>
  <si>
    <t>формирование новых управленческих компетенций у руководителей органов управления образованием муниципальных районов и городских округов Новосибирской области</t>
  </si>
  <si>
    <t>2.3.2. Приобретение оборудования для технологического обеспечения процедур оценки качества образования (материально-техническое оснащение РЦОИ, ППЭ)</t>
  </si>
  <si>
    <t>субсидия АРИС (ед.)</t>
  </si>
  <si>
    <t>повышение престижа педагогического труда. Поощрение осуществляется в соответствии с главой 2 статьи 5 части 11 Закона Новосибирской области от 05.07.2013 №361-ОЗ "О регулировании отношений в сфере образования в Новосибирской области", постановлением Правительства Новосибирской области от 14.04.2014 №140-п "Об учреждении премии "Лучший педагогический работник Новосибирской области", постановлением Правительства Новосибирской области от 12.09.2011 №399-п "Об учреждении премии "Почетный работник образования Новосибирской области"</t>
  </si>
  <si>
    <t>будет разработана и реализована программа повышения квалификации для технических специалистов ППЭ ГИА, осуществлено обучение профессиональных экспертов в системе общего образования по разработанной в рамках реализации мероприятия программе повышения квалификации, организовано обучение руководителей образовательных организаций, расположенных на территории Новосибирской области, по вопросам "Использования результатов оценочных процедур на территории Новосибирской области"</t>
  </si>
  <si>
    <t>2.3.3. Повышение квалификации специалистов, обеспечивающих реализацию мероприятий по развитию национально-региональной системы независимой оценки качества общего образования и создание национальных механизмов оценки качества (в том числе повышение квалификации педагогических работников в области педагогических измерений, анализа и использования результатов оценочных процедур)</t>
  </si>
  <si>
    <t>Обеспечение равного доступа детей к услугам дошкольного образования.
Средняя заработная плата текущего года по педагогическим работникам дошкольных образовательных организаций  составит не менее 100% к средней заработной плате текущего года в общем образовании Новосибирской области</t>
  </si>
  <si>
    <t>Обеспечение равного доступа детей к услугам общего образования.
Средняя заработная плата по педагогическим работникам общеобразовательных организаций составит не менее 100 %  от средней заработной платы наемных работников в организациях, у индивидуальных предпринимателей и физических лиц в Новосибирской области в  текущем году  реализации государственной программы.</t>
  </si>
  <si>
    <t>обеспечение бесплатным питанием, одеждой, обувью, мягким и жестким инвентарем 100% детей с ограниченными возможностями здоровья, обучающихся в образовательных организациях, реализующих адаптированные общеобразовательные программы в образовательных организациях (дошкольные, общеобразовательные, санаторные и коррекционные организации)</t>
  </si>
  <si>
    <t>будет проведено исследование среди родителей (законных представителей) обучающихся в школах с устойчиво низкими образовательными результатами, обработаны и проанализированы полученые результаты анкетирования родителей. Проведены семинары-вебинары по диагностике психологического неблагополучия детей и коррекции проблем их поведения. Организованы и проведены тренинги по устранению выявленных проблем.</t>
  </si>
  <si>
    <t>будет организовано взаимодействие всех уровней Областной методической службы в сфере образования Новосибирской области для оказания информационно-методической помощи указанным школам;  создан единый консультационно-методический центр в рамках Областной методической службы по вопросам эффективной организации и коррекции образовательной деятельности. Разработаны методические материалы  по реализации муниципальных программ  (проектов) поддержки школ с низкими результатами обучения и в школах, функционирующих в неблагоприятных социальных условиях, расположенных на территории Новосибирской области, с учетом типологизации, методического  пособия  для контроля психологического благополучия ребенка</t>
  </si>
  <si>
    <t>будет: оснащены школьные ШИБЦ оборудованием (рабочее место библиотекаря, беспроводной WI-FI, МФУ, рабочие места читателей и планшетные компьютеры). Дооснащены 17 существующих ШИБЦ (планшетные компьютеры); создана сеть базовых школ, в которых созданы ШИБЦ нового поколения, расширена сеть базовых школ до 37, пополнен фонд РИМБЦ (регионального информационно-методического библиотечного центра); подключены к фонду электронных изданий РИМБЦ не менее 10% образовательных организаций, расположенных на территории Новосибирской области; реализована программа повышения квалификации по развитию профессиональных компетенций педагогов - библиотекарей (2 модуля по 36 часов около 20 чел.); проведены семинары по организационной и методической поддержке создания ШИБЦ, с охватом в каждом семинаре не менее 20 человек; организована работа сообщества школьных библиотекарей на портале НООС; проведена межрегиональная конференция по распространению опыта создания и развития ШИБЦ с охватом около 200 человек</t>
  </si>
  <si>
    <t>будет разработано и издано учебное пособие для обучающихся общеобразовательных организаций, расположенных на территории Новосибирской области</t>
  </si>
  <si>
    <t>популяризация здорового образа жизни, подготовка к несению воинской службы в армии граждан РФ из Новосибирской области допризывного возраста. Планируемый охват не менее 200 чел.ежегодно</t>
  </si>
  <si>
    <t>создание эффективных форм сотрудничества со СМИ по информационному сопровождению подпрограммы (публикации в сети Интернет, газетах и журналах)</t>
  </si>
  <si>
    <t>5.3.1. Организация и проведение Всероссийских, региональных и областных интеллектуальных, спортивных, спортивно-технических соревнований, конкурсов, фестивалей, конференций, олимпиад, акций в системе общего и дополнительного образования в Новосибирской области</t>
  </si>
  <si>
    <t>в ГБОУ НСО ОЦО будут созданы условия для обучения детей с инвалидностью с использованием дистанционных образовательных технологий</t>
  </si>
  <si>
    <t xml:space="preserve"> премия (человек)</t>
  </si>
  <si>
    <t xml:space="preserve">будут апробированы пилотные проекты обновления содержания и технологий дополнительного образования в целях формирования банка лучших дополнительных общеобразовательных программ, в том числе для детей с особыми потребностями (дети-сироты и дети, оставшиеся без попечения родителей, дети-инвалиды, дети, находящихся в трудной жизненной ситуации);
разработаны инновационные программы подготовки и повышения квалификации педагогов и руководителей в системе дополнительного образования для использования на территории Новосибирской области
</t>
  </si>
  <si>
    <t>0710074981</t>
  </si>
  <si>
    <t>0710074982</t>
  </si>
  <si>
    <t>2.12.6. Обновление содержания и технологий дополнительного образования и воспитания детей</t>
  </si>
  <si>
    <t>2.12.7. Реализация новых организационно-экономических моделей и стандартов в дошкольном образовании путем разработки нормативно-методической базы и экспертно-аналитическое сопровождение ее внедрения</t>
  </si>
  <si>
    <t xml:space="preserve">будет создана в муниципальных образованиях, расположенных на территории Новосибирской области, инфраструктура психолого-педагогической, диагностической и консультативной помощи родителям с детьми дошкольного возраста, в том числе от 0 до 3 лет;
созданы условия и механизмы реализации примерной образовательной программы дошкольного образования
</t>
  </si>
  <si>
    <t>3.4. Формирование современных управленческих и организационно-экономических механизмов в системе дополнительного образования детей</t>
  </si>
  <si>
    <t>проект (ед.)</t>
  </si>
  <si>
    <t>2.3.4. Создание региональных оценочных инструментов для проведения внутрирегионального анализа оценки качества общего образования</t>
  </si>
  <si>
    <t>будет создан инструментарий оценки эффективности работы органов местного самоуправления по организационно-технологическому обеспечению проведения итогового сочинения (изложения) ЕГЭ; инструмент оценки эффективности работы органов местного самоуправления по организационно-технологическому обеспечению проведения ГИА;
проведена экспертиза созданных инструментов оценки</t>
  </si>
  <si>
    <t>2.3.5. Информационно-методическое сопровождение проведения национально-региональных оценочных процедур (в том числе разработка методических материалов и формирование внутрирегионального анализа оценки качества общего образования, организация обучающих семинаров по внедрению новых технологий)</t>
  </si>
  <si>
    <t>программа (шт.)</t>
  </si>
  <si>
    <t xml:space="preserve">будет приобритено оборудование и программное обеспечение для РЦОИ и образовательных организаций, расположенных на территории Новосибирской области, на базе которых создаются ППЭ для проведения ЕГЭ
</t>
  </si>
  <si>
    <t>будет проведена процедура оценки ИКТ-компетентности обучающихся 8 и 9 классов 60 образовательных организаций, расположенных на территории Новосибирской области; проведены два вебинара для заместителей директоров по учебно-воспитательной работе, учителей, специалистов в области оценки качества образования с охватом около 200 человек;
будет проведен межрегиональный семинар (в 2018 году) для 120 человек из 5 субъектов Российской Федерации и по итогам издан сборник по обобщению опыта</t>
  </si>
  <si>
    <t>ГКУ НСО НИМРО,
ГБУ НСО ОЦДК; 
ГБУ НСО ОблЦИТ;
ОМС Новосибирской области</t>
  </si>
  <si>
    <t>ГБУ НСО ОЦДК;
ГКУ НСО НИМРО;
ОМС Новосибирской области</t>
  </si>
  <si>
    <t xml:space="preserve">будет проведена идентификация группы школ с низкими результатами обучения и школ, функционирующих в сложных социальных условиях – во всех школах региона, анализ условий, в которых функционирует школа, и выделение школ «группы риска», которые нуждаются в поддержке;
будет проведена типологизации и группировка школ по общим признакам, с определением социальных последствий для региона; проведен мониторинг реализации проектов развития школ и муниципальных «дорожных карт»;
будет проведена экспертиза основных образовательных программ в 50% выделенных школ; скорректирован инструментарий для процедуры диагностики профессиональных компетенций руководителей школ, проведена диагностика руководителей выделенной группы школ.
</t>
  </si>
  <si>
    <t>будет организовано проведение стажировки для  педагогов из школ с низкими образовательными результатами, проведены курсы повышения квалификации для руководителей и их заместителей, для учителей-предметников, проведен межрегиональный семинар по теме «Поддержка школ, находящихся в сложных условиях: первые результаты и проблемы»; 
будут включены 30% школ с низкими образовательными результатами в проекты региональной общественной Ассоциации участников педагогических конкурсов;
организованы и проведены 6 семинаров и проведены 2 вебинара для специалистов органов управления образованием, директоров и учителей школ с низкими образовательными результатами</t>
  </si>
  <si>
    <t>2.12.8. Проведение курсов повышения квалификации по формированию школьной системы оценки образовательных достижений обучающихся в рамках ФГОС</t>
  </si>
  <si>
    <t>2.12.9. Организация и проведение мероприятий по формированию профессиональных компетенций преподавателей химии, биологии и технологии "Педагогический коворкинг"</t>
  </si>
  <si>
    <t>будут проведены проектные сессии «Модернизация содержания и технологий по формированию предметных, метапредметных и личностных результатов в рамках учебных предметов предметной области «Технология», «Химия» и «Биология», по результатам будет подготовлен и издан сборник</t>
  </si>
  <si>
    <t xml:space="preserve">2.6.7. Гранты в форме субсидий государственным бюджетным и автономным учреждениям на реализацию основных общеобразовательных программ дошкольного образования 
</t>
  </si>
  <si>
    <t>Факт с начала отчетного 2018 года</t>
  </si>
  <si>
    <t>2019 год</t>
  </si>
  <si>
    <t>2020 год</t>
  </si>
  <si>
    <t>3.2.1. Организация и проведение областной Спартакиады среди учащейся и допризывной молодежи в рамках спортивно-технического комплекса «Готов к труду и обороне»</t>
  </si>
  <si>
    <t>5.1.2. Оснащение и обеспечение реализации программ регионального ресурсного центра развития и поддержки молодых талантов в сфере культуры на базе ГАПОУ НСО «Новосибирский музыкальный колледж имени А.Ф. Мурова»</t>
  </si>
  <si>
    <t>министерство образования Новосибирской области</t>
  </si>
  <si>
    <t>министерство образования Новосибирской области во взаимодействии с ОМС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</si>
  <si>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 ОМС Новосибирской области; государственные и муниципальные образовательные организации Новосибирской области</t>
  </si>
  <si>
    <t>министерство образования Новосибирской области,
ГКУ НСО ЦРМТБО,
ГКУ НСО НИМРО</t>
  </si>
  <si>
    <t>министерство образования Новосибирской области,
ГАУ ДПО НСО НИПКиПРО</t>
  </si>
  <si>
    <t>министерство образования Новосибирской области,
педагогические колледжи, подведомственные министерству образования Новосибирской области</t>
  </si>
  <si>
    <t>Педагогические колледжи, подведомственные министерству образования Новосибирской области</t>
  </si>
  <si>
    <t xml:space="preserve">министерство образования Новосибирской области;
ГАУ ДПО НСО НИПКиПРО
</t>
  </si>
  <si>
    <t>министерство образования Новосибирской областии, 
ГАУ ДО НСО ОЦРТДиЮ</t>
  </si>
  <si>
    <t>министерство образования Новосибирской области, 
ГАУ ДО НСО ОЦРТДиЮ;
ГБУ ДО НСО «Автомотоцентр»</t>
  </si>
  <si>
    <t>министерство образования Новосибирской области,
ГАУ ДО НСО ОЦРТДиЮ</t>
  </si>
  <si>
    <t>ГАУ ДО НСО ОЦРТДиЮ,
ГБУ НСО ОЦДК</t>
  </si>
  <si>
    <t xml:space="preserve">Применяемые сокращения:
ФГОС - федеральный государтсвенный образовательный стандарт;
ОМС - органы местного самоуправления;
ПНПО - приоритетный национальный проект образование;
ОВЗ - ограниченные возможности здоровья;
СМИ - средства массовой информации;
ГППРО - государственная программа Российской Федерации «Развитие образования», утвержденная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образования»»;
НООС - Интернет-портал "Новосибирская открытая образовательная сеть";
ИБЦ - информационно-библиотечный центр;
ФГОС ОВЗ - федеральный государственный образовательный стандарт для обучающихся с ограниченными возможностями здоровья;
ППЭ - пункт проведения экзамена;
РЦОИ - региональный центр обработки информации;
ЕГЭ - единый государственный экзамен;
ГАУ ДО НСО ОЦРТДиЮ -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-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ГБОУ ДО НСО ДТТУМ - государственное бюджетное учреждение дополнительного образования Новосибирской области "Дом технического творчества и учащейся молодежи";
ГБОУ ДО НСО ЦКУМ - государственное бюджетное учреждение дополнительного образования Новосибирской области "Центр культуры учащейся молодежи";
ГБОУ ДПО НСО - государственное бюджетное образовательное учреждение дополнительного профессионального образования Новосибирской области;
ГБОУ НСО - государственное бюджетное образовательное учреждение Новосибирской области;
ГБОУ НСО ОЦО - государственное бюджетное общеобразовательное учреждение Новосибирской области "Областной центр образования";
ГБУ ДО НСО "Автомотоцентр" -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-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ОЦДК - государственное бюджетное учреждение Новосибирской области - Центр психолого-педагогической, медицинской и социальной помощи детям "Областной центр диагностики и консультирования";
ГКУ НСО НИМРО - государственное казенное учреждение Новосибирской области "Новосибирский институт мониторинга и развития образования";
ГКУ НСО ЦРМТБО - государственное казенное учреждение Новосибирской области "Центр развития материально-технической базы образования";
ФГБОУ ВО НГПУ - федеральное государственное образовательное учреждение высшего образования Новосибирский государственный педагогический университет;
СУНЦ НГУ - специализированный учебно-научный центр Новосибирского государственного университета;
ГАПОУ НСО НМУ им А.Ф. Мурова -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ГБУ НСО - государственное бюджетное учреждение Новосибирской области;
ГАУ ДПО НСО - государственное автономное учреждение дополнительного профессионального образования Новосибирской области;
ГАУ ВО - государственное автономное учреждение высшего образования;
ГАУК - государственное автономное учреждение культуры;
ГАПОУ - государственное автономное профессиональное образовательное учреждение
</t>
  </si>
  <si>
    <t>образовательная организация (ед.)</t>
  </si>
  <si>
    <t>100-200</t>
  </si>
  <si>
    <t>человеко-часов</t>
  </si>
  <si>
    <t>5.1.3. Создание, оснащение современным оборудованием, обеспечение реализации образовательных программ детских технопарков, региональных ресурсных центров развития и поддержки молодых талантов, школьных предпринимательских компаний, STEM-центров, школьных бизнес-инкубаторов/IT-инкубаторов, школьных центров робототехники и /или прототипирования и др., расположенных на территории Новосибирской области</t>
  </si>
  <si>
    <t>10-30</t>
  </si>
  <si>
    <t xml:space="preserve">
Таблица № 3</t>
  </si>
  <si>
    <t>х</t>
  </si>
  <si>
    <t>5</t>
  </si>
  <si>
    <t>6</t>
  </si>
  <si>
    <t>01</t>
  </si>
  <si>
    <t>07</t>
  </si>
  <si>
    <t>02</t>
  </si>
  <si>
    <t>09</t>
  </si>
  <si>
    <t>РЗ</t>
  </si>
  <si>
    <t>ПР</t>
  </si>
  <si>
    <t>10</t>
  </si>
  <si>
    <t>03</t>
  </si>
  <si>
    <t>05</t>
  </si>
  <si>
    <t>04</t>
  </si>
  <si>
    <t>08</t>
  </si>
  <si>
    <t>Всего, в том числе:</t>
  </si>
  <si>
    <t xml:space="preserve"> 2.11.2. Информационная поддержка школ с низкими результатами обучения и школ, функционирующих в неблагоприятных социальных условиях, расположенных на территории Новосибирской области</t>
  </si>
  <si>
    <t>2.12.2. Модернизация организационно-технологической инфраструктуры и обновление фондов школьных библиотек</t>
  </si>
  <si>
    <t>851</t>
  </si>
  <si>
    <t xml:space="preserve">4.4.3. Проведение регионального этапа и организация участия во Всероссийском этапе конкурса педагогов дополнительного образования детей «Сердце отдаю детям»
</t>
  </si>
  <si>
    <t>создание условий для выявления талантливых педагогов дополнительного образования детей, распространение передового педагогического опыта</t>
  </si>
  <si>
    <t>2.12.1. Модернизация содержания и технологий формирования предметных, личностных результатов</t>
  </si>
  <si>
    <t>сообщество (ед.)</t>
  </si>
  <si>
    <t xml:space="preserve">2.8.2. </t>
  </si>
  <si>
    <t>2.6.7. Реализация мер государственной поддержки обучающихся общеобразовательных учреждений, подведомственных Минобразования Новосибирской области</t>
  </si>
  <si>
    <t>НОК УОД (шт.)</t>
  </si>
  <si>
    <t>2.3.2. Организация проведения независимой оценки качества условий осуществления образовательной деятельности организациями, расположенными на территории муниципальных образований Новосибирской области</t>
  </si>
  <si>
    <t xml:space="preserve">предоставление участникам отношений в сфере образования информации об уровне организации работы по реализации образовательных программ на основе общедоступной информации
</t>
  </si>
  <si>
    <t>Значение показателя на
2019 год</t>
  </si>
  <si>
    <t>Значение показателя на очередной финансовый 2019 год (поквартально)</t>
  </si>
  <si>
    <t>Значение показателя на 2020 год</t>
  </si>
  <si>
    <t>Значение показателя на
2021 год</t>
  </si>
  <si>
    <t>отклонение 2019 года</t>
  </si>
  <si>
    <t>отклонение 2020 год</t>
  </si>
  <si>
    <t>2021 год</t>
  </si>
  <si>
    <t>отклонение 2021</t>
  </si>
  <si>
    <t>1004</t>
  </si>
  <si>
    <t>0710470110</t>
  </si>
  <si>
    <t>0710520120</t>
  </si>
  <si>
    <t>0740103510</t>
  </si>
  <si>
    <t>07402R0660</t>
  </si>
  <si>
    <t>0740203510</t>
  </si>
  <si>
    <t>0740303510</t>
  </si>
  <si>
    <t>0710520130</t>
  </si>
  <si>
    <t>0710470120</t>
  </si>
  <si>
    <t>0710470140</t>
  </si>
  <si>
    <t>0710470849</t>
  </si>
  <si>
    <t>07107R0273</t>
  </si>
  <si>
    <t>07108R5380</t>
  </si>
  <si>
    <t>0710400640</t>
  </si>
  <si>
    <t>0720100650</t>
  </si>
  <si>
    <t>0730103550</t>
  </si>
  <si>
    <t>0730270550</t>
  </si>
  <si>
    <t>0730203550</t>
  </si>
  <si>
    <t>0730303550</t>
  </si>
  <si>
    <t>0730403550</t>
  </si>
  <si>
    <t>0730503550</t>
  </si>
  <si>
    <t>0730603550</t>
  </si>
  <si>
    <t>0730103679</t>
  </si>
  <si>
    <t>0730603679</t>
  </si>
  <si>
    <t>0730403679</t>
  </si>
  <si>
    <t>0730303679</t>
  </si>
  <si>
    <t>0711103420</t>
  </si>
  <si>
    <t>0711104040</t>
  </si>
  <si>
    <t>0710103420</t>
  </si>
  <si>
    <t>0710170490</t>
  </si>
  <si>
    <t>0710104040</t>
  </si>
  <si>
    <t>0711170920</t>
  </si>
  <si>
    <t>0710103470</t>
  </si>
  <si>
    <t>0710170380</t>
  </si>
  <si>
    <t>0710170820</t>
  </si>
  <si>
    <t>0710170920</t>
  </si>
  <si>
    <t>0710303470</t>
  </si>
  <si>
    <t>0710603470</t>
  </si>
  <si>
    <t>0710703480</t>
  </si>
  <si>
    <t>0710403589</t>
  </si>
  <si>
    <t>0710403349</t>
  </si>
  <si>
    <t>0710400660</t>
  </si>
  <si>
    <t>0710400620</t>
  </si>
  <si>
    <t>0710400630</t>
  </si>
  <si>
    <t>0710203470</t>
  </si>
  <si>
    <t xml:space="preserve">создание современных безопасных условий для  организации учебного процесса. Уменьшение количества  образовательных организаций, подведомственных Минобразования Новосибирской области, не соответствующих требованиям технической безопасности </t>
  </si>
  <si>
    <t>1.4.1. Установка и модернизация автоматических пожарных сигнализаций и систем пожарного мониторинга в образовательных организациях Новосибирской области,  государственных организациях, подведомственных Минобразования Новосибирской области</t>
  </si>
  <si>
    <t>Минобразования Новосибирской области во взаимодействии с ОМС Новосибирской области;
государственные и муниципальные образовательные организации Новосибирской области</t>
  </si>
  <si>
    <t>1.4.2. Установка и модернизация систем видеонаблюдения в образовательных организациях Новосибирской области,  государственных организациях, подведомственных Минобразования Новосибирской области</t>
  </si>
  <si>
    <t>Минобразования Новосибирской области</t>
  </si>
  <si>
    <t xml:space="preserve">Минобразования Новосибирской области,
ГКУ НСО НИМРО
</t>
  </si>
  <si>
    <t xml:space="preserve">Минобразования Новосибирской области,
ГКУ НСО НИМРО,
ГАУ ДПО НСО НИПКиПРО
</t>
  </si>
  <si>
    <t>Минобразования Новосибирской области,
ГКУ НСО НИМРО</t>
  </si>
  <si>
    <t>будет осуществляться информационное сопровождение реализации мероприятия 2.3. в социальных сетях в официальных аккаунтах Минобразования Новосибирской области и ГКУ НСО НИМРО, будут созданы специализированные разделы на официальных сайтах в сети Интернет: Минобразования Новосибирской области и ГКУ НСО НИМРО; будут организованы и проведены обучающие семинары для общественных наблюдателей, членов ГЭК (государственной экзаменационной комиссии) Новосибирской области, руководителей ППЭ</t>
  </si>
  <si>
    <t xml:space="preserve"> Минобразования Новосибирской области</t>
  </si>
  <si>
    <t>государственный заказчик-координатор: Минобразования Новосибирской области; ответственные исполнители основного мероприятия:
Минобразования Новосибирской области</t>
  </si>
  <si>
    <t>Минобразования Новосибирской области,
ГКУ НСО НИМРО,
ГБУ НСО ОЦДК</t>
  </si>
  <si>
    <t>будет обновляться специальный раздел  НООС (интернет-портал), страницы на сайте стажировочной площадки и сайтах подведомственных Минобразования Новосибирской области организаций для информационного сопровождения реализации мероприятия 2.12.</t>
  </si>
  <si>
    <t>Минобразования Новосибирской области; 
ГАУ ДПО НСО НИПКиПРО совместно с ФГБОУ ВО НГПУ</t>
  </si>
  <si>
    <t>Минобразования Новосибирской области;
ОМС Новосибирской области</t>
  </si>
  <si>
    <t>Минобразования Новосибирской области; 
ГКУ НСО НИМРО;
ОМС Новосибирской области</t>
  </si>
  <si>
    <t xml:space="preserve">Минобразования Новосибирской области </t>
  </si>
  <si>
    <t>4.1.2. Предоставление субсидии на возмещение затрат по оказанию государственных образовательных услуг организациями среднего профессионального образования, подведомственными Минобразования Новосибирской области (государственное задание)</t>
  </si>
  <si>
    <t xml:space="preserve">обеспечение исполнения фунций бюджетных и автономных учреждений, подведомственных Минобразования Новосибирской области 
 </t>
  </si>
  <si>
    <t>Минобразования Новосибирской области совместно с образовательными организациями высшего образования, расположенными на территории Новосибирской области</t>
  </si>
  <si>
    <t>0711103920</t>
  </si>
  <si>
    <t>813</t>
  </si>
  <si>
    <t>07107R0272</t>
  </si>
  <si>
    <t>07109R5390</t>
  </si>
  <si>
    <t>0720203490</t>
  </si>
  <si>
    <t>0720303490</t>
  </si>
  <si>
    <t>2.9.3. Предоставление компенсации затрат на организацию обучения по основным общеобразовательным программам на дому родителям (законным представителям) детей-инвалидов</t>
  </si>
  <si>
    <t>Компенсация затрат на организацию обучения по основным общеобразовательным программам на дому родителям (законным представителям) детей - инвалидов предполагает обеспечение организации обучения детей-инвалидов по основным общеобразовательным программам на дому родителями (законными представителями) при невозможности создания специальных условий в организациях, осуществляющих образовательную деятельность, расположенных на территории Новосибирской области, по объективным причинам</t>
  </si>
  <si>
    <t>6.1.1. Организация и проведение международных коммуникативных мероприятий в интересах развития отраслей экономики и социальной сферы.
(II Студенческий форум стран ШОС, посвященный продвижению российского высшего образования и поддержке русского языка за рубежом)</t>
  </si>
  <si>
    <t>6.1.2. Организация и проведение межвузовских, межрегиональных, международных научно-практических конференций, конкурсов, круглых столов, семинаров</t>
  </si>
  <si>
    <t>Минобразования Новосибирской области; образовательные организации высшего образования, расположенные на территории Новосибирской области</t>
  </si>
  <si>
    <t>увеличение доли обучающихся, вовлеченных в научную, инновационную и предпринимательскую деятельность в образовательных организациях высшего образования</t>
  </si>
  <si>
    <t xml:space="preserve">6.1.3. Организация и проведение воспитательной работы в образовательных организациях высшего образования
(организация разработки электронного учебно-методического комплекса «Гражданское население в противодействии распространению идеологии терроризма»)
</t>
  </si>
  <si>
    <t xml:space="preserve">Минобразования Новосибирской области;
образовательные организации высшего образования, расположенные на территории Новосибирской области
</t>
  </si>
  <si>
    <t>будут созданы условия для организации обучения с применением дистанционных образовательных технологий по программе дополнительного образования «Гражданское население в противодействии распространению идеологии терроризма», в целях организации исполнение пункта 1.2. протокола заседания Антитеррористической комиссии Новосибирской области № 7 от 11.10.2016, реализация Комплексного плана противодействия идеологии терроризма в Российской Федерации на 2013-2018 годы</t>
  </si>
  <si>
    <t>студенты</t>
  </si>
  <si>
    <t>обеспечение кадрами с высшим образованием отраслей экономики и социальной сферы Новосибирской области</t>
  </si>
  <si>
    <t xml:space="preserve">6.3.1. Предоставление стипендий, премий, грантов студентам и аспирантам </t>
  </si>
  <si>
    <t>0740003510</t>
  </si>
  <si>
    <t>6.3.1. Предоставление на конкурсной основе грантов в форме субсидий из областного бюджета Новосибирской области образовательным организациям высшего образования, расположенным на территории Новосибирской области</t>
  </si>
  <si>
    <t>областной бюджет, тыс.руб</t>
  </si>
  <si>
    <t>4.4.4. Совершенствование процедуры аттестации педагогических работников Новосибирской области</t>
  </si>
  <si>
    <t>613</t>
  </si>
  <si>
    <t>072Е503970</t>
  </si>
  <si>
    <t>0740200660</t>
  </si>
  <si>
    <t>071P252322</t>
  </si>
  <si>
    <t>071P270490</t>
  </si>
  <si>
    <t>07.3.E2.51890</t>
  </si>
  <si>
    <t>2.11.6. Организация деятельности стажировочных площадок школ с низкими образовательными результатами и функционирующих в сложных социальных условиях по выходу из проблемных зон в соответствии со сформировавшимися возможностями</t>
  </si>
  <si>
    <t>2.12.3. Информационно-методическая поддержка мероприятий ГПРО</t>
  </si>
  <si>
    <t>2.12.4. Повышение квалификации по формированию метапредметных компетенций при реализации ФГОС, в том числе ФГОС ОВЗ</t>
  </si>
  <si>
    <t>2.12.5. Проведение курсов повышения квалификации по формированию школьной системы оценки образовательных достижений обучающихся в рамках ФГОС</t>
  </si>
  <si>
    <t>2.12.6. Создание сетевых сообществ по учебным предметам и предметным областям</t>
  </si>
  <si>
    <t>071P203420</t>
  </si>
  <si>
    <t>071F103420</t>
  </si>
  <si>
    <t>071F150211</t>
  </si>
  <si>
    <t>071P251591</t>
  </si>
  <si>
    <t>071P252321</t>
  </si>
  <si>
    <t>071P251592</t>
  </si>
  <si>
    <t>071F150212</t>
  </si>
  <si>
    <t>071E155200</t>
  </si>
  <si>
    <t>071E170490</t>
  </si>
  <si>
    <t>071F170490</t>
  </si>
  <si>
    <t>5.4.4. Обеспечение участия одаренных детей и талантливой учащейся молодежи Новосибирской области в творческих проектах, торжественном Губернаторском приеме; церемония награждения победителей и призеров ПНПО «Талантливая молодежь»; мероприятиях: общероссийская Президентская Ёлка в городе Москве и др.</t>
  </si>
  <si>
    <t>стройка не кап.влож</t>
  </si>
  <si>
    <t>1.1. Строительство, реконструкция и ремонт зданий образовательных организаций, реализующих программы дошкольного образования на территории Новосибирской области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</si>
  <si>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
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</si>
  <si>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ФГОС.
Финансовые средства на 2019 год предусмотрены на завершение строительства и ввод в эксплуатацию 14 детских садов.
Реализация данного мероприятия начиная с 2020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федеральными исполнительными органами государственной власти Российской Федерации.
</t>
  </si>
  <si>
    <t>министерство образования Новосибирской области
государственные образовательные организации  Новосибирской области,  подведомственные министерству образования Новосибирской области</t>
  </si>
  <si>
    <t>с 2017 года реализация мероприятия осуществляется в рамках реализации государственной программы Построение и развитие аппаратно-программного комплекса «Безопасный город» в Новосибирской области на 2016 - 2021 годы», утвержденной постановлением Правительства Новосибирской области от 14.12.2016 № 403-п «Об утверждении государственной программы Новосибирской области «Построение и развитие аппаратно-программного комплекса «Безопасный город» в Новосибирской области на 2016 - 2021 годы»
(актуализация требований санитарных и строительных норм, пожарной безопасности и иных требований к инфраструктуре образовательных организаций с учетом современных условий технологической среды образования).</t>
  </si>
  <si>
    <t xml:space="preserve"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</si>
  <si>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</t>
  </si>
  <si>
    <t xml:space="preserve"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</si>
  <si>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 xml:space="preserve"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</si>
  <si>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 xml:space="preserve">увеличение доли иностранных граждан в общей численности обучающихся образовательных организаций высшего образования, общего объема доходов образовательных организаций высшего образования от образовательной деятельности
</t>
  </si>
  <si>
    <t xml:space="preserve">создание необходимых условий для выявления, развития и поддержки молодых талантов по различным видам деятельности
</t>
  </si>
  <si>
    <t xml:space="preserve">создание современных материально-технических условий для выявления, развития, поддержки и сопровождения одаренных детей и талантливой учащейся молодежи </t>
  </si>
  <si>
    <t xml:space="preserve">реализация программ регионального ресурсного центра, дальнейшее совершенствование условий для выявления, развития, поддержки и сопровождения одаренных детей и талантливой учащейся молодежи в области культуры </t>
  </si>
  <si>
    <t xml:space="preserve">образовательным организациям, расположенным на территории Новосибирской области, по результатм отбора будут предоставлены за счет средств областного бюджета Новосибирской области гранты в форме субсидий на  реализацию проектов, направленных на оснащение образовательных организаций современным оборудованием и создание условий для профессиональной ориентации содержания общего образования
</t>
  </si>
  <si>
    <t xml:space="preserve">повышение эффективности работы с одаренными детьми
</t>
  </si>
  <si>
    <t xml:space="preserve">будет обеспечено развитие и совершенствование организации и проведения интеллектуальных, творческих и спортивных состязаний, проведение на регулярной основе олимпиад различного уровня
</t>
  </si>
  <si>
    <t>выявление одаренных школьников в различных видах интеллектуальной, творческой и спортивной деятельности с ежегодным охватом около 6,5 тысяч школьников</t>
  </si>
  <si>
    <t xml:space="preserve">выявление, развитие и сопровождение одаренных школьников в различных видах деятельности с ежегодным охватом около 3,5 тысяч школьников
</t>
  </si>
  <si>
    <t xml:space="preserve">организационное и финансовое обеспечение участия во всероссийских и международных олимпиадах, конкурсах, соревнованиях школьников и студентов и иных мероприятиях по выявлению молодых талантов
</t>
  </si>
  <si>
    <t xml:space="preserve">формирование положительного имиджа высшей школы Новосибирской области, привлечение к научно-исследовательской и инновационной работе талантливой учащейся молодежи. Постановление Правительства Новосибирской области от 30.12.2014 № 564-п
</t>
  </si>
  <si>
    <t xml:space="preserve">проведение межрегиональных форумов молодых педагогов  с охватом около 530 человек (в год проведения);
</t>
  </si>
  <si>
    <t>2.6.1. Предоставление субвенции на реализацию основных общеобразовательных программ дошкольного образования в муниципальных образовательных организациях</t>
  </si>
  <si>
    <t>2.6.2. Предоставление субвенции по организации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</si>
  <si>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Обеспечение равного доступа детей к услугам общего образования. 
Средняя заработная плата по педагогическим работникам, реализующим общеобразовательные программы в общеобразовательных организаций, составит не менее 100 %  от средней заработной платы наемных работников в организациях, у индивидуальных предпринимателей и физических лиц в Новосибирской области в  текущем году  реализации государственной программы.
Средняя заработная плата по педагогическим работникам, реализующим дошкольные программы в общеобразовательных организаций, составит не менее 100 % от средней заработной платы текущего года в общем образовании Новосибирской области.
Адаптация и получение общего образования детей-инвалидов и детей с ОВЗ</t>
  </si>
  <si>
    <t>2.6.3. Предоставление субвенции на реализацию основных общеобразовательных программ</t>
  </si>
  <si>
    <t>2.6.4. Предоставление субвенции на социальную поддержку отдельных категорий детей, обучающихся в образовательных организациях (дошкольные, общеобразовательные, санаторные и коррекционные организации)</t>
  </si>
  <si>
    <t>выполнение функций казёнными учреждениями, подведомственными Минобразования Новосибирской области</t>
  </si>
  <si>
    <t>2.7. Предоставление бюджетных ассигнований (субсидий) негосударственным организациям, реализующим программы дошкольного и общего образования в соответствии с ФГОС</t>
  </si>
  <si>
    <t>2.7.1. Предоставление субсидий частным образовательным организациям на реализацию основных общеобразовательных программ в дошкольных учреждениях</t>
  </si>
  <si>
    <t>2.7.2. Предоставление субсидий частным образовательным организациям на реализацию основных общеобразовательных программ</t>
  </si>
  <si>
    <t>2.8.1. Приобретение автотранспорта для  обеспечения перевозки обучающихся в образовательные организации, расположенные на территории Новосибирской области, и обеспечения деятельности государственных организаций Новосибирской области, подведомственных Минобразования Новосибирской области</t>
  </si>
  <si>
    <t xml:space="preserve">реализация данного мероприятия начиная с 2020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</si>
  <si>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>2.11.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распространение их результатов</t>
  </si>
  <si>
    <t xml:space="preserve">повышение качества образования в школах с низкими результатами обучения и в школах, функционирующих в неблагоприятных социальных условиях.
Будет сокращен разрыв в образовательных результатах между обучающимися за счет повышения эффективности и качества работы школ с низкими образовательными результатами обучающихся
</t>
  </si>
  <si>
    <t>в 2019 году будут созданы муниципальные рабочие группы, назначены персональные кураторы школ, участвующих в программах улучшения результатов; скорректированы региональная и муниципальные дорожные карты с учетом результатов мониторинга их выполнения в рамках реализации мероприятия;
разработаны методические рекомендации для проведения методических объединений (окружной, муниципальный и институциональный уровни), методологических и организационных принципов тьюторского сопровождения школ и педагогов с низкими результатами;
заключены партнерские соглашения со школами-участниками проекта "Инженерные компетенции- сила развития Родины"</t>
  </si>
  <si>
    <t>будет проведено исследование среди родителей (законных представителей) обучающихся в школах с устойчиво низкими образовательными результатами, обработаны и проанализированы полученные результаты анкетирования родителей. Проведены семинары-вебинары по диагностике психологического неблагополучия детей и коррекции проблем их поведения. Организованы и проведены тренинги по устранению выявленных проблем.</t>
  </si>
  <si>
    <t>2.12. 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</si>
  <si>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 xml:space="preserve">будут созданы условия для системной модернизации технологий и содержания обучения в соответствии с ФГОС по формированию предметных, метапредметных и личностных результатов в рамках обучения различным предметным областям с учетом требований ФГОС, в том числе для обучающихся с ОВЗ </t>
  </si>
  <si>
    <t>будет проведена процедура оценки ИКТ-компетентности обучающихся 8 и 9 классов 60 образовательных организаций, расположенных на территории Новосибирской области; проведены два вебинара для заместителей директоров по учебно-воспитательной работе, учителей, специалистов в области оценки качества образования с охватом около 200 человек;
будет проведен межрегиональный семинар (в 2019 году) для 120 человек из 5 субъектов Российской Федерации и по итогам издан сборник по обобщению опыта</t>
  </si>
  <si>
    <t>будут апробированы пилотные проекты обновления содержания и технологий дополнительного образования в целях формирования банка лучших дополнительных общеобразовательных программ, в том числе для детей с особыми потребностями (дети-сироты и дети, оставшиеся без попечения родителей, дети-инвалиды, дети, находящихся в трудной жизненной ситуации);
разработаны инновационные программы подготовки и повышения квалификации педагогов и руководителей в системе дополнительного образования для использования на территории Новосибирской области</t>
  </si>
  <si>
    <t xml:space="preserve"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</si>
  <si>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>будет обеспечено проведение мероприятий по содействию патриотическому воспитанию граждан Российской Федерации, проживающих на территории Новосибирской области</t>
  </si>
  <si>
    <t>3.2.2. Организация участия обучающихся   Новосибирской области во Всероссийских соревнованиях и форумах  спортивно-технического комплекса «Готов к труду и Защите Отечества»</t>
  </si>
  <si>
    <t>4.3. Обеспечение социальных гарантий и льгот педагогическим работникам государственных и муниципальных образовательных организаций Новосибирской области и приравненным к ним лицам</t>
  </si>
  <si>
    <t>4.3.3. Приобретение новогодних подарков для детей педагогических и иных работников государственных образовательных организаций Новосибирской области, государственных организаций, осуществляющих обучение, подведомственных Минобразования Новосибирской области, и муниципальных образовательных организаций, расположенных на территории Новосибирской области, в возрасте от 0 до 14 лет</t>
  </si>
  <si>
    <t>мера социальной  поддержки педагогических работников Новосибирской области, в части предоставления новогодних подарков для детей педагогических и иных работников государственных образовательных организаций Новосибирской области и муниципальных образовательных организаций, расположенных на территории Новосибирской области, в возрасте от 0 до 14 лет</t>
  </si>
  <si>
    <t>4.4. Выявление, поощрение и распространение лучших практик и образцов деятельности образовательных организаций и педагогов Новосибирской области</t>
  </si>
  <si>
    <t xml:space="preserve">ГБУ ДПО НСО ОблЦИТ        </t>
  </si>
  <si>
    <t>0711003540</t>
  </si>
  <si>
    <t>ГАУ ДПО НСО НИПКиПРО,
ГКУ НСО НИМРО,
ОМС Новосибирской области               ГАУ ДПО НСО НИПКиПРО,
ГКУ НСО НИМРО                                       ГБУ НСО ОЦДК</t>
  </si>
  <si>
    <t>ГКУ НСО НИМРО,
ГБУ НСО ОЦДК; 
ГБУ НСО ОблЦИТ;
ОМС Новосибирской области                   ГБУ НСО ОблЦИТ</t>
  </si>
  <si>
    <t>ГБУ НСО ОЦДК;
ГКУ НСО НИМРО;
ОМС Новосибирской области                 ГБУ НСО ОблЦИТ                                      ГБУ НСО ОЦДК;
ГКУ НСО НИМРО;                                   ГАУ ДПО НСО НИПКиПРО</t>
  </si>
  <si>
    <t xml:space="preserve">ГБУ НСО ОЦДК;
ГАУ ДПО НСО НИПКиПРО;
ГКУ НСО НИМРО;
ГБУ ДПО НСО ОблЦИТ;
ОМС Новосибирской области                 ГБУ НСО ОблЦИТ                                      ГБУ НСО ОЦДК;
ГКУ НСО НИМРО;                                   </t>
  </si>
  <si>
    <t>ГБУ НСО ОЦДК;
ГАУ ДПО НСО НИПКиПРО;
ГКУ НСО НИМРО;
ГБУ ДПО НСО ОблЦИТ;
ОМС Новосибирской области                ГБУ НСО ОблЦИТ                                      ГБУ НСО ОЦДК;
ГКУ НСО НИМРО;                                   ГАУ ДПО НСО НИПКиПРО</t>
  </si>
  <si>
    <t>ГАУ ДПО НСО НИПКиПРО,
ГКУ НСО НИМРО,
ГБУ ДПО НСО ОблЦИТ,
ГБУ НСО ОЦДК                                         Мин-во образования Новосибирской области</t>
  </si>
  <si>
    <t>предоставление школам с низкими результатами обучения и в школах, функционирующих в неблагоприятных социальных условиях, расположенных на территории Новосибирской области, субсидий для организации деятельности стажировочных площадок по выходу из проблемных зон в соответствии со сформировавшимися возможностями</t>
  </si>
  <si>
    <t>Минобразования Новосибирской области,
ГКУ НСО НИМРО,
ГБУ НСО ОЦДК                                          ГКУ НСО НИМРО,
ГБУ НСО ОЦДК,                                         ГАУ ДПО НСО НИПКиПРО</t>
  </si>
  <si>
    <t>Минобразования Новосибирской области;
ГБУ ДПО НСО ОблЦИТ
ГАУ ДПО НСО НИПКиПРО,
ГБУ ДПО НСО ОблЦИТ                          ГКУ НСО НИМРО</t>
  </si>
  <si>
    <t xml:space="preserve">ГАУ ДПО НСО НИПКиПРО,
ГБУ ДПО НСО ОблЦИТ                          ГАУ ДПО НСО НИПКиПРО,
</t>
  </si>
  <si>
    <t>Минобразования Новосибирской области; 
ГКУ НСО НИМРО;
ОМС Новосибирской области
ГАУ ДПО НСО НИПКиПРО,
ГБУ ДПО НСО ОблЦИТ                          ГКУ НСО НИМРО</t>
  </si>
  <si>
    <t>Минобразования Новосибирской области;
ОМС Новосибирской области
ГБУ ДПО НСО ОблЦИТ</t>
  </si>
  <si>
    <t>Создание автоматизированой системы для проведения аттестации педагогических работников Новосибирской области в целях установления квалифициконных категорий.</t>
  </si>
  <si>
    <t>будет обеспечена возможность женщинам, проживающим на территории Новосибирской области, воспитывающих детей дошкольного возраста, совмещать трудовую деятельность с семейными обязанностями, в том числе за счет повышения доступности дошкольного образования для детей в возрасте до трех лет</t>
  </si>
  <si>
    <t>будут созданы дополнительные места для детей в возрасте до трех лет в организациях и у индивидуальных предпринимателей, осуществляющих образовательную деятельность по образовательным программам дошкольного образования и присмотру и уходу</t>
  </si>
  <si>
    <t>2.6. Финансовое обеспечение деятельности учреждений (государственных и муниципальных заданий, смет казенных организаций, предоставление мер социальной поддержки детей)</t>
  </si>
  <si>
    <t>Подробный перечень планируемых к реализации мероприятий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на очередной 2019 год и плановый период 2020 и 2021 годов</t>
  </si>
  <si>
    <t>будут разработаны проекты, направленные на повышение качества и совершенствование школьного питания</t>
  </si>
  <si>
    <t>1.2. Региональный проект "Содействие занятости женщин – создание условий дошкольного образования для детей в возрасте до трех лет"</t>
  </si>
  <si>
    <t>1.2.1. Строительство новых зданий, помещений, реконструкция существующих зданий, приобретение (выкуп) зданий, помещений для размещения детских садов</t>
  </si>
  <si>
    <t>1.4.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образования)</t>
  </si>
  <si>
    <t>1.4.1. Строительство новых зданий, помещений, реконструкция существующих зданий,  надстройка дополнительных помещений (этажей) в существующих зданиях, приобретение (выкуп) зданий, помещений объектов образования в Новосибирской области</t>
  </si>
  <si>
    <t xml:space="preserve">1.4.2. Проведение ремонтных работ в зданиях и сооружениях в образовательных организациях Новосибирской области,  государственных организациях, подведомственных Минобразования Новосибирской области с целью повышения их технической безопасности, а также оснащение их необходимым оборудованием и инвентарем </t>
  </si>
  <si>
    <t xml:space="preserve">1.4.3. Замена оконных блоков и ремонт кровель в муниципальных образовательных организациях в Новосибирской области </t>
  </si>
  <si>
    <t>1.3. Региональный проект "Жилье"</t>
  </si>
  <si>
    <t>будут созданы новые дополнительные места для детей дошкольного возраста на территории новых жилых массивов</t>
  </si>
  <si>
    <t>1.3.1. Строительство новых зданий, помещений, реконструкция существующих зданий, приобретение (выкуп) зданий, помещений для размещения детских садов</t>
  </si>
  <si>
    <t>1.5. Региональный проект "Жилье"</t>
  </si>
  <si>
    <t>1.6. Региональный проект "Современная школа"</t>
  </si>
  <si>
    <t>1.7. Модернизация технологической и материально-технической оснащенности государственных и муниципальных образовательных организаций и иных организаций, обеспечивающих функционирование системы образования Новосибирской области</t>
  </si>
  <si>
    <t>1.7.1. Приобретение оборудования, программного обеспечения, лицензий для оснащения ППЭ (пункт проведения экзамена) при проведении  ЕГЭ</t>
  </si>
  <si>
    <t>1.7.2. Реализация проектов, направленных на повышение качества и совершенствование школьного питания</t>
  </si>
  <si>
    <t>4.5. Региональный проект "Учитель будущего"</t>
  </si>
  <si>
    <t>4.5.1. Совершенствование процедуры аттестации педагогических работников Новосибирской области</t>
  </si>
  <si>
    <t>1.5.1. Строительство новых зданий, помещений, реконструкция существующих зданий,  надстройка дополнительных помещений (этажей) в существующих зданиях, приобретение (выкуп) зданий, помещений объектов образования в Новосибирской области</t>
  </si>
  <si>
    <t>1.6.1. Строительство новых зданий, помещений, реконструкция существующих зданий,  надстройка дополнительных помещений (этажей) в существующих зданиях, приобретение (выкуп) зданий, помещений объектов образования в Новосибирской области</t>
  </si>
  <si>
    <t>будут обеспечены современные условия предоставления общего образования в соответствии с ФГОС, созданы необходимые условия для повышения качества образования, с учетом прогнозируемого увеличения численности детей школьного возраста и задач сокращения практики обучения в 2 смены</t>
  </si>
  <si>
    <t>5.5. Региональный проект "Успех каждого ребенка"</t>
  </si>
  <si>
    <t>обеспечение для детей в возрасте от 5 до 18 лет доступных для каждого и качественных условий для воспитания гармонично развитой и социально ответственной личности путем увеличения охвата дополнительным образованием до 80 % от общего числа детей, обновления содержания и методов дополнительного образования детей, развития кадрового потенциала и модернизации инфраструктуры системы дополнительного образования детей</t>
  </si>
  <si>
    <t>5.5.1. Организация и проведение областных мероприятий для одаренных детей деятельностного типа в системе общего и дополнительного образования (профильные смены, турниры, учебно-тренировочные сборы, школы – тренинги, слёты, конкурсы, фестивали, соревнования и др.)</t>
  </si>
  <si>
    <t>5.5.2. Организация, проведение и участие в  областных, региональных, всероссийских и международных конференций, форумов по актуальным проблемам работы с одаренными детьми и талантливой молодежью</t>
  </si>
  <si>
    <t>5.6. Поддержка и поощрение молодых талантов и специалистов, работающих с ними</t>
  </si>
  <si>
    <t>5.6.1. Премия Губернатора Новосибирской области для поддержки одарённых детей и молодёжи</t>
  </si>
  <si>
    <t>5.6.2. Адресная финансовая поддержка (по результатам конкурсного отбора) участия талантливой студенческой молодежи образовательных организаций высшего образования, расположенных на территории Новосибирской области, в международных мероприятиях (форумы, олимпиады, конференции, конкурсы, фестивали)</t>
  </si>
  <si>
    <t>5.7. Поддержка образовательных организаций, обеспечивающих психолого-педагогическое, информационное и научно-методическое сопровождение одаренных детей</t>
  </si>
  <si>
    <t>5.7.1. Организация и проведение областных, региональных, всероссийских и международных конференций, форумов по актуальным проблемам работы с одаренными детьми и талантливой молодежью</t>
  </si>
  <si>
    <t>5.7.2. Проведение мастер-классов и обучающих семинаров по видам искусств для одаренных детей и их преподавателей ведущими специалистами Новосибирской области, России, зарубежных стран</t>
  </si>
  <si>
    <t>5.7.3. Обеспечение организационно – методического сопровождения муниципального и регионального этапов всероссийской олимпиады школьников</t>
  </si>
  <si>
    <t>5.7.4. Повышение квалификации педагогических работников и наставников образовательных учреждений в системе общего и дополнительного образования по работе с одаренными детьми и талантливой учащейся молодежью в Новосибирской области</t>
  </si>
  <si>
    <t>5.7.5. Организация и проведение областного конкурса авторских образовательных программ по работе с одаренными обучающимися педагогов дополнительного образования детей</t>
  </si>
  <si>
    <t>1.8. Обеспечение безопасности функционирования образовательных организаций и охраны здоровья обучающихся</t>
  </si>
  <si>
    <t>2.6.5. Предоставление субсидии на возмещение затрат: общеобразовательные организации – дошкольные образовательные организации, общеобразовательные организации (программы начального общего образования, неполные программы среднего общего образования, школы-интернаты; организации по внешкольной работе с детьми; учреждения, обеспечивающие предоставление услуг в сфере образования (государственное задание)</t>
  </si>
  <si>
    <t>4.1.2. Реализация мер государственной поддержки обучающихся организаций среднего профессионального образования, подведомственных Минобразования Новосибирской области</t>
  </si>
  <si>
    <t>4.2. Разработка и реализация инновационных образовательных программ для руководителей органов управления образованием, государственных и муниципальных образовательных организаций, кадрового резерва</t>
  </si>
  <si>
    <t>4.3.1. Выплата единовременного денежного пособия в трехкратном размере среднемесячной заработной платы педагогическим работникам государственных образовательных организаций Новосибирской области и муниципальных образовательных организаций, имеющим стаж педагогической деятельности не менее 25 лет, при увольнении в связи с выходом на страховую пенсию по старости</t>
  </si>
  <si>
    <t>07108R5381</t>
  </si>
  <si>
    <t>07108R5382</t>
  </si>
  <si>
    <t>министерство образования Новосибирской области; 
министерство строительства Новосибирской области;
ОМС Новосибирской области</t>
  </si>
  <si>
    <t>будут созданы дополнительные места для детей дошкольного возраста в организациях и у индивидуальных предпринимателей, осуществляющих образовательную деятельность по образовательным программам дошкольного образования и присмотру и уходу</t>
  </si>
  <si>
    <t>министерство образования Новосибирской области; ОМС Новосибирской области;
государственные образовательные организации Новосибирской области, подведомственные министерству образования Новосибирской области;
образовательные организации, расположенные на территории Новосибирской области</t>
  </si>
  <si>
    <t>в 2019 году единовременной выплатой будут поддержаны 26 молодых специалистов-выпускников  ФГБОУ ВО «НГПУ», в соответствии с главой 4, статьи 13 части 1 Закона Новосибирской области от 05.07.2013 №361-ОЗ «О регулировании отношений в сфере образования в Новосибирской области», постановлением администрации Новосибирской области от 31.05.2005 №22 «О дополнительных мерах по государственной поддержке молодых специалистов - выпускников Новосибирского государственного педагогического университета» (государственная поддержка носит заявительный характер)</t>
  </si>
  <si>
    <t>6.2.1. Исполнение обязательств по контракту на целевую контрактную подготовку специалистов с высшим  образованием и магистров в образовательных организациях высшего образования, расположенных на территории Новосибирской области, заключенных до 1 января 2014 года</t>
  </si>
  <si>
    <t>министерство образования Новосибирской области;
ОМС Новосибирской области</t>
  </si>
  <si>
    <t>обеспечена возможность для непрерывного и планомерного повышения квалификации педагогических работников, в том числе на основе использования современных цифровых технологий (дистанционные образовательные технологии и электронные образовательные ресурсы), формирования и участия в профессиональных ассоциациях, программах обмена опытом и лучшими практиками, привлечения работодателей к дополнительному профессиональному образованию педагогических работников, в том числе в форме стажировок; создание автоматизированной системы для проведения аттестации педагогических работников Новосибирской области в целях установления им квалифициконных категорий</t>
  </si>
  <si>
    <t>Министертво культуры Новосибирской области             ГАПОУ НСО «Новосибирский музыкальный колледж имени А.Ф. Мурова»</t>
  </si>
  <si>
    <t>министерство образования Новосибирской области
ГБУ ДПО НСО ОблЦИТ;
ГАУ ДО НСО ОЦРТДиЮ</t>
  </si>
  <si>
    <t>5.3.3. Проведение областных, межрегиональных, всероссийских и международных  мероприятий для детей и молодежи  в сфере культуры на территории Новосибирской области</t>
  </si>
  <si>
    <t>увеличится вклад образовательных организаций высшего образования, расположенных на территории Новосибирской области, в решение прикладных задач по заданиям организаций и органов власти. Для всех студентов будет обеспечена возможность участвовать в исследованиях и разработках по специальности на старших курсах бакалавриата и при обучении на программах подготовки специалистов и магистров</t>
  </si>
  <si>
    <t>6.2.1. Переподготовка и повышение квалификации высококвалифицированных кадров в соответствии с Государственным планом подготовки управленческих кадров для организаций народного хозяйства Российской Федерации</t>
  </si>
  <si>
    <t>6.2.2. Субсидии государственным бюджетным и автономным учреждениям на финансовое обеспечение выполнения государственного задания на оказание государственных услуг (выполнение работ)</t>
  </si>
  <si>
    <t xml:space="preserve">6.2.3. Предоставление стипендий, премий, грантов студентам и аспирантам </t>
  </si>
  <si>
    <t xml:space="preserve">будут созданы новые дополнительные места и условия для детей дошкольного возраста и обеспечены современные условия предоставления дошкольного образования детей, в соответствии с ФГОС. В 2019 году средства в объеме 16982,3 тыс. руб. будут направлены Новосибирскому району на оплату кредиторской задолжености по контрактам 2018 года, средства в объеме 163100,0 тыс. руб. будут направлены на оснащение 13 вновь вводимых дошкольных образовательных организаций Новосибирской области необходимым оборудованием и инвентарем
</t>
  </si>
  <si>
    <t xml:space="preserve">министерство образования Новосибирской области;
министерство образования Новосибирской области;
департамент информатизации и развития телекоммуникационных технологий Новосибирской обалсти;
ОМС Новосибирской области;
государственные (муниципальные) образовательные организации, расположенные на территории Новосибирской области;
государственные организации Новосибирской области, подведомственные министерству образования Новосибирской области;
</t>
  </si>
  <si>
    <t>Создание условий для внедрения современной и безопасной цифровой образовательной среды, обеспечивающей формирование ценности к саморазвитию и самообразованию у обучающихся образовательных организаций всех видов и уровней, путем обновления информационно-коммуникационной инфраструктуры, подготовки кадров, создания федеральной цифровой платформы</t>
  </si>
  <si>
    <t>министерство образования Новосибирской области;
ОМС Новосибирской области;
государственные образовательные организации Новосибирской области, подведомственные министерству образования Новосибирской области;
муниципальные образовательные организации, расположенные на территории Новосибирской области</t>
  </si>
  <si>
    <t>министерство образования Новосибирской области;
государственные (муниципальные) дошкольные образовательные организации и общеобразовательные организации, расположенные на территории Новосибирской области;
ОМС Новосибирской области</t>
  </si>
  <si>
    <t>министерство образования Новосибирской области;
образовательные организации, расположенные на территории Новосибирской области, составляющие сеть региональных инновационных площадок Новосибирской области;
общественные и научные организации;
ОМС Новосибирской области</t>
  </si>
  <si>
    <t>министерство образования Новосибирской области;
ГКУ НСО НИМРО;
образовательные организации, расположенные на территории Новосибирской области;
ОМС Новосибирской области</t>
  </si>
  <si>
    <t>ГКУ НСО НИМРО;
образовательные организации, расположенные на территории Новосибирской области;
ОМС Новосибирской области</t>
  </si>
  <si>
    <t>министерство образования Новосибирской области;
ГКУ НСО НИМРО;
ОМС Новосибирской области;
образовательные организации, расположенные на территории Новосибирской области;</t>
  </si>
  <si>
    <t>министерство образования Новосибирской области;
государственные и муниципальные дошкольные образовательные организации и общеобразовательные организации, расположенные на территории Новосибирской области;
ГБУ ДПО НСО ОблЦИТ;
ОМС Новосибирской области;</t>
  </si>
  <si>
    <t>министерство образования Новосибирской области;
государственные (муниципальные) образовательные организации, расположенные на территории Новосибирской области;
ОМС Новосибирской области</t>
  </si>
  <si>
    <t>министерство образования Новосибирской области; 
организации, подведомственные министерству образования Новосибирской области;
ГКУ НСО ЦРМТБО;
ГКУ НСО НИМРО;
ОМС Новосибирской области</t>
  </si>
  <si>
    <t xml:space="preserve">министерство образования Новосибирской области; 
ОМС Новосибирской области
</t>
  </si>
  <si>
    <t xml:space="preserve">министерство образования Новосибирской области;
ГБОУ НСО ОЦО;
государственные (муниципальные) образовательные организации, расположенные на территории Новосибирской области;
ОМС Новосибирской области;
</t>
  </si>
  <si>
    <t>министерство образования Новосибирской области во взаимодействии с  ОМС Новосибирской области;
государственные (муниципальные) образовательные организации, расположенные на территории Новосибирской области;</t>
  </si>
  <si>
    <t>министерство образования Новосибирской области;
ГБУ НСО ОЦДК;
ГБОУ НСО ОЦО;
государственные (муниципальные) образовательные организации, расположенные на территории Новосибирской области;</t>
  </si>
  <si>
    <t>министерство образования Новосибирской области;
ГБУ НСО ОЦДК;
ГАУ ДПО НСО НИПКиПРО;
ГКУ НСО НИМРО;
ГБУ ДПО НСО ОблЦИТ;
общественные организации;
ОМС Новосибирской области</t>
  </si>
  <si>
    <t>министерство образования Новосибирской области;
ГБУ НСО ОЦДК;
ГАУ ДПО НСО НИПКиПРО;
ГКУ НСО НИМРО;
ГБУ ДПО НСО ОблЦИТ;
ОМС Новосибирской области</t>
  </si>
  <si>
    <t xml:space="preserve">министерство образования Новосибирской области;
ОМС Новосибирской области
</t>
  </si>
  <si>
    <t>министерство образования Новосибирской области; 
ГАУ ДО НСО ОЦРТДиЮ;
ОМС Новосибирской области</t>
  </si>
  <si>
    <t>знакомство и подготовка к несению воинской службы в армии школьников из Новосибирской области допризывного возраста через формирование практических навыков и популяризация здорового образа жизни</t>
  </si>
  <si>
    <t xml:space="preserve">ГАУ ДО НСО ОЦРТДиЮ;
ОМС Новосибирской области
</t>
  </si>
  <si>
    <t xml:space="preserve">министерство образования Новосибирской области; 
ГАУ ДО НСО ОЦРТДиЮ;
</t>
  </si>
  <si>
    <t>министерство образования Новосибирской области;
общественные и образовательные организации, расположенные на территории Новосибирской области</t>
  </si>
  <si>
    <t xml:space="preserve">министерство образования Новосибирской области;
ГАУ ДО НСО ОЦРТДиЮ;
ОМС Новосибирской области
</t>
  </si>
  <si>
    <t>министерство образования Новосибирской области;
ГАУ ДПО НСО НИПКиПРО;
ОМС Новосибирской области; организации, подведомственные министерству образования Новосибирской области; государственные (муниципальные) образовательные организации, расположенные на территории Новосибирской области</t>
  </si>
  <si>
    <t>будут реализованы мероприятия по подготовке, переподготовке и повышению квалификации руководителей органов управления образованием, руководителей государственных и муниципальных образовательных организаций.
Реализаци мероприятия осуществляется в том числе за счет государственного задания ГАУ ДПО НСО НИПКиПРО</t>
  </si>
  <si>
    <t>министерство образования Новосибирской области; 
ГАУ ДПО НСО НИПКиПРО;
ГКУ НСО НИМРО;
ГБУ ДПО НСО ОблЦИТ;
государственные организации Новосибирской области, подведомственные министерству образования Новосибирской области</t>
  </si>
  <si>
    <t>министерство образования Новосибирской области;
ГКУ НСО ЦРМТБО</t>
  </si>
  <si>
    <t>министерство образования Новосибирской области;
ГАУ ДПО НСО НИПКиПРО;
ГКУ НСО НИМРО;
ОМС Новосибирской области</t>
  </si>
  <si>
    <t>министерство образования Новосибирской области,
ГАУ ДПО НСО НИПКиПРО;
ГКУ  НСО НИМРО</t>
  </si>
  <si>
    <t xml:space="preserve">министерство образования Новосибирской области;
ГАУ ДПО НСО НИПКиПРО;
ГКУ НСО НИМРО;
ГБУ ДПО НСО ОблЦИТ;
ОМС Новосибирской области
</t>
  </si>
  <si>
    <t>автоматизированная система</t>
  </si>
  <si>
    <t>будет создана автоматизированная система (АС) для проведения аттестации педагогических работников Новосибирской области в целях установления им квалифициконных категорий. Финансовые средства на 2020-2021 предполагается выделять на обеспечение технической поддержки АС и разработку (доработку существующих) модулей (при необходимости)</t>
  </si>
  <si>
    <t>министерство образования Новосибирской области;
ГБУ ДПО НСО ОблЦИТ;
ГАУ ДПО НСО НИПКиПРО</t>
  </si>
  <si>
    <t>министерство образования Новосибирской области;
министерство культуры Новосибирской области;
ГАПОУ НСО НМК им. А.Ф.Мурова;
ГБУ НСО «Центр молодежного творчества»;
государственные (муниципальные) образовательные организации Новосибирской области, расположенные на территории Новосибирской области;
ГАУ ДО НСО ОЦРТДиЮ;
ОМС Новосибирской области</t>
  </si>
  <si>
    <t xml:space="preserve">министерство образования Новосибирской области;
ОМС Новосибирской области;
государственные (муниципальные) образовательные организации Новосибирской области, расположенные на территории Новосибирской области
</t>
  </si>
  <si>
    <t>министерство образования Новосибирской области; 
государственные (муниципальные) образовательные организации Новосибирской области, расположенные на территории Новосибирской области;
ОМС Новосибирской области;
ГАУ ДО НСО ОЦРТДиЮ;
ГБУ ДПО НСО ОблЦИТ;</t>
  </si>
  <si>
    <t>5.2.2. Мероприятия по освещению в СМИ позитивного опыта, результатов и достижений в работе с молодыми талантами (информационное сопровождение подпрограммы)</t>
  </si>
  <si>
    <t xml:space="preserve">министерство образования Новосибирской области; 
министерство культуры Новосибирской области;
организации, подведомственные министерству культуры;
ГАУ ДО НСО ОЦРТДиЮ;
ГБУ ДО НСО «Автомотоцентр»
</t>
  </si>
  <si>
    <t>министерство культуры Новосибирской области;
организации, подведомственные министерству культуры;</t>
  </si>
  <si>
    <t>министерство образования Новосибирской области; 
министерство культуры Новосибирской области;
организации, подведомственные министерству культуры;
ГАУ ДО НСО ОЦРТДиЮ;</t>
  </si>
  <si>
    <t>министерство образования Новосибирской области; 
ГАУ ДО НСО ОЦРТДиЮ;
министерство культуры Новосибирской области;
организации, подведомственные министерству культуры;
ГБУ НСО «Центр молодежного творчества»;
ГБУ НСО «Дом молодежи»</t>
  </si>
  <si>
    <t>министерство образования Новосибирской области,
 ГАУ ДО НСО ОЦРТДиЮ;
ГБУ  ДО НСО Автомотоцентр</t>
  </si>
  <si>
    <t>министерство образования Новосибирской области;
 ГАУ ДО НСО ОЦРТДиЮ</t>
  </si>
  <si>
    <t xml:space="preserve">министерство образования Новосибирской области;
государственные (муниципальные) образовательные организации, расположенные на территории Новосибирской области;
организации, подведомственные министерству образования Новосибирской области;
ОМС Новосибирской области
</t>
  </si>
  <si>
    <t>министерство образования Новосибирской области; 
ГАУ ДО НСО ОЦРТДиЮ</t>
  </si>
  <si>
    <t xml:space="preserve">министерство образования Новосибирской области;
министерство культуры Новосибирской области;
организации, подведомственные министерству культуры Новосибирской области;
ГАУ ДО НСО ОЦРТДиЮ;
ГБУ НСО ОЦДК;
ГАУ ДПО НСО НИПКиПРО
</t>
  </si>
  <si>
    <t>министерство культуры Новосибирской области;
организации, подведомственные министерству культуры Новосибирской области;</t>
  </si>
  <si>
    <t>министерство образования Новосибирской области; 
образовательные организации  высшего образования, расположенные на территории Новосибирской области</t>
  </si>
  <si>
    <t>6.1.2. Организация и проведение Универсиады среди студентов образовательных организаций высшего образования, расположенных на территории Новосибирской области</t>
  </si>
  <si>
    <t xml:space="preserve">министерство образования Новосибирской области; 
образовательные организации  высшего образования, расположенные на территории Новосибирской области
</t>
  </si>
  <si>
    <t xml:space="preserve">раазработка положения, календарного плана, состава судейской коллегии. Организация работы и оплата судейской коллегии. Организация и проведение мероприятий Универсиады (открытие, закрытие, оплата мастер-классов, оператора, фотографа). Аренда оборудованных помещений и зданий. Обеспечение спортивным инвентраем и оборудованием, медицинским сопровождением и питьевой водой, формой. Реклама, размещение информации и проведении и результатах. Призовой фонд. Изготовление дипломов, грамот, медалей, кубков, организация церемонии гаграждения победителей. </t>
  </si>
  <si>
    <t>министерство образования Новосибирской области;
образовательные организации высшего образования, расположенные на территории Новосибирской области</t>
  </si>
  <si>
    <t xml:space="preserve">будут созданы условия для повышения конкурентоспособности образовательных организаций высшего образования, расположенных на территории Новосибирской области, на российском и международном уровнях, повысится привлекательность научно-образовательного комплекса Новосибирской области для активной талантливой молодежи. Реализация мероприятия осуществляется за счет собственных средств образовательных организации высшего образования, расположенных на территории Новосибирской области
</t>
  </si>
  <si>
    <t xml:space="preserve">развитие сети образовательных организаций на территории новых (строящихся) жилых массивов (комплексов), расположенных на территории муниципальных образований Новосибирской области, в целях обеспечения современных условий предоставления общего образования в соответствии с ФГОС, с учетом задач сокращения практики обучения в 2 смены. В 2019 году планируется начало строительства 3-х школ с завершением в 2020 году
</t>
  </si>
  <si>
    <t>министерство строительства Новосибирской области;
ОМС Новосибирской области</t>
  </si>
  <si>
    <t xml:space="preserve">будут созданы необходимые условия для повышения качества образования, предоставления равных возможностей на получение качественного и доступного общего образования , с учетом задач сокращения практики обучения в 2 смены. В 2019 году планируется начало строительства 3-х школ с завершением в 2020 году
</t>
  </si>
  <si>
    <t xml:space="preserve">
министерство строительства Новосибирской области;
ОМС Новосибирской области</t>
  </si>
  <si>
    <t>Общепрограммное мероприятие 
1. Региональный проект "Поддержка семей, имеющих детей"</t>
  </si>
  <si>
    <t>Общепрограммное мероприятие 
2. Региональный проект "Цифровая образовательная среда"</t>
  </si>
  <si>
    <t>министерство образования Новосибирской области;
департамент информатизации и развития телекоммуникационных технологий Новосибирской обалсти;
ОМС Новосибирской области;
государственные (муниципальные) образовательные организации, расположенные на территории Новосибирской области;
государственные организации Новосибирской области, подведомственные министерству образования Новосибирской области;</t>
  </si>
  <si>
    <t>создание условий для повышения компетентности родителей обучающихся в вопросах образования и воспитания, в том числе для раннего развития детей в возрасте до трех лет путем предоставления до 2025 года не менее 45,0 тыс.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</si>
</sst>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"/>
    <numFmt numFmtId="166" formatCode="0.000"/>
    <numFmt numFmtId="167" formatCode="0.00000000000000"/>
    <numFmt numFmtId="168" formatCode="0.0"/>
    <numFmt numFmtId="169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07">
    <xf numFmtId="0" fontId="0" fillId="0" borderId="0" xfId="0"/>
    <xf numFmtId="164" fontId="2" fillId="0" borderId="0" xfId="0" applyNumberFormat="1" applyFont="1" applyFill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 applyProtection="1">
      <alignment vertical="center"/>
    </xf>
    <xf numFmtId="165" fontId="2" fillId="0" borderId="0" xfId="0" applyNumberFormat="1" applyFont="1" applyFill="1"/>
    <xf numFmtId="168" fontId="2" fillId="2" borderId="1" xfId="0" applyNumberFormat="1" applyFont="1" applyFill="1" applyBorder="1" applyAlignment="1" applyProtection="1">
      <alignment horizontal="right" vertical="center"/>
    </xf>
    <xf numFmtId="3" fontId="2" fillId="2" borderId="2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168" fontId="2" fillId="2" borderId="1" xfId="0" applyNumberFormat="1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 vertical="center"/>
    </xf>
    <xf numFmtId="49" fontId="2" fillId="3" borderId="0" xfId="0" applyNumberFormat="1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4" fontId="2" fillId="3" borderId="1" xfId="0" applyNumberFormat="1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horizontal="center" vertical="center" wrapText="1"/>
    </xf>
    <xf numFmtId="165" fontId="2" fillId="3" borderId="1" xfId="0" applyNumberFormat="1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164" fontId="2" fillId="3" borderId="0" xfId="0" applyNumberFormat="1" applyFont="1" applyFill="1" applyAlignment="1" applyProtection="1">
      <alignment vertical="center" wrapText="1"/>
    </xf>
    <xf numFmtId="0" fontId="5" fillId="3" borderId="5" xfId="0" applyFont="1" applyFill="1" applyBorder="1" applyProtection="1"/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Protection="1"/>
    <xf numFmtId="169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0" xfId="0" applyNumberFormat="1" applyFont="1" applyFill="1" applyProtection="1"/>
    <xf numFmtId="0" fontId="2" fillId="3" borderId="10" xfId="0" applyFont="1" applyFill="1" applyBorder="1" applyAlignment="1" applyProtection="1">
      <alignment horizontal="center" vertical="center"/>
    </xf>
    <xf numFmtId="164" fontId="2" fillId="3" borderId="0" xfId="0" applyNumberFormat="1" applyFont="1" applyFill="1" applyAlignment="1" applyProtection="1">
      <alignment vertical="center"/>
    </xf>
    <xf numFmtId="164" fontId="2" fillId="3" borderId="4" xfId="0" applyNumberFormat="1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3" fontId="11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vertical="center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166" fontId="2" fillId="2" borderId="1" xfId="0" applyNumberFormat="1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horizontal="right" vertical="center"/>
    </xf>
    <xf numFmtId="1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6" xfId="0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14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14" fontId="2" fillId="2" borderId="1" xfId="0" applyNumberFormat="1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4" fontId="11" fillId="2" borderId="1" xfId="0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164" fontId="2" fillId="2" borderId="0" xfId="0" applyNumberFormat="1" applyFont="1" applyFill="1"/>
    <xf numFmtId="4" fontId="2" fillId="2" borderId="0" xfId="0" applyNumberFormat="1" applyFont="1" applyFill="1"/>
    <xf numFmtId="167" fontId="2" fillId="2" borderId="0" xfId="0" applyNumberFormat="1" applyFont="1" applyFill="1"/>
    <xf numFmtId="0" fontId="5" fillId="2" borderId="0" xfId="0" applyFont="1" applyFill="1"/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00FFCC"/>
      <color rgb="FFCCFFCC"/>
      <color rgb="FFCCECFF"/>
      <color rgb="FFFF99FF"/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36"/>
  <sheetViews>
    <sheetView tabSelected="1" zoomScale="70" zoomScaleNormal="70" zoomScaleSheetLayoutView="55" workbookViewId="0">
      <pane xSplit="2" ySplit="7" topLeftCell="C1585" activePane="bottomRight" state="frozen"/>
      <selection pane="topRight" activeCell="C1" sqref="C1"/>
      <selection pane="bottomLeft" activeCell="A8" sqref="A8"/>
      <selection pane="bottomRight" activeCell="A1668" sqref="A1668:U1680"/>
    </sheetView>
  </sheetViews>
  <sheetFormatPr defaultColWidth="9.140625" defaultRowHeight="12.75" x14ac:dyDescent="0.2"/>
  <cols>
    <col min="1" max="1" width="29.5703125" style="75" customWidth="1"/>
    <col min="2" max="2" width="22.42578125" style="75" customWidth="1"/>
    <col min="3" max="3" width="12" style="76" customWidth="1"/>
    <col min="4" max="4" width="8.5703125" style="77" customWidth="1"/>
    <col min="5" max="5" width="8" style="77" customWidth="1"/>
    <col min="6" max="6" width="14.42578125" style="77" customWidth="1"/>
    <col min="7" max="7" width="10.85546875" style="76" customWidth="1"/>
    <col min="8" max="8" width="14.85546875" style="78" customWidth="1"/>
    <col min="9" max="9" width="13.5703125" style="78" hidden="1" customWidth="1"/>
    <col min="10" max="10" width="16.42578125" style="78" bestFit="1" customWidth="1"/>
    <col min="11" max="11" width="15.5703125" style="78" hidden="1" customWidth="1"/>
    <col min="12" max="12" width="16.5703125" style="78" bestFit="1" customWidth="1"/>
    <col min="13" max="13" width="15.5703125" style="78" hidden="1" customWidth="1"/>
    <col min="14" max="14" width="15.85546875" style="78" bestFit="1" customWidth="1"/>
    <col min="15" max="15" width="15.5703125" style="78" hidden="1" customWidth="1"/>
    <col min="16" max="16" width="16.42578125" style="78" bestFit="1" customWidth="1"/>
    <col min="17" max="17" width="15.5703125" style="78" hidden="1" customWidth="1"/>
    <col min="18" max="18" width="16" style="78" customWidth="1"/>
    <col min="19" max="19" width="15" style="78" customWidth="1"/>
    <col min="20" max="20" width="34" style="79" customWidth="1"/>
    <col min="21" max="21" width="42.5703125" style="80" customWidth="1"/>
    <col min="22" max="22" width="38.42578125" style="4" hidden="1" customWidth="1"/>
    <col min="23" max="23" width="9.140625" style="4" hidden="1" customWidth="1"/>
    <col min="24" max="24" width="14" style="4" customWidth="1"/>
    <col min="25" max="25" width="18.140625" style="4" customWidth="1"/>
    <col min="26" max="26" width="16.140625" style="4" customWidth="1"/>
    <col min="27" max="27" width="17.140625" style="4" customWidth="1"/>
    <col min="28" max="16384" width="9.140625" style="4"/>
  </cols>
  <sheetData>
    <row r="1" spans="1:27" s="116" customFormat="1" ht="47.25" x14ac:dyDescent="0.3">
      <c r="A1" s="81"/>
      <c r="B1" s="81"/>
      <c r="C1" s="82"/>
      <c r="D1" s="83"/>
      <c r="E1" s="83"/>
      <c r="F1" s="83"/>
      <c r="G1" s="82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/>
      <c r="U1" s="86" t="s">
        <v>395</v>
      </c>
      <c r="X1" s="196"/>
      <c r="Y1" s="196"/>
    </row>
    <row r="2" spans="1:27" s="116" customFormat="1" ht="14.45" customHeight="1" x14ac:dyDescent="0.2">
      <c r="A2" s="172" t="s">
        <v>606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</row>
    <row r="3" spans="1:27" s="116" customFormat="1" ht="12.75" customHeight="1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</row>
    <row r="4" spans="1:27" s="116" customFormat="1" ht="15.6" customHeight="1" x14ac:dyDescent="0.2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spans="1:27" s="116" customFormat="1" ht="10.5" customHeight="1" x14ac:dyDescent="0.3">
      <c r="A5" s="87"/>
      <c r="B5" s="81"/>
      <c r="C5" s="82"/>
      <c r="D5" s="83"/>
      <c r="E5" s="83"/>
      <c r="F5" s="83"/>
      <c r="G5" s="82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85"/>
      <c r="U5" s="88"/>
    </row>
    <row r="6" spans="1:27" s="121" customFormat="1" ht="46.5" customHeight="1" x14ac:dyDescent="0.25">
      <c r="A6" s="140" t="s">
        <v>157</v>
      </c>
      <c r="B6" s="140" t="s">
        <v>0</v>
      </c>
      <c r="C6" s="140" t="s">
        <v>36</v>
      </c>
      <c r="D6" s="140"/>
      <c r="E6" s="140"/>
      <c r="F6" s="140"/>
      <c r="G6" s="140"/>
      <c r="H6" s="173" t="s">
        <v>423</v>
      </c>
      <c r="I6" s="141" t="s">
        <v>372</v>
      </c>
      <c r="J6" s="140" t="s">
        <v>424</v>
      </c>
      <c r="K6" s="140"/>
      <c r="L6" s="140"/>
      <c r="M6" s="140"/>
      <c r="N6" s="140"/>
      <c r="O6" s="140"/>
      <c r="P6" s="140"/>
      <c r="Q6" s="140"/>
      <c r="R6" s="141" t="s">
        <v>425</v>
      </c>
      <c r="S6" s="141" t="s">
        <v>426</v>
      </c>
      <c r="T6" s="140" t="s">
        <v>1</v>
      </c>
      <c r="U6" s="140" t="s">
        <v>2</v>
      </c>
      <c r="V6" s="197" t="s">
        <v>224</v>
      </c>
      <c r="W6" s="198"/>
      <c r="X6" s="199"/>
      <c r="Y6" s="199"/>
    </row>
    <row r="7" spans="1:27" s="121" customFormat="1" x14ac:dyDescent="0.25">
      <c r="A7" s="140"/>
      <c r="B7" s="140"/>
      <c r="C7" s="128" t="s">
        <v>3</v>
      </c>
      <c r="D7" s="18" t="s">
        <v>403</v>
      </c>
      <c r="E7" s="18" t="s">
        <v>404</v>
      </c>
      <c r="F7" s="18" t="s">
        <v>4</v>
      </c>
      <c r="G7" s="128" t="s">
        <v>5</v>
      </c>
      <c r="H7" s="174"/>
      <c r="I7" s="143"/>
      <c r="J7" s="128" t="s">
        <v>84</v>
      </c>
      <c r="K7" s="128" t="s">
        <v>37</v>
      </c>
      <c r="L7" s="128" t="s">
        <v>85</v>
      </c>
      <c r="M7" s="128" t="s">
        <v>161</v>
      </c>
      <c r="N7" s="128" t="s">
        <v>86</v>
      </c>
      <c r="O7" s="128" t="s">
        <v>162</v>
      </c>
      <c r="P7" s="128" t="s">
        <v>87</v>
      </c>
      <c r="Q7" s="128" t="s">
        <v>163</v>
      </c>
      <c r="R7" s="143"/>
      <c r="S7" s="143"/>
      <c r="T7" s="140"/>
      <c r="U7" s="140"/>
      <c r="V7" s="197"/>
      <c r="W7" s="198"/>
      <c r="X7" s="199"/>
      <c r="Y7" s="199"/>
    </row>
    <row r="8" spans="1:27" s="116" customFormat="1" ht="13.35" customHeight="1" x14ac:dyDescent="0.2">
      <c r="A8" s="128">
        <v>1</v>
      </c>
      <c r="B8" s="128">
        <v>2</v>
      </c>
      <c r="C8" s="15">
        <v>3</v>
      </c>
      <c r="D8" s="16">
        <v>4</v>
      </c>
      <c r="E8" s="16" t="s">
        <v>397</v>
      </c>
      <c r="F8" s="16" t="s">
        <v>398</v>
      </c>
      <c r="G8" s="15">
        <v>7</v>
      </c>
      <c r="H8" s="15">
        <v>8</v>
      </c>
      <c r="I8" s="15"/>
      <c r="J8" s="15">
        <v>9</v>
      </c>
      <c r="K8" s="15"/>
      <c r="L8" s="15">
        <v>10</v>
      </c>
      <c r="M8" s="15"/>
      <c r="N8" s="15">
        <v>11</v>
      </c>
      <c r="O8" s="15"/>
      <c r="P8" s="15">
        <v>12</v>
      </c>
      <c r="Q8" s="15"/>
      <c r="R8" s="15">
        <v>13</v>
      </c>
      <c r="S8" s="15">
        <v>14</v>
      </c>
      <c r="T8" s="129">
        <v>15</v>
      </c>
      <c r="U8" s="128">
        <v>16</v>
      </c>
      <c r="V8" s="200"/>
      <c r="W8" s="200"/>
      <c r="X8" s="200"/>
      <c r="Y8" s="200"/>
      <c r="Z8" s="200"/>
      <c r="AA8" s="200"/>
    </row>
    <row r="9" spans="1:27" s="116" customFormat="1" ht="24.6" customHeight="1" x14ac:dyDescent="0.2">
      <c r="A9" s="146" t="s">
        <v>170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200"/>
      <c r="W9" s="200"/>
      <c r="X9" s="200"/>
      <c r="Y9" s="200"/>
      <c r="Z9" s="200"/>
      <c r="AA9" s="200"/>
    </row>
    <row r="10" spans="1:27" s="116" customFormat="1" ht="12.75" customHeight="1" x14ac:dyDescent="0.2">
      <c r="A10" s="138" t="s">
        <v>720</v>
      </c>
      <c r="B10" s="110" t="s">
        <v>17</v>
      </c>
      <c r="C10" s="15" t="s">
        <v>396</v>
      </c>
      <c r="D10" s="16" t="s">
        <v>396</v>
      </c>
      <c r="E10" s="16" t="s">
        <v>396</v>
      </c>
      <c r="F10" s="16" t="s">
        <v>396</v>
      </c>
      <c r="G10" s="16" t="s">
        <v>396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41" t="s">
        <v>722</v>
      </c>
      <c r="U10" s="141" t="s">
        <v>723</v>
      </c>
      <c r="V10" s="200"/>
      <c r="W10" s="200"/>
      <c r="X10" s="200"/>
      <c r="Y10" s="200"/>
      <c r="Z10" s="200"/>
      <c r="AA10" s="200"/>
    </row>
    <row r="11" spans="1:27" s="116" customFormat="1" x14ac:dyDescent="0.2">
      <c r="A11" s="144"/>
      <c r="B11" s="134" t="s">
        <v>14</v>
      </c>
      <c r="C11" s="15" t="s">
        <v>396</v>
      </c>
      <c r="D11" s="16" t="s">
        <v>396</v>
      </c>
      <c r="E11" s="16" t="s">
        <v>396</v>
      </c>
      <c r="F11" s="16" t="s">
        <v>396</v>
      </c>
      <c r="G11" s="16" t="s">
        <v>396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42"/>
      <c r="U11" s="142"/>
      <c r="V11" s="200"/>
      <c r="W11" s="200"/>
      <c r="X11" s="200"/>
      <c r="Y11" s="200"/>
      <c r="Z11" s="200"/>
      <c r="AA11" s="200"/>
    </row>
    <row r="12" spans="1:27" s="116" customFormat="1" x14ac:dyDescent="0.2">
      <c r="A12" s="144"/>
      <c r="B12" s="134" t="s">
        <v>15</v>
      </c>
      <c r="C12" s="15" t="s">
        <v>396</v>
      </c>
      <c r="D12" s="16" t="s">
        <v>396</v>
      </c>
      <c r="E12" s="16" t="s">
        <v>396</v>
      </c>
      <c r="F12" s="16" t="s">
        <v>396</v>
      </c>
      <c r="G12" s="16" t="s">
        <v>396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42"/>
      <c r="U12" s="142"/>
      <c r="V12" s="200"/>
      <c r="W12" s="200"/>
      <c r="X12" s="200"/>
      <c r="Y12" s="200"/>
      <c r="Z12" s="200"/>
      <c r="AA12" s="200"/>
    </row>
    <row r="13" spans="1:27" s="116" customFormat="1" ht="219" customHeight="1" x14ac:dyDescent="0.2">
      <c r="A13" s="139"/>
      <c r="B13" s="134" t="s">
        <v>12</v>
      </c>
      <c r="C13" s="15" t="s">
        <v>396</v>
      </c>
      <c r="D13" s="16" t="s">
        <v>396</v>
      </c>
      <c r="E13" s="16" t="s">
        <v>396</v>
      </c>
      <c r="F13" s="16" t="s">
        <v>396</v>
      </c>
      <c r="G13" s="16" t="s">
        <v>396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43"/>
      <c r="U13" s="143"/>
      <c r="V13" s="200"/>
      <c r="W13" s="200"/>
      <c r="X13" s="200"/>
      <c r="Y13" s="200"/>
      <c r="Z13" s="200"/>
      <c r="AA13" s="200"/>
    </row>
    <row r="14" spans="1:27" s="116" customFormat="1" ht="12.75" customHeight="1" x14ac:dyDescent="0.2">
      <c r="A14" s="138" t="s">
        <v>721</v>
      </c>
      <c r="B14" s="110" t="s">
        <v>17</v>
      </c>
      <c r="C14" s="15" t="s">
        <v>396</v>
      </c>
      <c r="D14" s="16" t="s">
        <v>396</v>
      </c>
      <c r="E14" s="16" t="s">
        <v>396</v>
      </c>
      <c r="F14" s="16" t="s">
        <v>396</v>
      </c>
      <c r="G14" s="16" t="s">
        <v>396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41" t="s">
        <v>662</v>
      </c>
      <c r="U14" s="141" t="s">
        <v>663</v>
      </c>
      <c r="V14" s="200"/>
      <c r="W14" s="200"/>
      <c r="X14" s="200"/>
      <c r="Y14" s="200"/>
      <c r="Z14" s="200"/>
      <c r="AA14" s="200"/>
    </row>
    <row r="15" spans="1:27" s="116" customFormat="1" x14ac:dyDescent="0.2">
      <c r="A15" s="144"/>
      <c r="B15" s="134" t="s">
        <v>14</v>
      </c>
      <c r="C15" s="15" t="s">
        <v>396</v>
      </c>
      <c r="D15" s="16" t="s">
        <v>396</v>
      </c>
      <c r="E15" s="16" t="s">
        <v>396</v>
      </c>
      <c r="F15" s="16" t="s">
        <v>396</v>
      </c>
      <c r="G15" s="16" t="s">
        <v>396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42"/>
      <c r="U15" s="142"/>
      <c r="V15" s="200"/>
      <c r="W15" s="200"/>
      <c r="X15" s="200"/>
      <c r="Y15" s="200"/>
      <c r="Z15" s="200"/>
      <c r="AA15" s="200"/>
    </row>
    <row r="16" spans="1:27" s="116" customFormat="1" x14ac:dyDescent="0.2">
      <c r="A16" s="144"/>
      <c r="B16" s="134" t="s">
        <v>15</v>
      </c>
      <c r="C16" s="15" t="s">
        <v>396</v>
      </c>
      <c r="D16" s="16" t="s">
        <v>396</v>
      </c>
      <c r="E16" s="16" t="s">
        <v>396</v>
      </c>
      <c r="F16" s="16" t="s">
        <v>396</v>
      </c>
      <c r="G16" s="16" t="s">
        <v>396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42"/>
      <c r="U16" s="142"/>
      <c r="V16" s="200"/>
      <c r="W16" s="200"/>
      <c r="X16" s="200"/>
      <c r="Y16" s="200"/>
      <c r="Z16" s="200"/>
      <c r="AA16" s="200"/>
    </row>
    <row r="17" spans="1:27" s="116" customFormat="1" ht="219" customHeight="1" x14ac:dyDescent="0.2">
      <c r="A17" s="139"/>
      <c r="B17" s="134" t="s">
        <v>12</v>
      </c>
      <c r="C17" s="15" t="s">
        <v>396</v>
      </c>
      <c r="D17" s="16" t="s">
        <v>396</v>
      </c>
      <c r="E17" s="16" t="s">
        <v>396</v>
      </c>
      <c r="F17" s="16" t="s">
        <v>396</v>
      </c>
      <c r="G17" s="16" t="s">
        <v>396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43"/>
      <c r="U17" s="143"/>
      <c r="V17" s="200"/>
      <c r="W17" s="200"/>
      <c r="X17" s="200"/>
      <c r="Y17" s="200"/>
      <c r="Z17" s="200"/>
      <c r="AA17" s="200"/>
    </row>
    <row r="18" spans="1:27" s="116" customFormat="1" ht="38.1" customHeight="1" x14ac:dyDescent="0.2">
      <c r="A18" s="146" t="s">
        <v>171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200"/>
      <c r="W18" s="200"/>
      <c r="X18" s="200"/>
      <c r="Y18" s="200"/>
      <c r="Z18" s="200"/>
      <c r="AA18" s="200"/>
    </row>
    <row r="19" spans="1:27" s="116" customFormat="1" ht="29.1" customHeight="1" x14ac:dyDescent="0.2">
      <c r="A19" s="146" t="s">
        <v>172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200"/>
      <c r="W19" s="200"/>
      <c r="X19" s="200"/>
      <c r="Y19" s="200"/>
      <c r="Z19" s="200"/>
      <c r="AA19" s="200"/>
    </row>
    <row r="20" spans="1:27" s="116" customFormat="1" ht="29.1" customHeight="1" x14ac:dyDescent="0.2">
      <c r="A20" s="146" t="s">
        <v>173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200"/>
      <c r="W20" s="200"/>
      <c r="X20" s="200"/>
      <c r="Y20" s="200"/>
      <c r="Z20" s="200"/>
      <c r="AA20" s="200"/>
    </row>
    <row r="21" spans="1:27" s="116" customFormat="1" ht="25.35" customHeight="1" x14ac:dyDescent="0.2">
      <c r="A21" s="146" t="s">
        <v>174</v>
      </c>
      <c r="B21" s="147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200"/>
      <c r="W21" s="200"/>
      <c r="X21" s="200"/>
      <c r="Y21" s="200"/>
      <c r="Z21" s="200"/>
      <c r="AA21" s="200"/>
    </row>
    <row r="22" spans="1:27" s="116" customFormat="1" ht="12.75" customHeight="1" x14ac:dyDescent="0.2">
      <c r="A22" s="152" t="s">
        <v>541</v>
      </c>
      <c r="B22" s="130" t="s">
        <v>301</v>
      </c>
      <c r="C22" s="90"/>
      <c r="D22" s="91"/>
      <c r="E22" s="91"/>
      <c r="F22" s="91"/>
      <c r="G22" s="90"/>
      <c r="H22" s="11">
        <f>H34</f>
        <v>480</v>
      </c>
      <c r="I22" s="11">
        <f>SUM(I34+I44)</f>
        <v>0</v>
      </c>
      <c r="J22" s="11">
        <v>0</v>
      </c>
      <c r="K22" s="11"/>
      <c r="L22" s="11">
        <v>0</v>
      </c>
      <c r="M22" s="11"/>
      <c r="N22" s="11">
        <v>0</v>
      </c>
      <c r="O22" s="11">
        <f>SUM(O34+O44)</f>
        <v>0</v>
      </c>
      <c r="P22" s="11">
        <f>P34</f>
        <v>480</v>
      </c>
      <c r="Q22" s="11">
        <f>SUM(Q34+Q44)</f>
        <v>0</v>
      </c>
      <c r="R22" s="11">
        <f>R34+R44</f>
        <v>1625</v>
      </c>
      <c r="S22" s="11">
        <f>S34+S44</f>
        <v>1625</v>
      </c>
      <c r="T22" s="140" t="s">
        <v>647</v>
      </c>
      <c r="U22" s="159" t="s">
        <v>542</v>
      </c>
    </row>
    <row r="23" spans="1:27" s="116" customFormat="1" ht="26.45" customHeight="1" x14ac:dyDescent="0.2">
      <c r="A23" s="152"/>
      <c r="B23" s="130" t="s">
        <v>113</v>
      </c>
      <c r="C23" s="92"/>
      <c r="D23" s="16"/>
      <c r="E23" s="16"/>
      <c r="F23" s="16"/>
      <c r="G23" s="15"/>
      <c r="H23" s="12">
        <f t="shared" ref="H23" si="0">ROUND(H24/H22,1)</f>
        <v>933.7</v>
      </c>
      <c r="I23" s="12">
        <v>0</v>
      </c>
      <c r="J23" s="13" t="s">
        <v>396</v>
      </c>
      <c r="K23" s="13">
        <v>0</v>
      </c>
      <c r="L23" s="13" t="s">
        <v>396</v>
      </c>
      <c r="M23" s="13">
        <v>0</v>
      </c>
      <c r="N23" s="13" t="s">
        <v>396</v>
      </c>
      <c r="O23" s="13">
        <v>0</v>
      </c>
      <c r="P23" s="13" t="s">
        <v>396</v>
      </c>
      <c r="Q23" s="12">
        <v>0</v>
      </c>
      <c r="R23" s="12">
        <f t="shared" ref="R23:S23" si="1">ROUND(R24/R22,1)</f>
        <v>208.8</v>
      </c>
      <c r="S23" s="12">
        <f t="shared" si="1"/>
        <v>208.8</v>
      </c>
      <c r="T23" s="140"/>
      <c r="U23" s="176"/>
    </row>
    <row r="24" spans="1:27" s="116" customFormat="1" ht="34.35" customHeight="1" x14ac:dyDescent="0.2">
      <c r="A24" s="145"/>
      <c r="B24" s="135" t="s">
        <v>90</v>
      </c>
      <c r="C24" s="15"/>
      <c r="D24" s="16"/>
      <c r="E24" s="16"/>
      <c r="F24" s="16"/>
      <c r="G24" s="15"/>
      <c r="H24" s="12">
        <f t="shared" ref="H24:S24" si="2">SUM(H25:H33)</f>
        <v>448161.89999999997</v>
      </c>
      <c r="I24" s="12">
        <f t="shared" si="2"/>
        <v>0</v>
      </c>
      <c r="J24" s="12">
        <f t="shared" si="2"/>
        <v>207.1</v>
      </c>
      <c r="K24" s="12">
        <f t="shared" si="2"/>
        <v>0</v>
      </c>
      <c r="L24" s="12">
        <f t="shared" si="2"/>
        <v>262301.7</v>
      </c>
      <c r="M24" s="12">
        <f t="shared" si="2"/>
        <v>0</v>
      </c>
      <c r="N24" s="12">
        <f t="shared" si="2"/>
        <v>171807.1</v>
      </c>
      <c r="O24" s="12">
        <f t="shared" si="2"/>
        <v>0</v>
      </c>
      <c r="P24" s="12">
        <f t="shared" si="2"/>
        <v>13846</v>
      </c>
      <c r="Q24" s="12">
        <f t="shared" si="2"/>
        <v>0</v>
      </c>
      <c r="R24" s="12">
        <f t="shared" si="2"/>
        <v>339380</v>
      </c>
      <c r="S24" s="12">
        <f t="shared" si="2"/>
        <v>339380</v>
      </c>
      <c r="T24" s="140"/>
      <c r="U24" s="176"/>
    </row>
    <row r="25" spans="1:27" s="116" customFormat="1" ht="13.35" customHeight="1" x14ac:dyDescent="0.2">
      <c r="A25" s="145"/>
      <c r="B25" s="145" t="s">
        <v>17</v>
      </c>
      <c r="C25" s="15">
        <f t="shared" ref="C25:H25" si="3">C37</f>
        <v>124</v>
      </c>
      <c r="D25" s="15" t="str">
        <f t="shared" si="3"/>
        <v>07</v>
      </c>
      <c r="E25" s="15" t="str">
        <f t="shared" si="3"/>
        <v>01</v>
      </c>
      <c r="F25" s="15" t="str">
        <f t="shared" si="3"/>
        <v>0711103420</v>
      </c>
      <c r="G25" s="15" t="str">
        <f t="shared" si="3"/>
        <v>414</v>
      </c>
      <c r="H25" s="12">
        <f t="shared" si="3"/>
        <v>75368.3</v>
      </c>
      <c r="I25" s="12">
        <f t="shared" ref="I25:S25" si="4">I37</f>
        <v>0</v>
      </c>
      <c r="J25" s="12">
        <f t="shared" si="4"/>
        <v>207.1</v>
      </c>
      <c r="K25" s="12">
        <f t="shared" si="4"/>
        <v>0</v>
      </c>
      <c r="L25" s="12">
        <f t="shared" si="4"/>
        <v>65069.9</v>
      </c>
      <c r="M25" s="12">
        <f t="shared" si="4"/>
        <v>0</v>
      </c>
      <c r="N25" s="12">
        <f t="shared" si="4"/>
        <v>8707.1</v>
      </c>
      <c r="O25" s="12">
        <f t="shared" si="4"/>
        <v>0</v>
      </c>
      <c r="P25" s="12">
        <f t="shared" si="4"/>
        <v>1384.2</v>
      </c>
      <c r="Q25" s="12">
        <f t="shared" si="4"/>
        <v>0</v>
      </c>
      <c r="R25" s="12">
        <f t="shared" si="4"/>
        <v>0</v>
      </c>
      <c r="S25" s="12">
        <f t="shared" si="4"/>
        <v>0</v>
      </c>
      <c r="T25" s="140"/>
      <c r="U25" s="176"/>
    </row>
    <row r="26" spans="1:27" s="116" customFormat="1" ht="13.35" hidden="1" customHeight="1" x14ac:dyDescent="0.2">
      <c r="A26" s="145"/>
      <c r="B26" s="145"/>
      <c r="C26" s="15">
        <v>124</v>
      </c>
      <c r="D26" s="18" t="s">
        <v>400</v>
      </c>
      <c r="E26" s="16" t="s">
        <v>399</v>
      </c>
      <c r="F26" s="15" t="str">
        <f t="shared" ref="F26:G26" si="5">F38</f>
        <v>0711104040</v>
      </c>
      <c r="G26" s="15" t="str">
        <f t="shared" si="5"/>
        <v>851</v>
      </c>
      <c r="H26" s="12">
        <f t="shared" ref="H26:S26" si="6">H38</f>
        <v>0</v>
      </c>
      <c r="I26" s="12">
        <f t="shared" si="6"/>
        <v>0</v>
      </c>
      <c r="J26" s="12">
        <f t="shared" si="6"/>
        <v>0</v>
      </c>
      <c r="K26" s="12">
        <f t="shared" si="6"/>
        <v>0</v>
      </c>
      <c r="L26" s="12">
        <f t="shared" si="6"/>
        <v>0</v>
      </c>
      <c r="M26" s="12">
        <f t="shared" si="6"/>
        <v>0</v>
      </c>
      <c r="N26" s="12">
        <f t="shared" si="6"/>
        <v>0</v>
      </c>
      <c r="O26" s="12">
        <f t="shared" si="6"/>
        <v>0</v>
      </c>
      <c r="P26" s="12">
        <f t="shared" si="6"/>
        <v>0</v>
      </c>
      <c r="Q26" s="12">
        <f t="shared" si="6"/>
        <v>0</v>
      </c>
      <c r="R26" s="12">
        <f t="shared" si="6"/>
        <v>0</v>
      </c>
      <c r="S26" s="12">
        <f t="shared" si="6"/>
        <v>0</v>
      </c>
      <c r="T26" s="140"/>
      <c r="U26" s="176"/>
    </row>
    <row r="27" spans="1:27" s="116" customFormat="1" ht="13.35" customHeight="1" x14ac:dyDescent="0.2">
      <c r="A27" s="145"/>
      <c r="B27" s="145"/>
      <c r="C27" s="15">
        <f>C39</f>
        <v>136</v>
      </c>
      <c r="D27" s="15" t="str">
        <f t="shared" ref="D27:S27" si="7">D39</f>
        <v>07</v>
      </c>
      <c r="E27" s="15" t="str">
        <f t="shared" si="7"/>
        <v>01</v>
      </c>
      <c r="F27" s="15" t="str">
        <f t="shared" si="7"/>
        <v>0711170920</v>
      </c>
      <c r="G27" s="15" t="str">
        <f t="shared" si="7"/>
        <v>522</v>
      </c>
      <c r="H27" s="12">
        <f t="shared" si="7"/>
        <v>180249.5</v>
      </c>
      <c r="I27" s="12">
        <f t="shared" si="7"/>
        <v>0</v>
      </c>
      <c r="J27" s="12">
        <f t="shared" si="7"/>
        <v>0</v>
      </c>
      <c r="K27" s="12">
        <f t="shared" si="7"/>
        <v>0</v>
      </c>
      <c r="L27" s="12">
        <f t="shared" si="7"/>
        <v>180249.5</v>
      </c>
      <c r="M27" s="12">
        <f t="shared" si="7"/>
        <v>0</v>
      </c>
      <c r="N27" s="12">
        <f t="shared" si="7"/>
        <v>0</v>
      </c>
      <c r="O27" s="12">
        <f t="shared" si="7"/>
        <v>0</v>
      </c>
      <c r="P27" s="12">
        <f t="shared" si="7"/>
        <v>0</v>
      </c>
      <c r="Q27" s="12">
        <f t="shared" si="7"/>
        <v>0</v>
      </c>
      <c r="R27" s="12">
        <f t="shared" si="7"/>
        <v>0</v>
      </c>
      <c r="S27" s="12">
        <f t="shared" si="7"/>
        <v>0</v>
      </c>
      <c r="T27" s="140"/>
      <c r="U27" s="176"/>
    </row>
    <row r="28" spans="1:27" s="116" customFormat="1" ht="13.35" customHeight="1" x14ac:dyDescent="0.2">
      <c r="A28" s="145"/>
      <c r="B28" s="145"/>
      <c r="C28" s="15">
        <f t="shared" ref="C28:S28" si="8">C49</f>
        <v>136</v>
      </c>
      <c r="D28" s="15" t="str">
        <f t="shared" si="8"/>
        <v>07</v>
      </c>
      <c r="E28" s="15" t="str">
        <f t="shared" si="8"/>
        <v>01</v>
      </c>
      <c r="F28" s="15" t="str">
        <f t="shared" si="8"/>
        <v>0711170920</v>
      </c>
      <c r="G28" s="15" t="str">
        <f t="shared" si="8"/>
        <v>521</v>
      </c>
      <c r="H28" s="12">
        <f t="shared" si="8"/>
        <v>180082.3</v>
      </c>
      <c r="I28" s="12">
        <f t="shared" si="8"/>
        <v>0</v>
      </c>
      <c r="J28" s="12">
        <f t="shared" si="8"/>
        <v>0</v>
      </c>
      <c r="K28" s="12">
        <f t="shared" si="8"/>
        <v>0</v>
      </c>
      <c r="L28" s="12">
        <f t="shared" si="8"/>
        <v>16982.3</v>
      </c>
      <c r="M28" s="12">
        <f t="shared" si="8"/>
        <v>0</v>
      </c>
      <c r="N28" s="12">
        <f t="shared" si="8"/>
        <v>163100</v>
      </c>
      <c r="O28" s="12">
        <f t="shared" si="8"/>
        <v>0</v>
      </c>
      <c r="P28" s="12">
        <f t="shared" si="8"/>
        <v>0</v>
      </c>
      <c r="Q28" s="12">
        <f t="shared" si="8"/>
        <v>0</v>
      </c>
      <c r="R28" s="12">
        <f t="shared" si="8"/>
        <v>275600</v>
      </c>
      <c r="S28" s="12">
        <f t="shared" si="8"/>
        <v>275600</v>
      </c>
      <c r="T28" s="140"/>
      <c r="U28" s="176"/>
    </row>
    <row r="29" spans="1:27" s="116" customFormat="1" ht="13.35" customHeight="1" x14ac:dyDescent="0.2">
      <c r="A29" s="145"/>
      <c r="B29" s="145"/>
      <c r="C29" s="15">
        <f>C50</f>
        <v>136</v>
      </c>
      <c r="D29" s="15" t="str">
        <f t="shared" ref="D29:S29" si="9">D50</f>
        <v>07</v>
      </c>
      <c r="E29" s="15" t="str">
        <f t="shared" si="9"/>
        <v>01</v>
      </c>
      <c r="F29" s="15" t="str">
        <f t="shared" si="9"/>
        <v>0711103920</v>
      </c>
      <c r="G29" s="15" t="str">
        <f t="shared" si="9"/>
        <v>813</v>
      </c>
      <c r="H29" s="12">
        <f t="shared" si="9"/>
        <v>0</v>
      </c>
      <c r="I29" s="12">
        <f t="shared" si="9"/>
        <v>0</v>
      </c>
      <c r="J29" s="12">
        <f t="shared" si="9"/>
        <v>0</v>
      </c>
      <c r="K29" s="12">
        <f t="shared" si="9"/>
        <v>0</v>
      </c>
      <c r="L29" s="12">
        <f t="shared" si="9"/>
        <v>0</v>
      </c>
      <c r="M29" s="12">
        <f t="shared" si="9"/>
        <v>0</v>
      </c>
      <c r="N29" s="12">
        <f t="shared" si="9"/>
        <v>0</v>
      </c>
      <c r="O29" s="12">
        <f t="shared" si="9"/>
        <v>0</v>
      </c>
      <c r="P29" s="12">
        <f t="shared" si="9"/>
        <v>0</v>
      </c>
      <c r="Q29" s="13">
        <f t="shared" si="9"/>
        <v>0</v>
      </c>
      <c r="R29" s="12">
        <f t="shared" si="9"/>
        <v>50000</v>
      </c>
      <c r="S29" s="12">
        <f t="shared" si="9"/>
        <v>50000</v>
      </c>
      <c r="T29" s="140"/>
      <c r="U29" s="176"/>
    </row>
    <row r="30" spans="1:27" s="116" customFormat="1" ht="13.35" customHeight="1" x14ac:dyDescent="0.2">
      <c r="A30" s="145"/>
      <c r="B30" s="127" t="s">
        <v>14</v>
      </c>
      <c r="C30" s="15"/>
      <c r="D30" s="15"/>
      <c r="E30" s="15"/>
      <c r="F30" s="15"/>
      <c r="G30" s="15"/>
      <c r="H30" s="12"/>
      <c r="I30" s="12"/>
      <c r="J30" s="12"/>
      <c r="K30" s="12"/>
      <c r="L30" s="12"/>
      <c r="M30" s="12"/>
      <c r="N30" s="12"/>
      <c r="O30" s="12"/>
      <c r="P30" s="12"/>
      <c r="Q30" s="13"/>
      <c r="R30" s="12"/>
      <c r="S30" s="12"/>
      <c r="T30" s="140"/>
      <c r="U30" s="176"/>
    </row>
    <row r="31" spans="1:27" s="116" customFormat="1" ht="13.35" customHeight="1" x14ac:dyDescent="0.2">
      <c r="A31" s="145"/>
      <c r="B31" s="145" t="s">
        <v>9</v>
      </c>
      <c r="C31" s="15">
        <f>C42</f>
        <v>124</v>
      </c>
      <c r="D31" s="15" t="str">
        <f>D42</f>
        <v>07</v>
      </c>
      <c r="E31" s="15" t="str">
        <f>E42</f>
        <v>01</v>
      </c>
      <c r="F31" s="15"/>
      <c r="G31" s="15"/>
      <c r="H31" s="12">
        <f>H42+H52</f>
        <v>0</v>
      </c>
      <c r="I31" s="12">
        <f t="shared" ref="I31:S31" si="10">I42+I52</f>
        <v>0</v>
      </c>
      <c r="J31" s="12">
        <f t="shared" si="10"/>
        <v>0</v>
      </c>
      <c r="K31" s="12">
        <f t="shared" si="10"/>
        <v>0</v>
      </c>
      <c r="L31" s="12">
        <f t="shared" si="10"/>
        <v>0</v>
      </c>
      <c r="M31" s="12">
        <f t="shared" si="10"/>
        <v>0</v>
      </c>
      <c r="N31" s="12">
        <f t="shared" si="10"/>
        <v>0</v>
      </c>
      <c r="O31" s="12">
        <f t="shared" si="10"/>
        <v>0</v>
      </c>
      <c r="P31" s="12">
        <f t="shared" si="10"/>
        <v>0</v>
      </c>
      <c r="Q31" s="12">
        <f t="shared" si="10"/>
        <v>0</v>
      </c>
      <c r="R31" s="12">
        <f t="shared" si="10"/>
        <v>0</v>
      </c>
      <c r="S31" s="12">
        <f t="shared" si="10"/>
        <v>0</v>
      </c>
      <c r="T31" s="140"/>
      <c r="U31" s="176"/>
    </row>
    <row r="32" spans="1:27" s="116" customFormat="1" ht="13.35" customHeight="1" x14ac:dyDescent="0.2">
      <c r="A32" s="145"/>
      <c r="B32" s="145"/>
      <c r="C32" s="15">
        <v>136</v>
      </c>
      <c r="D32" s="15"/>
      <c r="E32" s="15"/>
      <c r="F32" s="15"/>
      <c r="G32" s="15"/>
      <c r="H32" s="12">
        <f>H41+H53</f>
        <v>12461.8</v>
      </c>
      <c r="I32" s="12">
        <f t="shared" ref="I32:K32" si="11">I53</f>
        <v>0</v>
      </c>
      <c r="J32" s="12">
        <f>J41+J53</f>
        <v>0</v>
      </c>
      <c r="K32" s="12">
        <f t="shared" si="11"/>
        <v>0</v>
      </c>
      <c r="L32" s="12">
        <f t="shared" ref="L32:S32" si="12">L41+L53</f>
        <v>0</v>
      </c>
      <c r="M32" s="12">
        <f t="shared" si="12"/>
        <v>0</v>
      </c>
      <c r="N32" s="12">
        <f t="shared" si="12"/>
        <v>0</v>
      </c>
      <c r="O32" s="12">
        <f t="shared" si="12"/>
        <v>0</v>
      </c>
      <c r="P32" s="12">
        <f t="shared" si="12"/>
        <v>12461.8</v>
      </c>
      <c r="Q32" s="12">
        <f t="shared" si="12"/>
        <v>0</v>
      </c>
      <c r="R32" s="12">
        <f t="shared" si="12"/>
        <v>13780</v>
      </c>
      <c r="S32" s="12">
        <f t="shared" si="12"/>
        <v>13780</v>
      </c>
      <c r="T32" s="140"/>
      <c r="U32" s="176"/>
    </row>
    <row r="33" spans="1:25" s="116" customFormat="1" ht="23.25" customHeight="1" x14ac:dyDescent="0.2">
      <c r="A33" s="145"/>
      <c r="B33" s="130" t="s">
        <v>10</v>
      </c>
      <c r="C33" s="15"/>
      <c r="D33" s="16"/>
      <c r="E33" s="16"/>
      <c r="F33" s="16"/>
      <c r="G33" s="15"/>
      <c r="H33" s="12">
        <f t="shared" ref="H33:S33" si="13">H43+H54</f>
        <v>0</v>
      </c>
      <c r="I33" s="12">
        <f t="shared" si="13"/>
        <v>0</v>
      </c>
      <c r="J33" s="12">
        <f t="shared" si="13"/>
        <v>0</v>
      </c>
      <c r="K33" s="12">
        <f t="shared" si="13"/>
        <v>0</v>
      </c>
      <c r="L33" s="12">
        <f t="shared" si="13"/>
        <v>0</v>
      </c>
      <c r="M33" s="12">
        <f t="shared" si="13"/>
        <v>0</v>
      </c>
      <c r="N33" s="12">
        <f t="shared" si="13"/>
        <v>0</v>
      </c>
      <c r="O33" s="12">
        <f t="shared" si="13"/>
        <v>0</v>
      </c>
      <c r="P33" s="12">
        <f t="shared" si="13"/>
        <v>0</v>
      </c>
      <c r="Q33" s="12">
        <f t="shared" si="13"/>
        <v>0</v>
      </c>
      <c r="R33" s="12">
        <f t="shared" si="13"/>
        <v>0</v>
      </c>
      <c r="S33" s="12">
        <f t="shared" si="13"/>
        <v>0</v>
      </c>
      <c r="T33" s="140"/>
      <c r="U33" s="160"/>
    </row>
    <row r="34" spans="1:25" s="116" customFormat="1" ht="33" customHeight="1" x14ac:dyDescent="0.2">
      <c r="A34" s="145" t="s">
        <v>219</v>
      </c>
      <c r="B34" s="130" t="s">
        <v>302</v>
      </c>
      <c r="C34" s="15"/>
      <c r="D34" s="16"/>
      <c r="E34" s="16"/>
      <c r="F34" s="16"/>
      <c r="G34" s="15"/>
      <c r="H34" s="17">
        <v>480</v>
      </c>
      <c r="I34" s="17"/>
      <c r="J34" s="17"/>
      <c r="K34" s="17"/>
      <c r="L34" s="17"/>
      <c r="M34" s="17"/>
      <c r="N34" s="17"/>
      <c r="O34" s="17"/>
      <c r="P34" s="17">
        <v>480</v>
      </c>
      <c r="Q34" s="17"/>
      <c r="R34" s="17"/>
      <c r="S34" s="17"/>
      <c r="T34" s="140" t="s">
        <v>647</v>
      </c>
      <c r="U34" s="141" t="s">
        <v>543</v>
      </c>
    </row>
    <row r="35" spans="1:25" s="116" customFormat="1" ht="36.6" customHeight="1" x14ac:dyDescent="0.2">
      <c r="A35" s="145"/>
      <c r="B35" s="130" t="s">
        <v>6</v>
      </c>
      <c r="C35" s="15"/>
      <c r="D35" s="16"/>
      <c r="E35" s="16"/>
      <c r="F35" s="16"/>
      <c r="G35" s="15"/>
      <c r="H35" s="12">
        <f t="shared" ref="H35" si="14">ROUND(H36/H34,1)</f>
        <v>539.70000000000005</v>
      </c>
      <c r="I35" s="12" t="e">
        <f t="shared" ref="I35:Q35" si="15">ROUND(I36/I34,1)</f>
        <v>#DIV/0!</v>
      </c>
      <c r="J35" s="13" t="s">
        <v>396</v>
      </c>
      <c r="K35" s="13">
        <v>0</v>
      </c>
      <c r="L35" s="13" t="s">
        <v>396</v>
      </c>
      <c r="M35" s="13">
        <v>0</v>
      </c>
      <c r="N35" s="13" t="s">
        <v>396</v>
      </c>
      <c r="O35" s="13">
        <v>0</v>
      </c>
      <c r="P35" s="13" t="s">
        <v>396</v>
      </c>
      <c r="Q35" s="12" t="e">
        <f t="shared" si="15"/>
        <v>#DIV/0!</v>
      </c>
      <c r="R35" s="12">
        <v>0</v>
      </c>
      <c r="S35" s="12">
        <v>0</v>
      </c>
      <c r="T35" s="140"/>
      <c r="U35" s="142"/>
    </row>
    <row r="36" spans="1:25" s="116" customFormat="1" ht="34.35" customHeight="1" x14ac:dyDescent="0.2">
      <c r="A36" s="145"/>
      <c r="B36" s="130" t="s">
        <v>91</v>
      </c>
      <c r="C36" s="15"/>
      <c r="D36" s="16"/>
      <c r="E36" s="16"/>
      <c r="F36" s="16"/>
      <c r="G36" s="15"/>
      <c r="H36" s="12">
        <f t="shared" ref="H36:S36" si="16">SUM(H37:H43)</f>
        <v>259075.59999999998</v>
      </c>
      <c r="I36" s="12">
        <f t="shared" si="16"/>
        <v>0</v>
      </c>
      <c r="J36" s="12">
        <f t="shared" si="16"/>
        <v>207.1</v>
      </c>
      <c r="K36" s="12">
        <f t="shared" si="16"/>
        <v>0</v>
      </c>
      <c r="L36" s="12">
        <f t="shared" si="16"/>
        <v>245319.4</v>
      </c>
      <c r="M36" s="12">
        <f t="shared" si="16"/>
        <v>0</v>
      </c>
      <c r="N36" s="12">
        <f t="shared" si="16"/>
        <v>8707.1</v>
      </c>
      <c r="O36" s="12">
        <f t="shared" si="16"/>
        <v>0</v>
      </c>
      <c r="P36" s="12">
        <f t="shared" si="16"/>
        <v>4842</v>
      </c>
      <c r="Q36" s="12">
        <f t="shared" si="16"/>
        <v>0</v>
      </c>
      <c r="R36" s="12">
        <f t="shared" si="16"/>
        <v>0</v>
      </c>
      <c r="S36" s="12">
        <f t="shared" si="16"/>
        <v>0</v>
      </c>
      <c r="T36" s="140"/>
      <c r="U36" s="142"/>
    </row>
    <row r="37" spans="1:25" s="116" customFormat="1" ht="13.35" customHeight="1" x14ac:dyDescent="0.2">
      <c r="A37" s="145"/>
      <c r="B37" s="145" t="s">
        <v>7</v>
      </c>
      <c r="C37" s="15">
        <v>124</v>
      </c>
      <c r="D37" s="18" t="s">
        <v>400</v>
      </c>
      <c r="E37" s="16" t="s">
        <v>399</v>
      </c>
      <c r="F37" s="18" t="s">
        <v>457</v>
      </c>
      <c r="G37" s="18" t="s">
        <v>56</v>
      </c>
      <c r="H37" s="12">
        <f>J37+L37+N37+P37</f>
        <v>75368.3</v>
      </c>
      <c r="I37" s="19">
        <f>K37+M37+O37+Q37</f>
        <v>0</v>
      </c>
      <c r="J37" s="12">
        <v>207.1</v>
      </c>
      <c r="K37" s="12"/>
      <c r="L37" s="12">
        <v>65069.9</v>
      </c>
      <c r="M37" s="12"/>
      <c r="N37" s="12">
        <v>8707.1</v>
      </c>
      <c r="O37" s="12"/>
      <c r="P37" s="12">
        <v>1384.2</v>
      </c>
      <c r="Q37" s="12"/>
      <c r="R37" s="12"/>
      <c r="S37" s="12"/>
      <c r="T37" s="140"/>
      <c r="U37" s="142"/>
      <c r="X37" s="201"/>
    </row>
    <row r="38" spans="1:25" s="116" customFormat="1" ht="13.35" hidden="1" customHeight="1" x14ac:dyDescent="0.2">
      <c r="A38" s="145"/>
      <c r="B38" s="145"/>
      <c r="C38" s="15">
        <v>124</v>
      </c>
      <c r="D38" s="18" t="s">
        <v>400</v>
      </c>
      <c r="E38" s="16" t="s">
        <v>399</v>
      </c>
      <c r="F38" s="18" t="s">
        <v>458</v>
      </c>
      <c r="G38" s="18" t="s">
        <v>413</v>
      </c>
      <c r="H38" s="12">
        <f t="shared" ref="H38:H41" si="17">J38+L38+N38+P38</f>
        <v>0</v>
      </c>
      <c r="I38" s="19">
        <f t="shared" ref="I38:I42" si="18">K38+M38+O38+Q38</f>
        <v>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40"/>
      <c r="U38" s="142"/>
    </row>
    <row r="39" spans="1:25" s="116" customFormat="1" ht="13.35" customHeight="1" x14ac:dyDescent="0.2">
      <c r="A39" s="145"/>
      <c r="B39" s="145"/>
      <c r="C39" s="15">
        <v>136</v>
      </c>
      <c r="D39" s="18" t="s">
        <v>400</v>
      </c>
      <c r="E39" s="16" t="s">
        <v>399</v>
      </c>
      <c r="F39" s="18" t="s">
        <v>462</v>
      </c>
      <c r="G39" s="18" t="s">
        <v>55</v>
      </c>
      <c r="H39" s="12">
        <f t="shared" si="17"/>
        <v>180249.5</v>
      </c>
      <c r="I39" s="19"/>
      <c r="J39" s="12"/>
      <c r="K39" s="12"/>
      <c r="L39" s="12">
        <f>133004.4+47245.1</f>
        <v>180249.5</v>
      </c>
      <c r="M39" s="12"/>
      <c r="N39" s="12"/>
      <c r="O39" s="12"/>
      <c r="P39" s="12"/>
      <c r="Q39" s="12"/>
      <c r="R39" s="12"/>
      <c r="S39" s="12"/>
      <c r="T39" s="140"/>
      <c r="U39" s="142"/>
      <c r="Y39" s="201"/>
    </row>
    <row r="40" spans="1:25" s="116" customFormat="1" ht="13.35" customHeight="1" x14ac:dyDescent="0.2">
      <c r="A40" s="145"/>
      <c r="B40" s="127" t="s">
        <v>14</v>
      </c>
      <c r="C40" s="15"/>
      <c r="D40" s="18"/>
      <c r="E40" s="16"/>
      <c r="F40" s="18"/>
      <c r="G40" s="18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40"/>
      <c r="U40" s="142"/>
      <c r="Y40" s="201"/>
    </row>
    <row r="41" spans="1:25" s="116" customFormat="1" ht="13.35" customHeight="1" x14ac:dyDescent="0.2">
      <c r="A41" s="145"/>
      <c r="B41" s="145" t="s">
        <v>9</v>
      </c>
      <c r="C41" s="15">
        <v>136</v>
      </c>
      <c r="D41" s="16" t="s">
        <v>400</v>
      </c>
      <c r="E41" s="16" t="s">
        <v>399</v>
      </c>
      <c r="F41" s="18"/>
      <c r="G41" s="15"/>
      <c r="H41" s="12">
        <f t="shared" si="17"/>
        <v>3457.8</v>
      </c>
      <c r="I41" s="19"/>
      <c r="J41" s="12">
        <v>0</v>
      </c>
      <c r="K41" s="12"/>
      <c r="L41" s="12"/>
      <c r="M41" s="12"/>
      <c r="N41" s="12"/>
      <c r="O41" s="12"/>
      <c r="P41" s="12">
        <f>2130+1327.8</f>
        <v>3457.8</v>
      </c>
      <c r="Q41" s="12"/>
      <c r="R41" s="12"/>
      <c r="S41" s="12"/>
      <c r="T41" s="140"/>
      <c r="U41" s="142"/>
      <c r="Y41" s="201"/>
    </row>
    <row r="42" spans="1:25" s="116" customFormat="1" ht="13.35" customHeight="1" x14ac:dyDescent="0.2">
      <c r="A42" s="145"/>
      <c r="B42" s="145"/>
      <c r="C42" s="15">
        <v>124</v>
      </c>
      <c r="D42" s="16" t="s">
        <v>400</v>
      </c>
      <c r="E42" s="16" t="s">
        <v>399</v>
      </c>
      <c r="F42" s="16"/>
      <c r="G42" s="15"/>
      <c r="H42" s="12">
        <f>J42+L42+N42+P42</f>
        <v>0</v>
      </c>
      <c r="I42" s="19">
        <f t="shared" si="18"/>
        <v>0</v>
      </c>
      <c r="J42" s="12"/>
      <c r="K42" s="12"/>
      <c r="L42" s="12"/>
      <c r="M42" s="12"/>
      <c r="N42" s="12"/>
      <c r="O42" s="12"/>
      <c r="P42" s="12">
        <v>0</v>
      </c>
      <c r="Q42" s="12"/>
      <c r="R42" s="12">
        <v>0</v>
      </c>
      <c r="S42" s="12">
        <v>0</v>
      </c>
      <c r="T42" s="140"/>
      <c r="U42" s="142"/>
      <c r="Y42" s="201"/>
    </row>
    <row r="43" spans="1:25" s="116" customFormat="1" ht="71.25" customHeight="1" x14ac:dyDescent="0.2">
      <c r="A43" s="145"/>
      <c r="B43" s="130" t="s">
        <v>10</v>
      </c>
      <c r="C43" s="15"/>
      <c r="D43" s="16"/>
      <c r="E43" s="16"/>
      <c r="F43" s="16"/>
      <c r="G43" s="15"/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40"/>
      <c r="U43" s="143"/>
    </row>
    <row r="44" spans="1:25" s="116" customFormat="1" ht="28.5" customHeight="1" x14ac:dyDescent="0.2">
      <c r="A44" s="145" t="s">
        <v>284</v>
      </c>
      <c r="B44" s="130" t="s">
        <v>302</v>
      </c>
      <c r="C44" s="15"/>
      <c r="D44" s="16"/>
      <c r="E44" s="16"/>
      <c r="F44" s="16"/>
      <c r="G44" s="15"/>
      <c r="H44" s="93"/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  <c r="R44" s="17">
        <v>1625</v>
      </c>
      <c r="S44" s="17">
        <v>1625</v>
      </c>
      <c r="T44" s="140" t="s">
        <v>647</v>
      </c>
      <c r="U44" s="141" t="s">
        <v>661</v>
      </c>
    </row>
    <row r="45" spans="1:25" s="116" customFormat="1" ht="26.45" customHeight="1" x14ac:dyDescent="0.2">
      <c r="A45" s="145"/>
      <c r="B45" s="130" t="s">
        <v>6</v>
      </c>
      <c r="C45" s="15"/>
      <c r="D45" s="16"/>
      <c r="E45" s="16"/>
      <c r="F45" s="16"/>
      <c r="G45" s="15"/>
      <c r="H45" s="20" t="e">
        <f t="shared" ref="H45" si="19">ROUND(H46/H44,1)</f>
        <v>#DIV/0!</v>
      </c>
      <c r="I45" s="20" t="e">
        <f t="shared" ref="I45:Q45" si="20">ROUND(I46/I44,1)</f>
        <v>#DIV/0!</v>
      </c>
      <c r="J45" s="13" t="s">
        <v>396</v>
      </c>
      <c r="K45" s="13" t="e">
        <f t="shared" si="20"/>
        <v>#DIV/0!</v>
      </c>
      <c r="L45" s="13" t="s">
        <v>396</v>
      </c>
      <c r="M45" s="13" t="e">
        <f t="shared" si="20"/>
        <v>#DIV/0!</v>
      </c>
      <c r="N45" s="13" t="s">
        <v>396</v>
      </c>
      <c r="O45" s="13" t="e">
        <f t="shared" si="20"/>
        <v>#DIV/0!</v>
      </c>
      <c r="P45" s="13" t="s">
        <v>396</v>
      </c>
      <c r="Q45" s="20" t="e">
        <f t="shared" si="20"/>
        <v>#DIV/0!</v>
      </c>
      <c r="R45" s="12">
        <f>ROUND(R46/R44,1)</f>
        <v>208.8</v>
      </c>
      <c r="S45" s="12">
        <f>ROUND(S46/S44,1)</f>
        <v>208.8</v>
      </c>
      <c r="T45" s="140"/>
      <c r="U45" s="142"/>
    </row>
    <row r="46" spans="1:25" s="116" customFormat="1" ht="37.35" customHeight="1" x14ac:dyDescent="0.2">
      <c r="A46" s="145"/>
      <c r="B46" s="130" t="s">
        <v>91</v>
      </c>
      <c r="C46" s="15"/>
      <c r="D46" s="16"/>
      <c r="E46" s="16"/>
      <c r="F46" s="16"/>
      <c r="G46" s="15"/>
      <c r="H46" s="12">
        <f t="shared" ref="H46:Q46" si="21">SUM(H47:H54)</f>
        <v>189086.3</v>
      </c>
      <c r="I46" s="12">
        <f t="shared" si="21"/>
        <v>0</v>
      </c>
      <c r="J46" s="12">
        <f t="shared" si="21"/>
        <v>0</v>
      </c>
      <c r="K46" s="12">
        <f t="shared" si="21"/>
        <v>0</v>
      </c>
      <c r="L46" s="12">
        <f t="shared" si="21"/>
        <v>16982.3</v>
      </c>
      <c r="M46" s="12">
        <f t="shared" si="21"/>
        <v>0</v>
      </c>
      <c r="N46" s="12">
        <f t="shared" si="21"/>
        <v>163100</v>
      </c>
      <c r="O46" s="12">
        <f t="shared" si="21"/>
        <v>0</v>
      </c>
      <c r="P46" s="12">
        <f t="shared" si="21"/>
        <v>9004</v>
      </c>
      <c r="Q46" s="12">
        <f t="shared" si="21"/>
        <v>0</v>
      </c>
      <c r="R46" s="12">
        <f>SUM(R47:R54)</f>
        <v>339380</v>
      </c>
      <c r="S46" s="12">
        <f>SUM(S47:S54)</f>
        <v>339380</v>
      </c>
      <c r="T46" s="140"/>
      <c r="U46" s="142"/>
    </row>
    <row r="47" spans="1:25" s="116" customFormat="1" ht="13.35" hidden="1" customHeight="1" x14ac:dyDescent="0.2">
      <c r="A47" s="145"/>
      <c r="B47" s="138" t="s">
        <v>7</v>
      </c>
      <c r="C47" s="15">
        <v>124</v>
      </c>
      <c r="D47" s="16" t="s">
        <v>400</v>
      </c>
      <c r="E47" s="16" t="s">
        <v>399</v>
      </c>
      <c r="F47" s="18" t="s">
        <v>165</v>
      </c>
      <c r="G47" s="18" t="s">
        <v>56</v>
      </c>
      <c r="H47" s="12">
        <f>J47+L47+N47+P47</f>
        <v>0</v>
      </c>
      <c r="I47" s="19">
        <f>K47+M47+O47+Q47</f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40"/>
      <c r="U47" s="142"/>
    </row>
    <row r="48" spans="1:25" s="116" customFormat="1" ht="13.35" hidden="1" customHeight="1" x14ac:dyDescent="0.2">
      <c r="A48" s="145"/>
      <c r="B48" s="144"/>
      <c r="C48" s="15">
        <v>124</v>
      </c>
      <c r="D48" s="16" t="s">
        <v>400</v>
      </c>
      <c r="E48" s="16" t="s">
        <v>399</v>
      </c>
      <c r="F48" s="18" t="s">
        <v>269</v>
      </c>
      <c r="G48" s="18" t="s">
        <v>56</v>
      </c>
      <c r="H48" s="12">
        <f>J48+L48+N48+P48</f>
        <v>0</v>
      </c>
      <c r="I48" s="19">
        <f>K48+M48+O48+Q48</f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40"/>
      <c r="U48" s="142"/>
    </row>
    <row r="49" spans="1:25" s="116" customFormat="1" ht="13.35" customHeight="1" x14ac:dyDescent="0.2">
      <c r="A49" s="145"/>
      <c r="B49" s="144"/>
      <c r="C49" s="15">
        <v>136</v>
      </c>
      <c r="D49" s="16" t="s">
        <v>400</v>
      </c>
      <c r="E49" s="16" t="s">
        <v>399</v>
      </c>
      <c r="F49" s="18" t="s">
        <v>462</v>
      </c>
      <c r="G49" s="18" t="s">
        <v>54</v>
      </c>
      <c r="H49" s="12">
        <f>J49+L49+N49+P49</f>
        <v>180082.3</v>
      </c>
      <c r="I49" s="19">
        <f t="shared" ref="I49" si="22">K49+M49+O49+Q49</f>
        <v>0</v>
      </c>
      <c r="J49" s="12">
        <v>0</v>
      </c>
      <c r="K49" s="12">
        <v>0</v>
      </c>
      <c r="L49" s="12">
        <v>16982.3</v>
      </c>
      <c r="M49" s="12">
        <v>0</v>
      </c>
      <c r="N49" s="12">
        <v>163100</v>
      </c>
      <c r="O49" s="12">
        <v>0</v>
      </c>
      <c r="P49" s="12">
        <v>0</v>
      </c>
      <c r="Q49" s="12">
        <v>0</v>
      </c>
      <c r="R49" s="12">
        <v>275600</v>
      </c>
      <c r="S49" s="12">
        <v>275600</v>
      </c>
      <c r="T49" s="140"/>
      <c r="U49" s="142"/>
      <c r="Y49" s="201"/>
    </row>
    <row r="50" spans="1:25" s="116" customFormat="1" ht="13.35" customHeight="1" x14ac:dyDescent="0.2">
      <c r="A50" s="145"/>
      <c r="B50" s="139"/>
      <c r="C50" s="15">
        <v>136</v>
      </c>
      <c r="D50" s="16" t="s">
        <v>400</v>
      </c>
      <c r="E50" s="16" t="s">
        <v>399</v>
      </c>
      <c r="F50" s="18" t="s">
        <v>496</v>
      </c>
      <c r="G50" s="18" t="s">
        <v>497</v>
      </c>
      <c r="H50" s="12">
        <f>J50+L50+N50+P50</f>
        <v>0</v>
      </c>
      <c r="I50" s="19">
        <f t="shared" ref="I50" si="23">K50+M50+O50+Q50</f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50000</v>
      </c>
      <c r="S50" s="12">
        <v>50000</v>
      </c>
      <c r="T50" s="140"/>
      <c r="U50" s="142"/>
      <c r="Y50" s="201"/>
    </row>
    <row r="51" spans="1:25" s="116" customFormat="1" ht="13.35" customHeight="1" x14ac:dyDescent="0.2">
      <c r="A51" s="145"/>
      <c r="B51" s="130" t="s">
        <v>8</v>
      </c>
      <c r="C51" s="15"/>
      <c r="D51" s="16"/>
      <c r="E51" s="16"/>
      <c r="F51" s="16"/>
      <c r="G51" s="15"/>
      <c r="H51" s="12">
        <f t="shared" ref="H51:H52" si="24">J51+L51+N51+P51</f>
        <v>0</v>
      </c>
      <c r="I51" s="19">
        <f t="shared" ref="I51:I52" si="25">K51+M51+O51+Q51</f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40"/>
      <c r="U51" s="142"/>
      <c r="Y51" s="201"/>
    </row>
    <row r="52" spans="1:25" s="116" customFormat="1" ht="13.35" customHeight="1" x14ac:dyDescent="0.2">
      <c r="A52" s="145"/>
      <c r="B52" s="138" t="s">
        <v>9</v>
      </c>
      <c r="C52" s="15"/>
      <c r="D52" s="16"/>
      <c r="E52" s="16"/>
      <c r="F52" s="16"/>
      <c r="G52" s="15"/>
      <c r="H52" s="12">
        <f t="shared" si="24"/>
        <v>0</v>
      </c>
      <c r="I52" s="19">
        <f t="shared" si="25"/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40"/>
      <c r="U52" s="142"/>
      <c r="Y52" s="201"/>
    </row>
    <row r="53" spans="1:25" s="116" customFormat="1" ht="13.35" customHeight="1" x14ac:dyDescent="0.2">
      <c r="A53" s="145"/>
      <c r="B53" s="139"/>
      <c r="C53" s="15">
        <v>136</v>
      </c>
      <c r="D53" s="16" t="s">
        <v>400</v>
      </c>
      <c r="E53" s="16" t="s">
        <v>399</v>
      </c>
      <c r="F53" s="16"/>
      <c r="G53" s="15"/>
      <c r="H53" s="12">
        <f t="shared" ref="H53" si="26">J53+L53+N53+P53</f>
        <v>9004</v>
      </c>
      <c r="I53" s="19">
        <f t="shared" ref="I53" si="27">K53+M53+O53+Q53</f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>8155+849</f>
        <v>9004</v>
      </c>
      <c r="Q53" s="12">
        <v>0</v>
      </c>
      <c r="R53" s="12">
        <v>13780</v>
      </c>
      <c r="S53" s="12">
        <v>13780</v>
      </c>
      <c r="T53" s="140"/>
      <c r="U53" s="142"/>
      <c r="Y53" s="201"/>
    </row>
    <row r="54" spans="1:25" s="116" customFormat="1" ht="22.5" customHeight="1" x14ac:dyDescent="0.2">
      <c r="A54" s="145"/>
      <c r="B54" s="130" t="s">
        <v>10</v>
      </c>
      <c r="C54" s="15"/>
      <c r="D54" s="16"/>
      <c r="E54" s="16"/>
      <c r="F54" s="16"/>
      <c r="G54" s="15"/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40"/>
      <c r="U54" s="143"/>
    </row>
    <row r="55" spans="1:25" s="116" customFormat="1" ht="22.5" customHeight="1" x14ac:dyDescent="0.2">
      <c r="A55" s="138" t="s">
        <v>608</v>
      </c>
      <c r="B55" s="130" t="s">
        <v>302</v>
      </c>
      <c r="C55" s="15"/>
      <c r="D55" s="16"/>
      <c r="E55" s="16"/>
      <c r="F55" s="16"/>
      <c r="G55" s="15"/>
      <c r="H55" s="17">
        <v>2255</v>
      </c>
      <c r="I55" s="17"/>
      <c r="J55" s="17"/>
      <c r="K55" s="17"/>
      <c r="L55" s="17"/>
      <c r="M55" s="17"/>
      <c r="N55" s="17"/>
      <c r="O55" s="17"/>
      <c r="P55" s="17">
        <v>2255</v>
      </c>
      <c r="Q55" s="17"/>
      <c r="R55" s="17">
        <v>2975</v>
      </c>
      <c r="S55" s="17">
        <v>1825</v>
      </c>
      <c r="T55" s="141" t="s">
        <v>647</v>
      </c>
      <c r="U55" s="141" t="s">
        <v>603</v>
      </c>
    </row>
    <row r="56" spans="1:25" s="116" customFormat="1" ht="22.5" customHeight="1" x14ac:dyDescent="0.2">
      <c r="A56" s="144"/>
      <c r="B56" s="130" t="s">
        <v>6</v>
      </c>
      <c r="C56" s="15"/>
      <c r="D56" s="16"/>
      <c r="E56" s="16"/>
      <c r="F56" s="16"/>
      <c r="G56" s="15"/>
      <c r="H56" s="12">
        <f>H57/H55</f>
        <v>1767.9862084257209</v>
      </c>
      <c r="I56" s="20" t="e">
        <f t="shared" ref="I56:S56" si="28">I57/I55</f>
        <v>#DIV/0!</v>
      </c>
      <c r="J56" s="13" t="s">
        <v>396</v>
      </c>
      <c r="K56" s="13" t="e">
        <v>#DIV/0!</v>
      </c>
      <c r="L56" s="13" t="s">
        <v>396</v>
      </c>
      <c r="M56" s="13" t="e">
        <v>#DIV/0!</v>
      </c>
      <c r="N56" s="13" t="s">
        <v>396</v>
      </c>
      <c r="O56" s="13" t="e">
        <v>#DIV/0!</v>
      </c>
      <c r="P56" s="13" t="s">
        <v>396</v>
      </c>
      <c r="Q56" s="20" t="e">
        <f t="shared" si="28"/>
        <v>#DIV/0!</v>
      </c>
      <c r="R56" s="12">
        <f t="shared" si="28"/>
        <v>734.68598319327737</v>
      </c>
      <c r="S56" s="12">
        <f t="shared" si="28"/>
        <v>553.82701369863014</v>
      </c>
      <c r="T56" s="142"/>
      <c r="U56" s="142"/>
    </row>
    <row r="57" spans="1:25" s="116" customFormat="1" ht="22.5" customHeight="1" x14ac:dyDescent="0.2">
      <c r="A57" s="144"/>
      <c r="B57" s="130" t="s">
        <v>91</v>
      </c>
      <c r="C57" s="15"/>
      <c r="D57" s="16"/>
      <c r="E57" s="16"/>
      <c r="F57" s="16"/>
      <c r="G57" s="15"/>
      <c r="H57" s="12">
        <f t="shared" ref="H57:Q57" si="29">SUM(H58:I73)</f>
        <v>3986808.9000000004</v>
      </c>
      <c r="I57" s="12">
        <f t="shared" si="29"/>
        <v>129815.81</v>
      </c>
      <c r="J57" s="12">
        <f t="shared" si="29"/>
        <v>129815.81</v>
      </c>
      <c r="K57" s="12">
        <f t="shared" si="29"/>
        <v>569288.6</v>
      </c>
      <c r="L57" s="12">
        <f t="shared" si="29"/>
        <v>569288.6</v>
      </c>
      <c r="M57" s="12">
        <f t="shared" si="29"/>
        <v>143665.75</v>
      </c>
      <c r="N57" s="12">
        <f t="shared" si="29"/>
        <v>143665.75</v>
      </c>
      <c r="O57" s="12">
        <f t="shared" si="29"/>
        <v>3144038.7399999998</v>
      </c>
      <c r="P57" s="12">
        <f t="shared" si="29"/>
        <v>3144038.7399999998</v>
      </c>
      <c r="Q57" s="12">
        <f t="shared" si="29"/>
        <v>2185690.8000000003</v>
      </c>
      <c r="R57" s="12">
        <f>SUM(R58:R73)</f>
        <v>2185690.8000000003</v>
      </c>
      <c r="S57" s="12">
        <f>SUM(S58:S73)</f>
        <v>1010734.3</v>
      </c>
      <c r="T57" s="142"/>
      <c r="U57" s="142"/>
    </row>
    <row r="58" spans="1:25" s="116" customFormat="1" ht="12.75" customHeight="1" x14ac:dyDescent="0.2">
      <c r="A58" s="144"/>
      <c r="B58" s="138" t="s">
        <v>7</v>
      </c>
      <c r="C58" s="15">
        <f t="shared" ref="C58:S58" si="30">C77</f>
        <v>124</v>
      </c>
      <c r="D58" s="15" t="str">
        <f t="shared" si="30"/>
        <v>07</v>
      </c>
      <c r="E58" s="15" t="str">
        <f t="shared" si="30"/>
        <v>01</v>
      </c>
      <c r="F58" s="15" t="str">
        <f t="shared" si="30"/>
        <v>071P203420</v>
      </c>
      <c r="G58" s="15" t="str">
        <f t="shared" si="30"/>
        <v>414</v>
      </c>
      <c r="H58" s="21">
        <f t="shared" si="30"/>
        <v>958150.3</v>
      </c>
      <c r="I58" s="21">
        <f t="shared" si="30"/>
        <v>0</v>
      </c>
      <c r="J58" s="22">
        <f t="shared" si="30"/>
        <v>129815.81</v>
      </c>
      <c r="K58" s="22">
        <f t="shared" si="30"/>
        <v>0</v>
      </c>
      <c r="L58" s="22">
        <f t="shared" si="30"/>
        <v>403304.8</v>
      </c>
      <c r="M58" s="22">
        <f t="shared" si="30"/>
        <v>0</v>
      </c>
      <c r="N58" s="22">
        <f t="shared" si="30"/>
        <v>143665.75</v>
      </c>
      <c r="O58" s="22">
        <f t="shared" si="30"/>
        <v>0</v>
      </c>
      <c r="P58" s="22">
        <f t="shared" si="30"/>
        <v>281363.94</v>
      </c>
      <c r="Q58" s="10">
        <f t="shared" si="30"/>
        <v>0</v>
      </c>
      <c r="R58" s="10">
        <f>R77</f>
        <v>416018.4</v>
      </c>
      <c r="S58" s="10">
        <f t="shared" si="30"/>
        <v>214946.6</v>
      </c>
      <c r="T58" s="142"/>
      <c r="U58" s="142"/>
    </row>
    <row r="59" spans="1:25" s="116" customFormat="1" x14ac:dyDescent="0.2">
      <c r="A59" s="144"/>
      <c r="B59" s="144"/>
      <c r="C59" s="15">
        <f t="shared" ref="C59:S59" si="31">C78</f>
        <v>124</v>
      </c>
      <c r="D59" s="15" t="str">
        <f t="shared" si="31"/>
        <v>07</v>
      </c>
      <c r="E59" s="15" t="str">
        <f t="shared" si="31"/>
        <v>01</v>
      </c>
      <c r="F59" s="15" t="str">
        <f t="shared" si="31"/>
        <v>071P251591</v>
      </c>
      <c r="G59" s="15" t="str">
        <f t="shared" si="31"/>
        <v>414</v>
      </c>
      <c r="H59" s="21">
        <f t="shared" si="31"/>
        <v>77569.600000000006</v>
      </c>
      <c r="I59" s="21">
        <f t="shared" si="31"/>
        <v>0</v>
      </c>
      <c r="J59" s="10">
        <f t="shared" si="31"/>
        <v>0</v>
      </c>
      <c r="K59" s="10">
        <f t="shared" si="31"/>
        <v>0</v>
      </c>
      <c r="L59" s="10">
        <f t="shared" si="31"/>
        <v>19140</v>
      </c>
      <c r="M59" s="10">
        <f t="shared" si="31"/>
        <v>0</v>
      </c>
      <c r="N59" s="10">
        <f t="shared" si="31"/>
        <v>0</v>
      </c>
      <c r="O59" s="10">
        <f t="shared" si="31"/>
        <v>0</v>
      </c>
      <c r="P59" s="22">
        <f t="shared" si="31"/>
        <v>58429.599999999999</v>
      </c>
      <c r="Q59" s="10">
        <f t="shared" si="31"/>
        <v>0</v>
      </c>
      <c r="R59" s="10">
        <f t="shared" si="31"/>
        <v>0</v>
      </c>
      <c r="S59" s="10">
        <f t="shared" si="31"/>
        <v>0</v>
      </c>
      <c r="T59" s="142"/>
      <c r="U59" s="142"/>
    </row>
    <row r="60" spans="1:25" s="116" customFormat="1" x14ac:dyDescent="0.2">
      <c r="A60" s="144"/>
      <c r="B60" s="144"/>
      <c r="C60" s="15">
        <f t="shared" ref="C60:S60" si="32">C79</f>
        <v>124</v>
      </c>
      <c r="D60" s="15" t="str">
        <f t="shared" si="32"/>
        <v>07</v>
      </c>
      <c r="E60" s="15" t="str">
        <f t="shared" si="32"/>
        <v>01</v>
      </c>
      <c r="F60" s="15" t="str">
        <f t="shared" si="32"/>
        <v>071P252321</v>
      </c>
      <c r="G60" s="15" t="str">
        <f t="shared" si="32"/>
        <v>414</v>
      </c>
      <c r="H60" s="21">
        <f t="shared" si="32"/>
        <v>28433.9</v>
      </c>
      <c r="I60" s="21">
        <f t="shared" si="32"/>
        <v>0</v>
      </c>
      <c r="J60" s="10">
        <f t="shared" si="32"/>
        <v>0</v>
      </c>
      <c r="K60" s="10">
        <f t="shared" si="32"/>
        <v>0</v>
      </c>
      <c r="L60" s="10">
        <f t="shared" si="32"/>
        <v>0</v>
      </c>
      <c r="M60" s="10">
        <f t="shared" si="32"/>
        <v>0</v>
      </c>
      <c r="N60" s="10">
        <f t="shared" si="32"/>
        <v>0</v>
      </c>
      <c r="O60" s="10">
        <f t="shared" si="32"/>
        <v>0</v>
      </c>
      <c r="P60" s="22">
        <f t="shared" si="32"/>
        <v>28433.9</v>
      </c>
      <c r="Q60" s="10">
        <f t="shared" si="32"/>
        <v>0</v>
      </c>
      <c r="R60" s="10">
        <f t="shared" si="32"/>
        <v>18533.7</v>
      </c>
      <c r="S60" s="10">
        <f t="shared" si="32"/>
        <v>18786.8</v>
      </c>
      <c r="T60" s="142"/>
      <c r="U60" s="142"/>
    </row>
    <row r="61" spans="1:25" s="116" customFormat="1" x14ac:dyDescent="0.2">
      <c r="A61" s="144"/>
      <c r="B61" s="144"/>
      <c r="C61" s="15">
        <f t="shared" ref="C61:S61" si="33">C80</f>
        <v>124</v>
      </c>
      <c r="D61" s="15" t="str">
        <f t="shared" si="33"/>
        <v>07</v>
      </c>
      <c r="E61" s="15" t="str">
        <f t="shared" si="33"/>
        <v>01</v>
      </c>
      <c r="F61" s="15" t="str">
        <f t="shared" si="33"/>
        <v>071P252322</v>
      </c>
      <c r="G61" s="15" t="str">
        <f t="shared" si="33"/>
        <v>522</v>
      </c>
      <c r="H61" s="21">
        <f t="shared" si="33"/>
        <v>37594</v>
      </c>
      <c r="I61" s="21">
        <f t="shared" si="33"/>
        <v>0</v>
      </c>
      <c r="J61" s="10">
        <f t="shared" si="33"/>
        <v>0</v>
      </c>
      <c r="K61" s="10">
        <f t="shared" si="33"/>
        <v>0</v>
      </c>
      <c r="L61" s="10">
        <f t="shared" si="33"/>
        <v>0</v>
      </c>
      <c r="M61" s="10">
        <f t="shared" si="33"/>
        <v>0</v>
      </c>
      <c r="N61" s="10">
        <f t="shared" si="33"/>
        <v>0</v>
      </c>
      <c r="O61" s="10">
        <f t="shared" si="33"/>
        <v>0</v>
      </c>
      <c r="P61" s="22">
        <f t="shared" si="33"/>
        <v>37594</v>
      </c>
      <c r="Q61" s="10">
        <f t="shared" si="33"/>
        <v>0</v>
      </c>
      <c r="R61" s="10">
        <f t="shared" si="33"/>
        <v>26140.9</v>
      </c>
      <c r="S61" s="10">
        <f t="shared" si="33"/>
        <v>8877.4</v>
      </c>
      <c r="T61" s="142"/>
      <c r="U61" s="142"/>
    </row>
    <row r="62" spans="1:25" s="116" customFormat="1" x14ac:dyDescent="0.2">
      <c r="A62" s="144"/>
      <c r="B62" s="144"/>
      <c r="C62" s="15">
        <f t="shared" ref="C62:S62" si="34">C81</f>
        <v>124</v>
      </c>
      <c r="D62" s="15" t="str">
        <f t="shared" si="34"/>
        <v>07</v>
      </c>
      <c r="E62" s="15" t="str">
        <f t="shared" si="34"/>
        <v>01</v>
      </c>
      <c r="F62" s="15" t="str">
        <f t="shared" si="34"/>
        <v>071P251592</v>
      </c>
      <c r="G62" s="15" t="str">
        <f t="shared" si="34"/>
        <v>522</v>
      </c>
      <c r="H62" s="21">
        <f t="shared" si="34"/>
        <v>62300.5</v>
      </c>
      <c r="I62" s="21">
        <f t="shared" si="34"/>
        <v>0</v>
      </c>
      <c r="J62" s="10">
        <f t="shared" si="34"/>
        <v>0</v>
      </c>
      <c r="K62" s="10">
        <f t="shared" si="34"/>
        <v>0</v>
      </c>
      <c r="L62" s="10">
        <f t="shared" si="34"/>
        <v>17376.400000000001</v>
      </c>
      <c r="M62" s="10">
        <f t="shared" si="34"/>
        <v>0</v>
      </c>
      <c r="N62" s="10">
        <f t="shared" si="34"/>
        <v>0</v>
      </c>
      <c r="O62" s="10">
        <f t="shared" si="34"/>
        <v>0</v>
      </c>
      <c r="P62" s="22">
        <f t="shared" si="34"/>
        <v>44924.1</v>
      </c>
      <c r="Q62" s="10">
        <f t="shared" si="34"/>
        <v>0</v>
      </c>
      <c r="R62" s="10">
        <f t="shared" si="34"/>
        <v>0</v>
      </c>
      <c r="S62" s="10">
        <f t="shared" si="34"/>
        <v>0</v>
      </c>
      <c r="T62" s="142"/>
      <c r="U62" s="142"/>
    </row>
    <row r="63" spans="1:25" s="116" customFormat="1" x14ac:dyDescent="0.2">
      <c r="A63" s="144"/>
      <c r="B63" s="144"/>
      <c r="C63" s="15">
        <f t="shared" ref="C63:S63" si="35">C82</f>
        <v>136</v>
      </c>
      <c r="D63" s="15" t="str">
        <f t="shared" si="35"/>
        <v>07</v>
      </c>
      <c r="E63" s="15" t="str">
        <f t="shared" si="35"/>
        <v>01</v>
      </c>
      <c r="F63" s="15" t="str">
        <f t="shared" si="35"/>
        <v>071P252322</v>
      </c>
      <c r="G63" s="15">
        <f t="shared" si="35"/>
        <v>522</v>
      </c>
      <c r="H63" s="21">
        <f t="shared" si="35"/>
        <v>4256.3</v>
      </c>
      <c r="I63" s="21">
        <f t="shared" si="35"/>
        <v>0</v>
      </c>
      <c r="J63" s="10">
        <f t="shared" si="35"/>
        <v>0</v>
      </c>
      <c r="K63" s="10">
        <f t="shared" si="35"/>
        <v>0</v>
      </c>
      <c r="L63" s="10">
        <f t="shared" si="35"/>
        <v>0</v>
      </c>
      <c r="M63" s="10">
        <f t="shared" si="35"/>
        <v>0</v>
      </c>
      <c r="N63" s="10">
        <f t="shared" si="35"/>
        <v>0</v>
      </c>
      <c r="O63" s="10">
        <f t="shared" si="35"/>
        <v>0</v>
      </c>
      <c r="P63" s="22">
        <f t="shared" si="35"/>
        <v>4256.3</v>
      </c>
      <c r="Q63" s="10">
        <f t="shared" si="35"/>
        <v>0</v>
      </c>
      <c r="R63" s="10">
        <f t="shared" si="35"/>
        <v>0</v>
      </c>
      <c r="S63" s="10">
        <f t="shared" si="35"/>
        <v>0</v>
      </c>
      <c r="T63" s="142"/>
      <c r="U63" s="142"/>
    </row>
    <row r="64" spans="1:25" s="116" customFormat="1" x14ac:dyDescent="0.2">
      <c r="A64" s="144"/>
      <c r="B64" s="144"/>
      <c r="C64" s="15">
        <f t="shared" ref="C64:S64" si="36">C83</f>
        <v>136</v>
      </c>
      <c r="D64" s="15" t="str">
        <f t="shared" si="36"/>
        <v>07</v>
      </c>
      <c r="E64" s="15" t="str">
        <f t="shared" si="36"/>
        <v>01</v>
      </c>
      <c r="F64" s="15" t="str">
        <f t="shared" si="36"/>
        <v>071P270490</v>
      </c>
      <c r="G64" s="15" t="str">
        <f t="shared" si="36"/>
        <v>522</v>
      </c>
      <c r="H64" s="21">
        <f t="shared" si="36"/>
        <v>61036.4</v>
      </c>
      <c r="I64" s="21">
        <f t="shared" si="36"/>
        <v>0</v>
      </c>
      <c r="J64" s="10">
        <f t="shared" si="36"/>
        <v>0</v>
      </c>
      <c r="K64" s="10">
        <f t="shared" si="36"/>
        <v>0</v>
      </c>
      <c r="L64" s="10">
        <f t="shared" si="36"/>
        <v>0</v>
      </c>
      <c r="M64" s="10">
        <f t="shared" si="36"/>
        <v>0</v>
      </c>
      <c r="N64" s="10">
        <f t="shared" si="36"/>
        <v>0</v>
      </c>
      <c r="O64" s="10">
        <f t="shared" si="36"/>
        <v>0</v>
      </c>
      <c r="P64" s="22">
        <f t="shared" si="36"/>
        <v>61036.4</v>
      </c>
      <c r="Q64" s="10">
        <f t="shared" si="36"/>
        <v>0</v>
      </c>
      <c r="R64" s="10">
        <f t="shared" si="36"/>
        <v>0</v>
      </c>
      <c r="S64" s="10">
        <f t="shared" si="36"/>
        <v>0</v>
      </c>
      <c r="T64" s="142"/>
      <c r="U64" s="142"/>
    </row>
    <row r="65" spans="1:21" s="116" customFormat="1" x14ac:dyDescent="0.2">
      <c r="A65" s="144"/>
      <c r="B65" s="139"/>
      <c r="C65" s="15">
        <f>C84</f>
        <v>124</v>
      </c>
      <c r="D65" s="15" t="str">
        <f t="shared" ref="D65:S65" si="37">D84</f>
        <v>07</v>
      </c>
      <c r="E65" s="15" t="str">
        <f t="shared" si="37"/>
        <v>01</v>
      </c>
      <c r="F65" s="15" t="str">
        <f t="shared" si="37"/>
        <v>071P270490</v>
      </c>
      <c r="G65" s="15">
        <f t="shared" si="37"/>
        <v>522</v>
      </c>
      <c r="H65" s="21">
        <f t="shared" si="37"/>
        <v>537330.6</v>
      </c>
      <c r="I65" s="21">
        <f t="shared" si="37"/>
        <v>0</v>
      </c>
      <c r="J65" s="10">
        <f t="shared" si="37"/>
        <v>0</v>
      </c>
      <c r="K65" s="10">
        <f t="shared" si="37"/>
        <v>0</v>
      </c>
      <c r="L65" s="10">
        <f t="shared" si="37"/>
        <v>0</v>
      </c>
      <c r="M65" s="10">
        <f t="shared" si="37"/>
        <v>0</v>
      </c>
      <c r="N65" s="10">
        <f t="shared" si="37"/>
        <v>0</v>
      </c>
      <c r="O65" s="21">
        <f t="shared" si="37"/>
        <v>0</v>
      </c>
      <c r="P65" s="21">
        <f t="shared" si="37"/>
        <v>537330.6</v>
      </c>
      <c r="Q65" s="21">
        <f t="shared" si="37"/>
        <v>0</v>
      </c>
      <c r="R65" s="10">
        <f t="shared" si="37"/>
        <v>637216.80000000005</v>
      </c>
      <c r="S65" s="10">
        <f t="shared" si="37"/>
        <v>100920.6</v>
      </c>
      <c r="T65" s="142"/>
      <c r="U65" s="142"/>
    </row>
    <row r="66" spans="1:21" s="116" customFormat="1" ht="12.75" customHeight="1" x14ac:dyDescent="0.2">
      <c r="A66" s="144"/>
      <c r="B66" s="145" t="s">
        <v>8</v>
      </c>
      <c r="C66" s="15">
        <f t="shared" ref="C66:S66" si="38">C85</f>
        <v>124</v>
      </c>
      <c r="D66" s="15" t="str">
        <f t="shared" si="38"/>
        <v>07</v>
      </c>
      <c r="E66" s="15" t="str">
        <f t="shared" si="38"/>
        <v>01</v>
      </c>
      <c r="F66" s="15" t="str">
        <f t="shared" si="38"/>
        <v>071P251591</v>
      </c>
      <c r="G66" s="15" t="str">
        <f t="shared" si="38"/>
        <v>414</v>
      </c>
      <c r="H66" s="21">
        <f t="shared" si="38"/>
        <v>275019.59999999998</v>
      </c>
      <c r="I66" s="21">
        <f t="shared" si="38"/>
        <v>0</v>
      </c>
      <c r="J66" s="10">
        <f t="shared" si="38"/>
        <v>0</v>
      </c>
      <c r="K66" s="10">
        <f t="shared" si="38"/>
        <v>0</v>
      </c>
      <c r="L66" s="10">
        <f t="shared" si="38"/>
        <v>67860</v>
      </c>
      <c r="M66" s="10">
        <f t="shared" si="38"/>
        <v>0</v>
      </c>
      <c r="N66" s="10">
        <f t="shared" si="38"/>
        <v>0</v>
      </c>
      <c r="O66" s="10">
        <f t="shared" si="38"/>
        <v>0</v>
      </c>
      <c r="P66" s="22">
        <f t="shared" si="38"/>
        <v>207159.6</v>
      </c>
      <c r="Q66" s="10">
        <f t="shared" si="38"/>
        <v>0</v>
      </c>
      <c r="R66" s="10">
        <f t="shared" si="38"/>
        <v>0</v>
      </c>
      <c r="S66" s="10">
        <f t="shared" si="38"/>
        <v>0</v>
      </c>
      <c r="T66" s="142"/>
      <c r="U66" s="142"/>
    </row>
    <row r="67" spans="1:21" s="116" customFormat="1" x14ac:dyDescent="0.2">
      <c r="A67" s="144"/>
      <c r="B67" s="145"/>
      <c r="C67" s="15">
        <f t="shared" ref="C67:S67" si="39">C86</f>
        <v>124</v>
      </c>
      <c r="D67" s="15" t="str">
        <f t="shared" si="39"/>
        <v>07</v>
      </c>
      <c r="E67" s="15" t="str">
        <f t="shared" si="39"/>
        <v>01</v>
      </c>
      <c r="F67" s="15" t="str">
        <f t="shared" si="39"/>
        <v>071P252321</v>
      </c>
      <c r="G67" s="15" t="str">
        <f t="shared" si="39"/>
        <v>414</v>
      </c>
      <c r="H67" s="21">
        <f t="shared" si="39"/>
        <v>682412.7</v>
      </c>
      <c r="I67" s="21">
        <f t="shared" si="39"/>
        <v>0</v>
      </c>
      <c r="J67" s="10">
        <f t="shared" si="39"/>
        <v>0</v>
      </c>
      <c r="K67" s="10">
        <f t="shared" si="39"/>
        <v>0</v>
      </c>
      <c r="L67" s="10">
        <f t="shared" si="39"/>
        <v>0</v>
      </c>
      <c r="M67" s="10">
        <f t="shared" si="39"/>
        <v>0</v>
      </c>
      <c r="N67" s="10">
        <f t="shared" si="39"/>
        <v>0</v>
      </c>
      <c r="O67" s="10">
        <f t="shared" si="39"/>
        <v>0</v>
      </c>
      <c r="P67" s="22">
        <f t="shared" si="39"/>
        <v>682412.7</v>
      </c>
      <c r="Q67" s="10">
        <f t="shared" si="39"/>
        <v>0</v>
      </c>
      <c r="R67" s="10">
        <f t="shared" si="39"/>
        <v>444809.1</v>
      </c>
      <c r="S67" s="10">
        <f t="shared" si="39"/>
        <v>450883.7</v>
      </c>
      <c r="T67" s="142"/>
      <c r="U67" s="142"/>
    </row>
    <row r="68" spans="1:21" s="116" customFormat="1" x14ac:dyDescent="0.2">
      <c r="A68" s="144"/>
      <c r="B68" s="145"/>
      <c r="C68" s="15">
        <f t="shared" ref="C68:S68" si="40">C87</f>
        <v>124</v>
      </c>
      <c r="D68" s="15" t="str">
        <f t="shared" si="40"/>
        <v>07</v>
      </c>
      <c r="E68" s="15" t="str">
        <f t="shared" si="40"/>
        <v>01</v>
      </c>
      <c r="F68" s="15" t="str">
        <f t="shared" si="40"/>
        <v>071P252322</v>
      </c>
      <c r="G68" s="15" t="str">
        <f t="shared" si="40"/>
        <v>522</v>
      </c>
      <c r="H68" s="21">
        <f t="shared" si="40"/>
        <v>902258.2</v>
      </c>
      <c r="I68" s="21">
        <f t="shared" si="40"/>
        <v>0</v>
      </c>
      <c r="J68" s="10">
        <f t="shared" si="40"/>
        <v>0</v>
      </c>
      <c r="K68" s="10">
        <f t="shared" si="40"/>
        <v>0</v>
      </c>
      <c r="L68" s="10">
        <f t="shared" si="40"/>
        <v>0</v>
      </c>
      <c r="M68" s="10">
        <f t="shared" si="40"/>
        <v>0</v>
      </c>
      <c r="N68" s="10">
        <f t="shared" si="40"/>
        <v>0</v>
      </c>
      <c r="O68" s="10">
        <f t="shared" si="40"/>
        <v>0</v>
      </c>
      <c r="P68" s="22">
        <f t="shared" si="40"/>
        <v>902258.2</v>
      </c>
      <c r="Q68" s="10">
        <f t="shared" si="40"/>
        <v>0</v>
      </c>
      <c r="R68" s="10">
        <f t="shared" si="40"/>
        <v>627382.30000000005</v>
      </c>
      <c r="S68" s="10">
        <f t="shared" si="40"/>
        <v>213058</v>
      </c>
      <c r="T68" s="142"/>
      <c r="U68" s="142"/>
    </row>
    <row r="69" spans="1:21" s="116" customFormat="1" x14ac:dyDescent="0.2">
      <c r="A69" s="144"/>
      <c r="B69" s="145"/>
      <c r="C69" s="15">
        <f t="shared" ref="C69:S69" si="41">C88</f>
        <v>124</v>
      </c>
      <c r="D69" s="15" t="str">
        <f t="shared" si="41"/>
        <v>07</v>
      </c>
      <c r="E69" s="15" t="str">
        <f t="shared" si="41"/>
        <v>01</v>
      </c>
      <c r="F69" s="15" t="str">
        <f t="shared" si="41"/>
        <v>071P251592</v>
      </c>
      <c r="G69" s="15" t="str">
        <f t="shared" si="41"/>
        <v>522</v>
      </c>
      <c r="H69" s="21">
        <f t="shared" si="41"/>
        <v>220883.5</v>
      </c>
      <c r="I69" s="21">
        <f t="shared" si="41"/>
        <v>0</v>
      </c>
      <c r="J69" s="10">
        <f t="shared" si="41"/>
        <v>0</v>
      </c>
      <c r="K69" s="10">
        <f t="shared" si="41"/>
        <v>0</v>
      </c>
      <c r="L69" s="10">
        <f t="shared" si="41"/>
        <v>61607.4</v>
      </c>
      <c r="M69" s="10">
        <f t="shared" si="41"/>
        <v>0</v>
      </c>
      <c r="N69" s="10">
        <f t="shared" si="41"/>
        <v>0</v>
      </c>
      <c r="O69" s="10">
        <f t="shared" si="41"/>
        <v>0</v>
      </c>
      <c r="P69" s="22">
        <f t="shared" si="41"/>
        <v>159276.1</v>
      </c>
      <c r="Q69" s="10">
        <f t="shared" si="41"/>
        <v>0</v>
      </c>
      <c r="R69" s="10">
        <f t="shared" si="41"/>
        <v>0</v>
      </c>
      <c r="S69" s="10">
        <f t="shared" si="41"/>
        <v>0</v>
      </c>
      <c r="T69" s="142"/>
      <c r="U69" s="142"/>
    </row>
    <row r="70" spans="1:21" s="116" customFormat="1" x14ac:dyDescent="0.2">
      <c r="A70" s="144"/>
      <c r="B70" s="145"/>
      <c r="C70" s="15">
        <f t="shared" ref="C70:S70" si="42">C89</f>
        <v>136</v>
      </c>
      <c r="D70" s="15" t="str">
        <f t="shared" si="42"/>
        <v>07</v>
      </c>
      <c r="E70" s="15" t="str">
        <f t="shared" si="42"/>
        <v>01</v>
      </c>
      <c r="F70" s="15" t="str">
        <f t="shared" si="42"/>
        <v>071P252322</v>
      </c>
      <c r="G70" s="15">
        <f t="shared" si="42"/>
        <v>522</v>
      </c>
      <c r="H70" s="21">
        <f t="shared" si="42"/>
        <v>102150</v>
      </c>
      <c r="I70" s="21">
        <f t="shared" si="42"/>
        <v>0</v>
      </c>
      <c r="J70" s="10">
        <f t="shared" si="42"/>
        <v>0</v>
      </c>
      <c r="K70" s="10">
        <f t="shared" si="42"/>
        <v>0</v>
      </c>
      <c r="L70" s="10">
        <f t="shared" si="42"/>
        <v>0</v>
      </c>
      <c r="M70" s="10">
        <f t="shared" si="42"/>
        <v>0</v>
      </c>
      <c r="N70" s="10">
        <f t="shared" si="42"/>
        <v>0</v>
      </c>
      <c r="O70" s="10">
        <f t="shared" si="42"/>
        <v>0</v>
      </c>
      <c r="P70" s="22">
        <f t="shared" si="42"/>
        <v>102150</v>
      </c>
      <c r="Q70" s="10">
        <f t="shared" si="42"/>
        <v>0</v>
      </c>
      <c r="R70" s="10">
        <f t="shared" si="42"/>
        <v>0</v>
      </c>
      <c r="S70" s="10">
        <f t="shared" si="42"/>
        <v>0</v>
      </c>
      <c r="T70" s="142"/>
      <c r="U70" s="142"/>
    </row>
    <row r="71" spans="1:21" s="116" customFormat="1" x14ac:dyDescent="0.2">
      <c r="A71" s="144"/>
      <c r="B71" s="145" t="s">
        <v>9</v>
      </c>
      <c r="C71" s="15">
        <v>136</v>
      </c>
      <c r="D71" s="16" t="s">
        <v>400</v>
      </c>
      <c r="E71" s="16" t="s">
        <v>399</v>
      </c>
      <c r="F71" s="18"/>
      <c r="G71" s="15"/>
      <c r="H71" s="21">
        <f t="shared" ref="H71" si="43">H90</f>
        <v>2474.4</v>
      </c>
      <c r="I71" s="12"/>
      <c r="J71" s="23"/>
      <c r="K71" s="23"/>
      <c r="L71" s="23"/>
      <c r="M71" s="23"/>
      <c r="N71" s="23"/>
      <c r="O71" s="23"/>
      <c r="P71" s="22">
        <f t="shared" ref="P71" si="44">P90</f>
        <v>2474.4</v>
      </c>
      <c r="Q71" s="23"/>
      <c r="R71" s="10">
        <f t="shared" ref="R71:S72" si="45">R90</f>
        <v>0</v>
      </c>
      <c r="S71" s="10">
        <f t="shared" si="45"/>
        <v>0</v>
      </c>
      <c r="T71" s="142"/>
      <c r="U71" s="142"/>
    </row>
    <row r="72" spans="1:21" s="116" customFormat="1" x14ac:dyDescent="0.2">
      <c r="A72" s="144"/>
      <c r="B72" s="145"/>
      <c r="C72" s="15">
        <v>124</v>
      </c>
      <c r="D72" s="16" t="s">
        <v>400</v>
      </c>
      <c r="E72" s="16" t="s">
        <v>399</v>
      </c>
      <c r="F72" s="16"/>
      <c r="G72" s="15"/>
      <c r="H72" s="21">
        <f t="shared" ref="H72" si="46">H91</f>
        <v>34938.9</v>
      </c>
      <c r="I72" s="12"/>
      <c r="J72" s="23"/>
      <c r="K72" s="23"/>
      <c r="L72" s="23"/>
      <c r="M72" s="23"/>
      <c r="N72" s="23"/>
      <c r="O72" s="23"/>
      <c r="P72" s="22">
        <f t="shared" ref="P72:Q72" si="47">P91</f>
        <v>34938.9</v>
      </c>
      <c r="Q72" s="22">
        <f t="shared" si="47"/>
        <v>0</v>
      </c>
      <c r="R72" s="10">
        <f t="shared" si="45"/>
        <v>15589.6</v>
      </c>
      <c r="S72" s="10">
        <f t="shared" si="45"/>
        <v>3261.2</v>
      </c>
      <c r="T72" s="142"/>
      <c r="U72" s="142"/>
    </row>
    <row r="73" spans="1:21" s="116" customFormat="1" ht="25.5" x14ac:dyDescent="0.2">
      <c r="A73" s="139"/>
      <c r="B73" s="130" t="s">
        <v>10</v>
      </c>
      <c r="C73" s="15"/>
      <c r="D73" s="16"/>
      <c r="E73" s="16"/>
      <c r="F73" s="16"/>
      <c r="G73" s="15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43"/>
      <c r="U73" s="143"/>
    </row>
    <row r="74" spans="1:21" s="116" customFormat="1" x14ac:dyDescent="0.2">
      <c r="A74" s="138" t="s">
        <v>609</v>
      </c>
      <c r="B74" s="130" t="str">
        <f>B44</f>
        <v xml:space="preserve">количество мест (ед.) </v>
      </c>
      <c r="C74" s="15"/>
      <c r="D74" s="16"/>
      <c r="E74" s="16"/>
      <c r="F74" s="16"/>
      <c r="G74" s="15"/>
      <c r="H74" s="17">
        <v>2255</v>
      </c>
      <c r="I74" s="17"/>
      <c r="J74" s="17"/>
      <c r="K74" s="17"/>
      <c r="L74" s="17"/>
      <c r="M74" s="17"/>
      <c r="N74" s="17"/>
      <c r="O74" s="17"/>
      <c r="P74" s="17">
        <v>2255</v>
      </c>
      <c r="Q74" s="17"/>
      <c r="R74" s="17">
        <v>2975</v>
      </c>
      <c r="S74" s="17">
        <v>1825</v>
      </c>
      <c r="T74" s="141" t="s">
        <v>647</v>
      </c>
      <c r="U74" s="141" t="s">
        <v>604</v>
      </c>
    </row>
    <row r="75" spans="1:21" s="116" customFormat="1" ht="25.5" x14ac:dyDescent="0.2">
      <c r="A75" s="144"/>
      <c r="B75" s="130" t="str">
        <f>B45</f>
        <v>Стоимость единицы (тыс. руб.)</v>
      </c>
      <c r="C75" s="15"/>
      <c r="D75" s="16"/>
      <c r="E75" s="16"/>
      <c r="F75" s="16"/>
      <c r="G75" s="15"/>
      <c r="H75" s="12">
        <f>H76/H74</f>
        <v>1767.9862084257209</v>
      </c>
      <c r="I75" s="20" t="e">
        <f t="shared" ref="I75:S75" si="48">I76/I74</f>
        <v>#DIV/0!</v>
      </c>
      <c r="J75" s="13" t="s">
        <v>396</v>
      </c>
      <c r="K75" s="13" t="e">
        <v>#DIV/0!</v>
      </c>
      <c r="L75" s="13" t="s">
        <v>396</v>
      </c>
      <c r="M75" s="13" t="e">
        <v>#DIV/0!</v>
      </c>
      <c r="N75" s="13" t="s">
        <v>396</v>
      </c>
      <c r="O75" s="13" t="e">
        <v>#DIV/0!</v>
      </c>
      <c r="P75" s="13" t="s">
        <v>396</v>
      </c>
      <c r="Q75" s="20" t="e">
        <f t="shared" si="48"/>
        <v>#DIV/0!</v>
      </c>
      <c r="R75" s="12">
        <f t="shared" si="48"/>
        <v>734.68598319327737</v>
      </c>
      <c r="S75" s="12">
        <f t="shared" si="48"/>
        <v>553.82701369863014</v>
      </c>
      <c r="T75" s="142"/>
      <c r="U75" s="142"/>
    </row>
    <row r="76" spans="1:21" s="116" customFormat="1" ht="25.5" x14ac:dyDescent="0.2">
      <c r="A76" s="144"/>
      <c r="B76" s="130" t="str">
        <f>B46</f>
        <v xml:space="preserve">Сумма затрат,  в том числе: </v>
      </c>
      <c r="C76" s="15"/>
      <c r="D76" s="16"/>
      <c r="E76" s="16"/>
      <c r="F76" s="16"/>
      <c r="G76" s="15"/>
      <c r="H76" s="24">
        <f>SUM(H77:H92)</f>
        <v>3986808.9000000004</v>
      </c>
      <c r="I76" s="24">
        <f t="shared" ref="I76:S76" si="49">SUM(I77:I92)</f>
        <v>0</v>
      </c>
      <c r="J76" s="24">
        <f t="shared" si="49"/>
        <v>129815.81</v>
      </c>
      <c r="K76" s="24">
        <f t="shared" si="49"/>
        <v>0</v>
      </c>
      <c r="L76" s="24">
        <f t="shared" si="49"/>
        <v>569288.6</v>
      </c>
      <c r="M76" s="24">
        <f t="shared" si="49"/>
        <v>0</v>
      </c>
      <c r="N76" s="24">
        <f t="shared" si="49"/>
        <v>143665.75</v>
      </c>
      <c r="O76" s="24">
        <f t="shared" si="49"/>
        <v>0</v>
      </c>
      <c r="P76" s="24">
        <f t="shared" si="49"/>
        <v>3144038.7399999998</v>
      </c>
      <c r="Q76" s="24">
        <f t="shared" si="49"/>
        <v>0</v>
      </c>
      <c r="R76" s="24">
        <f>SUM(R77:R92)</f>
        <v>2185690.8000000003</v>
      </c>
      <c r="S76" s="24">
        <f t="shared" si="49"/>
        <v>1010734.3</v>
      </c>
      <c r="T76" s="142"/>
      <c r="U76" s="142"/>
    </row>
    <row r="77" spans="1:21" s="116" customFormat="1" x14ac:dyDescent="0.2">
      <c r="A77" s="144"/>
      <c r="B77" s="141" t="str">
        <f>B47</f>
        <v xml:space="preserve">областной бюджет </v>
      </c>
      <c r="C77" s="15">
        <v>124</v>
      </c>
      <c r="D77" s="15" t="s">
        <v>400</v>
      </c>
      <c r="E77" s="15" t="s">
        <v>399</v>
      </c>
      <c r="F77" s="15" t="s">
        <v>529</v>
      </c>
      <c r="G77" s="15" t="s">
        <v>56</v>
      </c>
      <c r="H77" s="10">
        <f>J77+L77+N77+P77</f>
        <v>958150.3</v>
      </c>
      <c r="I77" s="21">
        <v>0</v>
      </c>
      <c r="J77" s="10">
        <v>129815.81</v>
      </c>
      <c r="K77" s="10">
        <v>0</v>
      </c>
      <c r="L77" s="10">
        <v>403304.8</v>
      </c>
      <c r="M77" s="10">
        <v>0</v>
      </c>
      <c r="N77" s="10">
        <v>143665.75</v>
      </c>
      <c r="O77" s="21">
        <v>0</v>
      </c>
      <c r="P77" s="21">
        <v>281363.94</v>
      </c>
      <c r="Q77" s="21">
        <v>0</v>
      </c>
      <c r="R77" s="24">
        <v>416018.4</v>
      </c>
      <c r="S77" s="24">
        <v>214946.6</v>
      </c>
      <c r="T77" s="142"/>
      <c r="U77" s="142"/>
    </row>
    <row r="78" spans="1:21" s="116" customFormat="1" x14ac:dyDescent="0.2">
      <c r="A78" s="144"/>
      <c r="B78" s="142"/>
      <c r="C78" s="15">
        <v>124</v>
      </c>
      <c r="D78" s="15" t="s">
        <v>400</v>
      </c>
      <c r="E78" s="15" t="s">
        <v>399</v>
      </c>
      <c r="F78" s="15" t="s">
        <v>532</v>
      </c>
      <c r="G78" s="15" t="s">
        <v>56</v>
      </c>
      <c r="H78" s="10">
        <f t="shared" ref="H78:H91" si="50">J78+L78+N78+P78</f>
        <v>77569.600000000006</v>
      </c>
      <c r="I78" s="21">
        <v>0</v>
      </c>
      <c r="J78" s="10">
        <v>0</v>
      </c>
      <c r="K78" s="10">
        <v>0</v>
      </c>
      <c r="L78" s="10">
        <v>19140</v>
      </c>
      <c r="M78" s="10">
        <v>0</v>
      </c>
      <c r="N78" s="10">
        <v>0</v>
      </c>
      <c r="O78" s="21">
        <v>0</v>
      </c>
      <c r="P78" s="21">
        <v>58429.599999999999</v>
      </c>
      <c r="Q78" s="21">
        <v>0</v>
      </c>
      <c r="R78" s="24">
        <v>0</v>
      </c>
      <c r="S78" s="24">
        <v>0</v>
      </c>
      <c r="T78" s="142"/>
      <c r="U78" s="142"/>
    </row>
    <row r="79" spans="1:21" s="116" customFormat="1" x14ac:dyDescent="0.2">
      <c r="A79" s="144"/>
      <c r="B79" s="142"/>
      <c r="C79" s="15">
        <v>124</v>
      </c>
      <c r="D79" s="15" t="s">
        <v>400</v>
      </c>
      <c r="E79" s="15" t="s">
        <v>399</v>
      </c>
      <c r="F79" s="15" t="s">
        <v>533</v>
      </c>
      <c r="G79" s="15" t="s">
        <v>56</v>
      </c>
      <c r="H79" s="10">
        <f t="shared" si="50"/>
        <v>28433.9</v>
      </c>
      <c r="I79" s="21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21">
        <v>0</v>
      </c>
      <c r="P79" s="21">
        <v>28433.9</v>
      </c>
      <c r="Q79" s="21">
        <v>0</v>
      </c>
      <c r="R79" s="24">
        <v>18533.7</v>
      </c>
      <c r="S79" s="24">
        <v>18786.8</v>
      </c>
      <c r="T79" s="142"/>
      <c r="U79" s="142"/>
    </row>
    <row r="80" spans="1:21" s="116" customFormat="1" x14ac:dyDescent="0.2">
      <c r="A80" s="144"/>
      <c r="B80" s="142"/>
      <c r="C80" s="15">
        <v>124</v>
      </c>
      <c r="D80" s="15" t="s">
        <v>400</v>
      </c>
      <c r="E80" s="15" t="s">
        <v>399</v>
      </c>
      <c r="F80" s="15" t="s">
        <v>521</v>
      </c>
      <c r="G80" s="15" t="s">
        <v>55</v>
      </c>
      <c r="H80" s="10">
        <f t="shared" si="50"/>
        <v>37594</v>
      </c>
      <c r="I80" s="21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21">
        <v>0</v>
      </c>
      <c r="P80" s="21">
        <v>37594</v>
      </c>
      <c r="Q80" s="21">
        <v>0</v>
      </c>
      <c r="R80" s="24">
        <v>26140.9</v>
      </c>
      <c r="S80" s="24">
        <v>8877.4</v>
      </c>
      <c r="T80" s="142"/>
      <c r="U80" s="142"/>
    </row>
    <row r="81" spans="1:21" s="116" customFormat="1" x14ac:dyDescent="0.2">
      <c r="A81" s="144"/>
      <c r="B81" s="142"/>
      <c r="C81" s="15">
        <v>124</v>
      </c>
      <c r="D81" s="15" t="s">
        <v>400</v>
      </c>
      <c r="E81" s="15" t="s">
        <v>399</v>
      </c>
      <c r="F81" s="15" t="s">
        <v>534</v>
      </c>
      <c r="G81" s="15" t="s">
        <v>55</v>
      </c>
      <c r="H81" s="10">
        <f t="shared" si="50"/>
        <v>62300.5</v>
      </c>
      <c r="I81" s="21">
        <v>0</v>
      </c>
      <c r="J81" s="10">
        <v>0</v>
      </c>
      <c r="K81" s="10">
        <v>0</v>
      </c>
      <c r="L81" s="10">
        <v>17376.400000000001</v>
      </c>
      <c r="M81" s="10">
        <v>0</v>
      </c>
      <c r="N81" s="10">
        <v>0</v>
      </c>
      <c r="O81" s="21">
        <v>0</v>
      </c>
      <c r="P81" s="21">
        <v>44924.1</v>
      </c>
      <c r="Q81" s="21">
        <v>0</v>
      </c>
      <c r="R81" s="24">
        <v>0</v>
      </c>
      <c r="S81" s="24">
        <v>0</v>
      </c>
      <c r="T81" s="142"/>
      <c r="U81" s="142"/>
    </row>
    <row r="82" spans="1:21" s="116" customFormat="1" x14ac:dyDescent="0.2">
      <c r="A82" s="144"/>
      <c r="B82" s="142"/>
      <c r="C82" s="15">
        <v>136</v>
      </c>
      <c r="D82" s="15" t="s">
        <v>400</v>
      </c>
      <c r="E82" s="15" t="s">
        <v>399</v>
      </c>
      <c r="F82" s="15" t="s">
        <v>521</v>
      </c>
      <c r="G82" s="15">
        <v>522</v>
      </c>
      <c r="H82" s="10">
        <f t="shared" si="50"/>
        <v>4256.3</v>
      </c>
      <c r="I82" s="21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21">
        <v>0</v>
      </c>
      <c r="P82" s="21">
        <v>4256.3</v>
      </c>
      <c r="Q82" s="21">
        <v>0</v>
      </c>
      <c r="R82" s="24">
        <v>0</v>
      </c>
      <c r="S82" s="24">
        <v>0</v>
      </c>
      <c r="T82" s="142"/>
      <c r="U82" s="142"/>
    </row>
    <row r="83" spans="1:21" s="116" customFormat="1" x14ac:dyDescent="0.2">
      <c r="A83" s="144"/>
      <c r="B83" s="142"/>
      <c r="C83" s="15">
        <v>136</v>
      </c>
      <c r="D83" s="15" t="s">
        <v>400</v>
      </c>
      <c r="E83" s="15" t="s">
        <v>399</v>
      </c>
      <c r="F83" s="15" t="s">
        <v>522</v>
      </c>
      <c r="G83" s="15" t="s">
        <v>55</v>
      </c>
      <c r="H83" s="10">
        <f t="shared" si="50"/>
        <v>61036.4</v>
      </c>
      <c r="I83" s="21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21">
        <v>0</v>
      </c>
      <c r="P83" s="21">
        <v>61036.4</v>
      </c>
      <c r="Q83" s="21">
        <v>0</v>
      </c>
      <c r="R83" s="24">
        <v>0</v>
      </c>
      <c r="S83" s="24">
        <v>0</v>
      </c>
      <c r="T83" s="142"/>
      <c r="U83" s="142"/>
    </row>
    <row r="84" spans="1:21" s="116" customFormat="1" x14ac:dyDescent="0.2">
      <c r="A84" s="144"/>
      <c r="B84" s="143"/>
      <c r="C84" s="15">
        <v>124</v>
      </c>
      <c r="D84" s="15" t="s">
        <v>400</v>
      </c>
      <c r="E84" s="15" t="s">
        <v>399</v>
      </c>
      <c r="F84" s="15" t="s">
        <v>522</v>
      </c>
      <c r="G84" s="15">
        <v>522</v>
      </c>
      <c r="H84" s="10">
        <f t="shared" si="50"/>
        <v>537330.6</v>
      </c>
      <c r="I84" s="21"/>
      <c r="J84" s="10"/>
      <c r="K84" s="10"/>
      <c r="L84" s="10"/>
      <c r="M84" s="10"/>
      <c r="N84" s="10"/>
      <c r="O84" s="21"/>
      <c r="P84" s="21">
        <v>537330.6</v>
      </c>
      <c r="Q84" s="21"/>
      <c r="R84" s="24">
        <v>637216.80000000005</v>
      </c>
      <c r="S84" s="24">
        <v>100920.6</v>
      </c>
      <c r="T84" s="142"/>
      <c r="U84" s="142"/>
    </row>
    <row r="85" spans="1:21" s="116" customFormat="1" x14ac:dyDescent="0.2">
      <c r="A85" s="144"/>
      <c r="B85" s="138" t="str">
        <f>B51</f>
        <v xml:space="preserve">федеральный бюджет </v>
      </c>
      <c r="C85" s="15">
        <v>124</v>
      </c>
      <c r="D85" s="15" t="s">
        <v>400</v>
      </c>
      <c r="E85" s="15" t="s">
        <v>399</v>
      </c>
      <c r="F85" s="15" t="s">
        <v>532</v>
      </c>
      <c r="G85" s="15" t="s">
        <v>56</v>
      </c>
      <c r="H85" s="10">
        <f t="shared" si="50"/>
        <v>275019.59999999998</v>
      </c>
      <c r="I85" s="21">
        <v>0</v>
      </c>
      <c r="J85" s="10">
        <v>0</v>
      </c>
      <c r="K85" s="10">
        <v>0</v>
      </c>
      <c r="L85" s="10">
        <v>67860</v>
      </c>
      <c r="M85" s="10">
        <v>0</v>
      </c>
      <c r="N85" s="10">
        <v>0</v>
      </c>
      <c r="O85" s="21">
        <v>0</v>
      </c>
      <c r="P85" s="21">
        <v>207159.6</v>
      </c>
      <c r="Q85" s="21">
        <v>0</v>
      </c>
      <c r="R85" s="24">
        <v>0</v>
      </c>
      <c r="S85" s="24">
        <v>0</v>
      </c>
      <c r="T85" s="142"/>
      <c r="U85" s="142"/>
    </row>
    <row r="86" spans="1:21" s="116" customFormat="1" x14ac:dyDescent="0.2">
      <c r="A86" s="144"/>
      <c r="B86" s="144"/>
      <c r="C86" s="15">
        <v>124</v>
      </c>
      <c r="D86" s="15" t="s">
        <v>400</v>
      </c>
      <c r="E86" s="15" t="s">
        <v>399</v>
      </c>
      <c r="F86" s="15" t="s">
        <v>533</v>
      </c>
      <c r="G86" s="15" t="s">
        <v>56</v>
      </c>
      <c r="H86" s="10">
        <f t="shared" si="50"/>
        <v>682412.7</v>
      </c>
      <c r="I86" s="21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21">
        <v>0</v>
      </c>
      <c r="P86" s="21">
        <v>682412.7</v>
      </c>
      <c r="Q86" s="21">
        <v>0</v>
      </c>
      <c r="R86" s="24">
        <v>444809.1</v>
      </c>
      <c r="S86" s="24">
        <v>450883.7</v>
      </c>
      <c r="T86" s="142"/>
      <c r="U86" s="142"/>
    </row>
    <row r="87" spans="1:21" s="116" customFormat="1" x14ac:dyDescent="0.2">
      <c r="A87" s="144"/>
      <c r="B87" s="144"/>
      <c r="C87" s="15">
        <v>124</v>
      </c>
      <c r="D87" s="15" t="s">
        <v>400</v>
      </c>
      <c r="E87" s="15" t="s">
        <v>399</v>
      </c>
      <c r="F87" s="15" t="s">
        <v>521</v>
      </c>
      <c r="G87" s="15" t="s">
        <v>55</v>
      </c>
      <c r="H87" s="10">
        <f t="shared" si="50"/>
        <v>902258.2</v>
      </c>
      <c r="I87" s="21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21">
        <v>0</v>
      </c>
      <c r="P87" s="21">
        <v>902258.2</v>
      </c>
      <c r="Q87" s="21">
        <v>0</v>
      </c>
      <c r="R87" s="24">
        <v>627382.30000000005</v>
      </c>
      <c r="S87" s="24">
        <v>213058</v>
      </c>
      <c r="T87" s="142"/>
      <c r="U87" s="142"/>
    </row>
    <row r="88" spans="1:21" s="116" customFormat="1" x14ac:dyDescent="0.2">
      <c r="A88" s="144"/>
      <c r="B88" s="144"/>
      <c r="C88" s="15">
        <v>124</v>
      </c>
      <c r="D88" s="15" t="s">
        <v>400</v>
      </c>
      <c r="E88" s="15" t="s">
        <v>399</v>
      </c>
      <c r="F88" s="15" t="s">
        <v>534</v>
      </c>
      <c r="G88" s="15" t="s">
        <v>55</v>
      </c>
      <c r="H88" s="10">
        <f t="shared" si="50"/>
        <v>220883.5</v>
      </c>
      <c r="I88" s="21">
        <v>0</v>
      </c>
      <c r="J88" s="10">
        <v>0</v>
      </c>
      <c r="K88" s="10">
        <v>0</v>
      </c>
      <c r="L88" s="10">
        <v>61607.4</v>
      </c>
      <c r="M88" s="10">
        <v>0</v>
      </c>
      <c r="N88" s="10">
        <v>0</v>
      </c>
      <c r="O88" s="21">
        <v>0</v>
      </c>
      <c r="P88" s="21">
        <v>159276.1</v>
      </c>
      <c r="Q88" s="21">
        <v>0</v>
      </c>
      <c r="R88" s="24">
        <v>0</v>
      </c>
      <c r="S88" s="24">
        <v>0</v>
      </c>
      <c r="T88" s="142"/>
      <c r="U88" s="142"/>
    </row>
    <row r="89" spans="1:21" s="116" customFormat="1" x14ac:dyDescent="0.2">
      <c r="A89" s="144"/>
      <c r="B89" s="139"/>
      <c r="C89" s="15">
        <v>136</v>
      </c>
      <c r="D89" s="15" t="s">
        <v>400</v>
      </c>
      <c r="E89" s="15" t="s">
        <v>399</v>
      </c>
      <c r="F89" s="15" t="s">
        <v>521</v>
      </c>
      <c r="G89" s="15">
        <v>522</v>
      </c>
      <c r="H89" s="10">
        <f t="shared" si="50"/>
        <v>102150</v>
      </c>
      <c r="I89" s="21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21">
        <v>0</v>
      </c>
      <c r="P89" s="21">
        <v>102150</v>
      </c>
      <c r="Q89" s="21">
        <v>0</v>
      </c>
      <c r="R89" s="24">
        <v>0</v>
      </c>
      <c r="S89" s="24">
        <v>0</v>
      </c>
      <c r="T89" s="142"/>
      <c r="U89" s="142"/>
    </row>
    <row r="90" spans="1:21" s="116" customFormat="1" x14ac:dyDescent="0.2">
      <c r="A90" s="144"/>
      <c r="B90" s="145" t="s">
        <v>9</v>
      </c>
      <c r="C90" s="15">
        <v>136</v>
      </c>
      <c r="D90" s="16" t="s">
        <v>400</v>
      </c>
      <c r="E90" s="16" t="s">
        <v>399</v>
      </c>
      <c r="F90" s="18"/>
      <c r="G90" s="15"/>
      <c r="H90" s="10">
        <f t="shared" si="50"/>
        <v>2474.4</v>
      </c>
      <c r="I90" s="25"/>
      <c r="J90" s="25"/>
      <c r="K90" s="25"/>
      <c r="L90" s="25"/>
      <c r="M90" s="25"/>
      <c r="N90" s="25"/>
      <c r="O90" s="25"/>
      <c r="P90" s="25">
        <v>2474.4</v>
      </c>
      <c r="Q90" s="25"/>
      <c r="R90" s="25">
        <v>0</v>
      </c>
      <c r="S90" s="25">
        <v>0</v>
      </c>
      <c r="T90" s="142"/>
      <c r="U90" s="142"/>
    </row>
    <row r="91" spans="1:21" s="116" customFormat="1" x14ac:dyDescent="0.2">
      <c r="A91" s="144"/>
      <c r="B91" s="145"/>
      <c r="C91" s="15">
        <v>124</v>
      </c>
      <c r="D91" s="16" t="s">
        <v>400</v>
      </c>
      <c r="E91" s="16" t="s">
        <v>399</v>
      </c>
      <c r="F91" s="16"/>
      <c r="G91" s="15"/>
      <c r="H91" s="10">
        <f t="shared" si="50"/>
        <v>34938.9</v>
      </c>
      <c r="I91" s="25"/>
      <c r="J91" s="25"/>
      <c r="K91" s="25"/>
      <c r="L91" s="25"/>
      <c r="M91" s="25"/>
      <c r="N91" s="25"/>
      <c r="O91" s="25"/>
      <c r="P91" s="25">
        <v>34938.9</v>
      </c>
      <c r="Q91" s="25"/>
      <c r="R91" s="25">
        <v>15589.6</v>
      </c>
      <c r="S91" s="25">
        <v>3261.2</v>
      </c>
      <c r="T91" s="142"/>
      <c r="U91" s="142"/>
    </row>
    <row r="92" spans="1:21" s="116" customFormat="1" ht="25.5" x14ac:dyDescent="0.2">
      <c r="A92" s="139"/>
      <c r="B92" s="130" t="str">
        <f>B54</f>
        <v xml:space="preserve">внебюджетные источники </v>
      </c>
      <c r="C92" s="15"/>
      <c r="D92" s="16"/>
      <c r="E92" s="16"/>
      <c r="F92" s="16"/>
      <c r="G92" s="15"/>
      <c r="H92" s="24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143"/>
      <c r="U92" s="143"/>
    </row>
    <row r="93" spans="1:21" s="116" customFormat="1" x14ac:dyDescent="0.2">
      <c r="A93" s="145" t="s">
        <v>614</v>
      </c>
      <c r="B93" s="130" t="s">
        <v>302</v>
      </c>
      <c r="C93" s="15"/>
      <c r="D93" s="16"/>
      <c r="E93" s="16"/>
      <c r="F93" s="16"/>
      <c r="G93" s="15"/>
      <c r="H93" s="17">
        <v>200</v>
      </c>
      <c r="I93" s="17"/>
      <c r="J93" s="17"/>
      <c r="K93" s="17"/>
      <c r="L93" s="17"/>
      <c r="M93" s="17"/>
      <c r="N93" s="17"/>
      <c r="O93" s="17"/>
      <c r="P93" s="17">
        <v>200</v>
      </c>
      <c r="Q93" s="12"/>
      <c r="R93" s="12"/>
      <c r="S93" s="12"/>
      <c r="T93" s="141" t="s">
        <v>647</v>
      </c>
      <c r="U93" s="141" t="s">
        <v>615</v>
      </c>
    </row>
    <row r="94" spans="1:21" s="116" customFormat="1" ht="25.5" x14ac:dyDescent="0.2">
      <c r="A94" s="145"/>
      <c r="B94" s="130" t="s">
        <v>6</v>
      </c>
      <c r="C94" s="15"/>
      <c r="D94" s="16"/>
      <c r="E94" s="16"/>
      <c r="F94" s="16"/>
      <c r="G94" s="15"/>
      <c r="H94" s="26">
        <f>SUM(H95/H93)</f>
        <v>882.29050000000007</v>
      </c>
      <c r="I94" s="12"/>
      <c r="J94" s="13" t="s">
        <v>396</v>
      </c>
      <c r="K94" s="13" t="e">
        <v>#DIV/0!</v>
      </c>
      <c r="L94" s="13" t="s">
        <v>396</v>
      </c>
      <c r="M94" s="13" t="e">
        <v>#DIV/0!</v>
      </c>
      <c r="N94" s="13" t="s">
        <v>396</v>
      </c>
      <c r="O94" s="13" t="e">
        <v>#DIV/0!</v>
      </c>
      <c r="P94" s="13" t="s">
        <v>396</v>
      </c>
      <c r="Q94" s="12"/>
      <c r="R94" s="12"/>
      <c r="S94" s="12"/>
      <c r="T94" s="142"/>
      <c r="U94" s="142"/>
    </row>
    <row r="95" spans="1:21" s="116" customFormat="1" ht="25.5" x14ac:dyDescent="0.2">
      <c r="A95" s="145"/>
      <c r="B95" s="130" t="s">
        <v>91</v>
      </c>
      <c r="C95" s="15"/>
      <c r="D95" s="16"/>
      <c r="E95" s="16"/>
      <c r="F95" s="16"/>
      <c r="G95" s="15"/>
      <c r="H95" s="26">
        <f>SUM(H96:H98)</f>
        <v>176458.1</v>
      </c>
      <c r="I95" s="26">
        <f t="shared" ref="I95:S95" si="51">SUM(I96:I98)</f>
        <v>0</v>
      </c>
      <c r="J95" s="26">
        <f t="shared" si="51"/>
        <v>106.90300000000001</v>
      </c>
      <c r="K95" s="26">
        <f t="shared" si="51"/>
        <v>0</v>
      </c>
      <c r="L95" s="26">
        <f t="shared" si="51"/>
        <v>1900.0070000000001</v>
      </c>
      <c r="M95" s="26">
        <f t="shared" si="51"/>
        <v>0</v>
      </c>
      <c r="N95" s="26">
        <f t="shared" si="51"/>
        <v>5841.62</v>
      </c>
      <c r="O95" s="26">
        <f t="shared" si="51"/>
        <v>0</v>
      </c>
      <c r="P95" s="26">
        <f t="shared" si="51"/>
        <v>168609.57</v>
      </c>
      <c r="Q95" s="26">
        <f t="shared" si="51"/>
        <v>0</v>
      </c>
      <c r="R95" s="26">
        <f t="shared" si="51"/>
        <v>30000</v>
      </c>
      <c r="S95" s="26">
        <f t="shared" si="51"/>
        <v>0</v>
      </c>
      <c r="T95" s="142"/>
      <c r="U95" s="142"/>
    </row>
    <row r="96" spans="1:21" s="116" customFormat="1" x14ac:dyDescent="0.2">
      <c r="A96" s="145"/>
      <c r="B96" s="145" t="s">
        <v>7</v>
      </c>
      <c r="C96" s="15">
        <v>124</v>
      </c>
      <c r="D96" s="15" t="s">
        <v>400</v>
      </c>
      <c r="E96" s="15" t="s">
        <v>399</v>
      </c>
      <c r="F96" s="15" t="s">
        <v>530</v>
      </c>
      <c r="G96" s="15" t="s">
        <v>56</v>
      </c>
      <c r="H96" s="22">
        <f t="shared" ref="H96:I96" si="52">H104</f>
        <v>16861.400000000001</v>
      </c>
      <c r="I96" s="21">
        <f t="shared" si="52"/>
        <v>0</v>
      </c>
      <c r="J96" s="100">
        <f>J104</f>
        <v>106.90300000000001</v>
      </c>
      <c r="K96" s="100">
        <v>0</v>
      </c>
      <c r="L96" s="100">
        <f>L104</f>
        <v>1900.0070000000001</v>
      </c>
      <c r="M96" s="100">
        <v>0</v>
      </c>
      <c r="N96" s="100">
        <f>N104</f>
        <v>5841.62</v>
      </c>
      <c r="O96" s="100">
        <f t="shared" ref="O96:S96" si="53">O104</f>
        <v>0</v>
      </c>
      <c r="P96" s="100">
        <f t="shared" si="53"/>
        <v>9012.8700000000008</v>
      </c>
      <c r="Q96" s="22">
        <f t="shared" si="53"/>
        <v>0</v>
      </c>
      <c r="R96" s="22">
        <f t="shared" si="53"/>
        <v>30000</v>
      </c>
      <c r="S96" s="22">
        <f t="shared" si="53"/>
        <v>0</v>
      </c>
      <c r="T96" s="142"/>
      <c r="U96" s="142"/>
    </row>
    <row r="97" spans="1:21" s="116" customFormat="1" x14ac:dyDescent="0.2">
      <c r="A97" s="145"/>
      <c r="B97" s="145"/>
      <c r="C97" s="15">
        <v>124</v>
      </c>
      <c r="D97" s="15" t="s">
        <v>400</v>
      </c>
      <c r="E97" s="15" t="s">
        <v>399</v>
      </c>
      <c r="F97" s="15" t="s">
        <v>531</v>
      </c>
      <c r="G97" s="15" t="s">
        <v>56</v>
      </c>
      <c r="H97" s="22">
        <f t="shared" ref="H97:H98" si="54">J97+L97+N97+P97</f>
        <v>47879</v>
      </c>
      <c r="I97" s="15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47879</v>
      </c>
      <c r="Q97" s="21">
        <v>0</v>
      </c>
      <c r="R97" s="10">
        <v>0</v>
      </c>
      <c r="S97" s="10">
        <v>0</v>
      </c>
      <c r="T97" s="142"/>
      <c r="U97" s="142"/>
    </row>
    <row r="98" spans="1:21" s="116" customFormat="1" x14ac:dyDescent="0.2">
      <c r="A98" s="145"/>
      <c r="B98" s="130" t="s">
        <v>14</v>
      </c>
      <c r="C98" s="15">
        <v>124</v>
      </c>
      <c r="D98" s="15" t="s">
        <v>400</v>
      </c>
      <c r="E98" s="15" t="s">
        <v>399</v>
      </c>
      <c r="F98" s="15" t="s">
        <v>531</v>
      </c>
      <c r="G98" s="15" t="s">
        <v>56</v>
      </c>
      <c r="H98" s="21">
        <f t="shared" si="54"/>
        <v>111717.7</v>
      </c>
      <c r="I98" s="15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111717.7</v>
      </c>
      <c r="Q98" s="21">
        <v>0</v>
      </c>
      <c r="R98" s="10">
        <v>0</v>
      </c>
      <c r="S98" s="10">
        <v>0</v>
      </c>
      <c r="T98" s="142"/>
      <c r="U98" s="142"/>
    </row>
    <row r="99" spans="1:21" s="116" customFormat="1" x14ac:dyDescent="0.2">
      <c r="A99" s="145"/>
      <c r="B99" s="130" t="s">
        <v>9</v>
      </c>
      <c r="C99" s="15"/>
      <c r="D99" s="16"/>
      <c r="E99" s="16"/>
      <c r="F99" s="16"/>
      <c r="G99" s="15"/>
      <c r="H99" s="26"/>
      <c r="I99" s="12"/>
      <c r="J99" s="12"/>
      <c r="K99" s="12"/>
      <c r="L99" s="12"/>
      <c r="M99" s="12"/>
      <c r="N99" s="12"/>
      <c r="O99" s="12"/>
      <c r="P99" s="12"/>
      <c r="Q99" s="12"/>
      <c r="R99" s="23"/>
      <c r="S99" s="23"/>
      <c r="T99" s="142"/>
      <c r="U99" s="142"/>
    </row>
    <row r="100" spans="1:21" s="116" customFormat="1" ht="25.5" x14ac:dyDescent="0.2">
      <c r="A100" s="145"/>
      <c r="B100" s="130" t="s">
        <v>10</v>
      </c>
      <c r="C100" s="15"/>
      <c r="D100" s="16"/>
      <c r="E100" s="16"/>
      <c r="F100" s="16"/>
      <c r="G100" s="15"/>
      <c r="H100" s="26"/>
      <c r="I100" s="12"/>
      <c r="J100" s="12"/>
      <c r="K100" s="12"/>
      <c r="L100" s="12"/>
      <c r="M100" s="12"/>
      <c r="N100" s="12"/>
      <c r="O100" s="12"/>
      <c r="P100" s="12"/>
      <c r="Q100" s="12"/>
      <c r="R100" s="23"/>
      <c r="S100" s="23"/>
      <c r="T100" s="143"/>
      <c r="U100" s="143"/>
    </row>
    <row r="101" spans="1:21" s="116" customFormat="1" x14ac:dyDescent="0.2">
      <c r="A101" s="145" t="s">
        <v>616</v>
      </c>
      <c r="B101" s="130" t="s">
        <v>302</v>
      </c>
      <c r="C101" s="15"/>
      <c r="D101" s="16"/>
      <c r="E101" s="16"/>
      <c r="F101" s="16"/>
      <c r="G101" s="15"/>
      <c r="H101" s="17">
        <v>200</v>
      </c>
      <c r="I101" s="17"/>
      <c r="J101" s="17"/>
      <c r="K101" s="17"/>
      <c r="L101" s="17"/>
      <c r="M101" s="17"/>
      <c r="N101" s="17"/>
      <c r="O101" s="17"/>
      <c r="P101" s="17">
        <v>200</v>
      </c>
      <c r="Q101" s="17"/>
      <c r="R101" s="17"/>
      <c r="S101" s="17"/>
      <c r="T101" s="141" t="s">
        <v>647</v>
      </c>
      <c r="U101" s="141" t="s">
        <v>648</v>
      </c>
    </row>
    <row r="102" spans="1:21" s="116" customFormat="1" ht="25.5" x14ac:dyDescent="0.2">
      <c r="A102" s="145"/>
      <c r="B102" s="130" t="s">
        <v>6</v>
      </c>
      <c r="C102" s="15"/>
      <c r="D102" s="16"/>
      <c r="E102" s="16"/>
      <c r="F102" s="16"/>
      <c r="G102" s="15"/>
      <c r="H102" s="26">
        <f>SUM(H103/H101)</f>
        <v>882.29050000000007</v>
      </c>
      <c r="I102" s="12"/>
      <c r="J102" s="13" t="s">
        <v>396</v>
      </c>
      <c r="K102" s="13" t="e">
        <v>#DIV/0!</v>
      </c>
      <c r="L102" s="13" t="s">
        <v>396</v>
      </c>
      <c r="M102" s="13" t="e">
        <v>#DIV/0!</v>
      </c>
      <c r="N102" s="13" t="s">
        <v>396</v>
      </c>
      <c r="O102" s="13" t="e">
        <v>#DIV/0!</v>
      </c>
      <c r="P102" s="13" t="s">
        <v>396</v>
      </c>
      <c r="Q102" s="12"/>
      <c r="R102" s="23"/>
      <c r="S102" s="23"/>
      <c r="T102" s="142"/>
      <c r="U102" s="142"/>
    </row>
    <row r="103" spans="1:21" s="116" customFormat="1" ht="25.5" x14ac:dyDescent="0.2">
      <c r="A103" s="145"/>
      <c r="B103" s="130" t="s">
        <v>91</v>
      </c>
      <c r="C103" s="15"/>
      <c r="D103" s="16"/>
      <c r="E103" s="16"/>
      <c r="F103" s="16"/>
      <c r="G103" s="15"/>
      <c r="H103" s="26">
        <f>SUM(H104:H106)</f>
        <v>176458.1</v>
      </c>
      <c r="I103" s="26">
        <f t="shared" ref="I103" si="55">SUM(I104:I106)</f>
        <v>0</v>
      </c>
      <c r="J103" s="26">
        <f t="shared" ref="J103" si="56">SUM(J104:J106)</f>
        <v>106.90300000000001</v>
      </c>
      <c r="K103" s="26">
        <f t="shared" ref="K103" si="57">SUM(K104:K106)</f>
        <v>0</v>
      </c>
      <c r="L103" s="26">
        <f t="shared" ref="L103" si="58">SUM(L104:L106)</f>
        <v>1900.0070000000001</v>
      </c>
      <c r="M103" s="26">
        <f t="shared" ref="M103" si="59">SUM(M104:M106)</f>
        <v>0</v>
      </c>
      <c r="N103" s="26">
        <f t="shared" ref="N103" si="60">SUM(N104:N106)</f>
        <v>5841.62</v>
      </c>
      <c r="O103" s="26">
        <f t="shared" ref="O103" si="61">SUM(O104:O106)</f>
        <v>0</v>
      </c>
      <c r="P103" s="26">
        <f t="shared" ref="P103" si="62">SUM(P104:P106)</f>
        <v>168609.57</v>
      </c>
      <c r="Q103" s="26">
        <f t="shared" ref="Q103" si="63">SUM(Q104:Q106)</f>
        <v>0</v>
      </c>
      <c r="R103" s="23">
        <f t="shared" ref="R103" si="64">SUM(R104:R106)</f>
        <v>30000</v>
      </c>
      <c r="S103" s="23">
        <f t="shared" ref="S103" si="65">SUM(S104:S106)</f>
        <v>0</v>
      </c>
      <c r="T103" s="142"/>
      <c r="U103" s="142"/>
    </row>
    <row r="104" spans="1:21" s="116" customFormat="1" x14ac:dyDescent="0.2">
      <c r="A104" s="145"/>
      <c r="B104" s="145" t="s">
        <v>7</v>
      </c>
      <c r="C104" s="15">
        <v>124</v>
      </c>
      <c r="D104" s="15" t="s">
        <v>400</v>
      </c>
      <c r="E104" s="15" t="s">
        <v>399</v>
      </c>
      <c r="F104" s="15" t="s">
        <v>530</v>
      </c>
      <c r="G104" s="15" t="s">
        <v>56</v>
      </c>
      <c r="H104" s="21">
        <f>J104+L104+N104+P104</f>
        <v>16861.400000000001</v>
      </c>
      <c r="I104" s="15">
        <v>0</v>
      </c>
      <c r="J104" s="21">
        <v>106.90300000000001</v>
      </c>
      <c r="K104" s="21">
        <v>0</v>
      </c>
      <c r="L104" s="21">
        <v>1900.0070000000001</v>
      </c>
      <c r="M104" s="21">
        <v>0</v>
      </c>
      <c r="N104" s="21">
        <v>5841.62</v>
      </c>
      <c r="O104" s="21">
        <v>0</v>
      </c>
      <c r="P104" s="21">
        <v>9012.8700000000008</v>
      </c>
      <c r="Q104" s="21">
        <v>0</v>
      </c>
      <c r="R104" s="10">
        <v>30000</v>
      </c>
      <c r="S104" s="10">
        <v>0</v>
      </c>
      <c r="T104" s="142"/>
      <c r="U104" s="142"/>
    </row>
    <row r="105" spans="1:21" s="116" customFormat="1" x14ac:dyDescent="0.2">
      <c r="A105" s="145"/>
      <c r="B105" s="145"/>
      <c r="C105" s="15">
        <v>124</v>
      </c>
      <c r="D105" s="15" t="s">
        <v>400</v>
      </c>
      <c r="E105" s="15" t="s">
        <v>399</v>
      </c>
      <c r="F105" s="15" t="s">
        <v>531</v>
      </c>
      <c r="G105" s="15" t="s">
        <v>56</v>
      </c>
      <c r="H105" s="21">
        <f t="shared" ref="H105:H106" si="66">J105+L105+N105+P105</f>
        <v>47879</v>
      </c>
      <c r="I105" s="15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47879</v>
      </c>
      <c r="Q105" s="21">
        <v>0</v>
      </c>
      <c r="R105" s="10">
        <v>0</v>
      </c>
      <c r="S105" s="10">
        <v>0</v>
      </c>
      <c r="T105" s="142"/>
      <c r="U105" s="142"/>
    </row>
    <row r="106" spans="1:21" s="116" customFormat="1" x14ac:dyDescent="0.2">
      <c r="A106" s="145"/>
      <c r="B106" s="130" t="s">
        <v>14</v>
      </c>
      <c r="C106" s="15">
        <v>124</v>
      </c>
      <c r="D106" s="15" t="s">
        <v>400</v>
      </c>
      <c r="E106" s="15" t="s">
        <v>399</v>
      </c>
      <c r="F106" s="15" t="s">
        <v>531</v>
      </c>
      <c r="G106" s="15" t="s">
        <v>56</v>
      </c>
      <c r="H106" s="21">
        <f t="shared" si="66"/>
        <v>111717.7</v>
      </c>
      <c r="I106" s="15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111717.7</v>
      </c>
      <c r="Q106" s="21">
        <v>0</v>
      </c>
      <c r="R106" s="10">
        <v>0</v>
      </c>
      <c r="S106" s="10">
        <v>0</v>
      </c>
      <c r="T106" s="142"/>
      <c r="U106" s="142"/>
    </row>
    <row r="107" spans="1:21" s="116" customFormat="1" x14ac:dyDescent="0.2">
      <c r="A107" s="145"/>
      <c r="B107" s="130" t="s">
        <v>9</v>
      </c>
      <c r="C107" s="15"/>
      <c r="D107" s="16"/>
      <c r="E107" s="16"/>
      <c r="F107" s="16"/>
      <c r="G107" s="15"/>
      <c r="H107" s="26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42"/>
      <c r="U107" s="142"/>
    </row>
    <row r="108" spans="1:21" s="116" customFormat="1" ht="26.25" customHeight="1" x14ac:dyDescent="0.2">
      <c r="A108" s="145"/>
      <c r="B108" s="130" t="s">
        <v>10</v>
      </c>
      <c r="C108" s="15"/>
      <c r="D108" s="16"/>
      <c r="E108" s="16"/>
      <c r="F108" s="16"/>
      <c r="G108" s="15"/>
      <c r="H108" s="26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43"/>
      <c r="U108" s="143"/>
    </row>
    <row r="109" spans="1:21" s="116" customFormat="1" x14ac:dyDescent="0.2">
      <c r="A109" s="138" t="s">
        <v>11</v>
      </c>
      <c r="B109" s="130" t="s">
        <v>410</v>
      </c>
      <c r="C109" s="15"/>
      <c r="D109" s="16"/>
      <c r="E109" s="16"/>
      <c r="F109" s="16"/>
      <c r="G109" s="15"/>
      <c r="H109" s="26">
        <f>H110+H111+H112+H114+H113</f>
        <v>4611428.9000000004</v>
      </c>
      <c r="I109" s="12">
        <f t="shared" ref="I109:S109" si="67">I110+I111+I112+I114+I113</f>
        <v>0</v>
      </c>
      <c r="J109" s="12">
        <f t="shared" si="67"/>
        <v>130129.81300000001</v>
      </c>
      <c r="K109" s="12">
        <f t="shared" si="67"/>
        <v>0</v>
      </c>
      <c r="L109" s="12">
        <f t="shared" si="67"/>
        <v>833490.30700000003</v>
      </c>
      <c r="M109" s="12">
        <f t="shared" si="67"/>
        <v>0</v>
      </c>
      <c r="N109" s="12">
        <f t="shared" si="67"/>
        <v>321314.46999999997</v>
      </c>
      <c r="O109" s="12">
        <f t="shared" si="67"/>
        <v>0</v>
      </c>
      <c r="P109" s="12">
        <f t="shared" si="67"/>
        <v>3326494.3100000005</v>
      </c>
      <c r="Q109" s="12">
        <f t="shared" si="67"/>
        <v>0</v>
      </c>
      <c r="R109" s="12">
        <f t="shared" si="67"/>
        <v>2555070.8000000003</v>
      </c>
      <c r="S109" s="12">
        <f t="shared" si="67"/>
        <v>1350114.3</v>
      </c>
      <c r="T109" s="128"/>
      <c r="U109" s="123"/>
    </row>
    <row r="110" spans="1:21" s="116" customFormat="1" x14ac:dyDescent="0.2">
      <c r="A110" s="144"/>
      <c r="B110" s="130" t="s">
        <v>17</v>
      </c>
      <c r="C110" s="15"/>
      <c r="D110" s="16"/>
      <c r="E110" s="16"/>
      <c r="F110" s="16"/>
      <c r="G110" s="15"/>
      <c r="H110" s="26">
        <f>H25+H26+H27+H28+H29+H58+H59+H60+H61+H62+H63+H64+H96+H97+H65</f>
        <v>2267112.0999999996</v>
      </c>
      <c r="I110" s="26">
        <f t="shared" ref="I110:S110" si="68">I25+I26+I27+I28+I29+I58+I59+I60+I61+I62+I63+I64+I96+I97+I65</f>
        <v>0</v>
      </c>
      <c r="J110" s="26">
        <f t="shared" si="68"/>
        <v>130129.81300000001</v>
      </c>
      <c r="K110" s="26">
        <f t="shared" si="68"/>
        <v>0</v>
      </c>
      <c r="L110" s="26">
        <f t="shared" si="68"/>
        <v>704022.90700000001</v>
      </c>
      <c r="M110" s="26">
        <f t="shared" si="68"/>
        <v>0</v>
      </c>
      <c r="N110" s="26">
        <f t="shared" si="68"/>
        <v>321314.46999999997</v>
      </c>
      <c r="O110" s="26">
        <f t="shared" si="68"/>
        <v>0</v>
      </c>
      <c r="P110" s="26">
        <f t="shared" si="68"/>
        <v>1111644.9100000001</v>
      </c>
      <c r="Q110" s="26">
        <f t="shared" si="68"/>
        <v>0</v>
      </c>
      <c r="R110" s="26">
        <f t="shared" si="68"/>
        <v>1453509.8</v>
      </c>
      <c r="S110" s="26">
        <f t="shared" si="68"/>
        <v>669131.4</v>
      </c>
      <c r="T110" s="94"/>
      <c r="U110" s="128"/>
    </row>
    <row r="111" spans="1:21" s="116" customFormat="1" x14ac:dyDescent="0.2">
      <c r="A111" s="144"/>
      <c r="B111" s="130" t="s">
        <v>8</v>
      </c>
      <c r="C111" s="15"/>
      <c r="D111" s="16"/>
      <c r="E111" s="16"/>
      <c r="F111" s="16"/>
      <c r="G111" s="15"/>
      <c r="H111" s="26">
        <f>H30+H66+H67+H68+H69+H70+H98</f>
        <v>2294441.7000000002</v>
      </c>
      <c r="I111" s="26">
        <f t="shared" ref="I111:S111" si="69">I30+I66+I67+I68+I69+I70+I98</f>
        <v>0</v>
      </c>
      <c r="J111" s="26">
        <f t="shared" si="69"/>
        <v>0</v>
      </c>
      <c r="K111" s="26">
        <f t="shared" si="69"/>
        <v>0</v>
      </c>
      <c r="L111" s="26">
        <f t="shared" si="69"/>
        <v>129467.4</v>
      </c>
      <c r="M111" s="26">
        <f t="shared" si="69"/>
        <v>0</v>
      </c>
      <c r="N111" s="26">
        <f t="shared" si="69"/>
        <v>0</v>
      </c>
      <c r="O111" s="26">
        <f t="shared" si="69"/>
        <v>0</v>
      </c>
      <c r="P111" s="26">
        <f t="shared" si="69"/>
        <v>2164974.3000000003</v>
      </c>
      <c r="Q111" s="26">
        <f t="shared" si="69"/>
        <v>0</v>
      </c>
      <c r="R111" s="26">
        <f t="shared" si="69"/>
        <v>1072191.3999999999</v>
      </c>
      <c r="S111" s="26">
        <f t="shared" si="69"/>
        <v>663941.69999999995</v>
      </c>
      <c r="T111" s="94"/>
      <c r="U111" s="128"/>
    </row>
    <row r="112" spans="1:21" s="116" customFormat="1" x14ac:dyDescent="0.2">
      <c r="A112" s="144"/>
      <c r="B112" s="138" t="s">
        <v>9</v>
      </c>
      <c r="C112" s="15">
        <v>124</v>
      </c>
      <c r="D112" s="16"/>
      <c r="E112" s="16"/>
      <c r="F112" s="16"/>
      <c r="G112" s="15"/>
      <c r="H112" s="26">
        <f>SUM(H31+H72)</f>
        <v>34938.9</v>
      </c>
      <c r="I112" s="26">
        <f t="shared" ref="I112:S112" si="70">SUM(I31+I72)</f>
        <v>0</v>
      </c>
      <c r="J112" s="26">
        <f t="shared" si="70"/>
        <v>0</v>
      </c>
      <c r="K112" s="26">
        <f t="shared" si="70"/>
        <v>0</v>
      </c>
      <c r="L112" s="26">
        <f t="shared" si="70"/>
        <v>0</v>
      </c>
      <c r="M112" s="26">
        <f t="shared" si="70"/>
        <v>0</v>
      </c>
      <c r="N112" s="26">
        <f t="shared" si="70"/>
        <v>0</v>
      </c>
      <c r="O112" s="26">
        <f t="shared" si="70"/>
        <v>0</v>
      </c>
      <c r="P112" s="26">
        <f t="shared" si="70"/>
        <v>34938.9</v>
      </c>
      <c r="Q112" s="26">
        <f t="shared" si="70"/>
        <v>0</v>
      </c>
      <c r="R112" s="26">
        <f t="shared" si="70"/>
        <v>15589.6</v>
      </c>
      <c r="S112" s="26">
        <f t="shared" si="70"/>
        <v>3261.2</v>
      </c>
      <c r="T112" s="94"/>
      <c r="U112" s="128"/>
    </row>
    <row r="113" spans="1:21" s="116" customFormat="1" x14ac:dyDescent="0.2">
      <c r="A113" s="144"/>
      <c r="B113" s="139"/>
      <c r="C113" s="15">
        <v>136</v>
      </c>
      <c r="D113" s="16"/>
      <c r="E113" s="16"/>
      <c r="F113" s="16"/>
      <c r="G113" s="15"/>
      <c r="H113" s="26">
        <f>H32+H71</f>
        <v>14936.199999999999</v>
      </c>
      <c r="I113" s="26">
        <f t="shared" ref="I113:S113" si="71">I32+I71</f>
        <v>0</v>
      </c>
      <c r="J113" s="26">
        <f t="shared" si="71"/>
        <v>0</v>
      </c>
      <c r="K113" s="26">
        <f t="shared" si="71"/>
        <v>0</v>
      </c>
      <c r="L113" s="26">
        <f t="shared" si="71"/>
        <v>0</v>
      </c>
      <c r="M113" s="26">
        <f t="shared" si="71"/>
        <v>0</v>
      </c>
      <c r="N113" s="26">
        <f t="shared" si="71"/>
        <v>0</v>
      </c>
      <c r="O113" s="26">
        <f t="shared" si="71"/>
        <v>0</v>
      </c>
      <c r="P113" s="26">
        <f t="shared" si="71"/>
        <v>14936.199999999999</v>
      </c>
      <c r="Q113" s="26">
        <f t="shared" si="71"/>
        <v>0</v>
      </c>
      <c r="R113" s="26">
        <f t="shared" si="71"/>
        <v>13780</v>
      </c>
      <c r="S113" s="26">
        <f t="shared" si="71"/>
        <v>13780</v>
      </c>
      <c r="T113" s="94"/>
      <c r="U113" s="128"/>
    </row>
    <row r="114" spans="1:21" s="116" customFormat="1" ht="25.5" x14ac:dyDescent="0.2">
      <c r="A114" s="139"/>
      <c r="B114" s="130" t="s">
        <v>12</v>
      </c>
      <c r="C114" s="15"/>
      <c r="D114" s="16"/>
      <c r="E114" s="16"/>
      <c r="F114" s="16"/>
      <c r="G114" s="15"/>
      <c r="H114" s="26">
        <f t="shared" ref="H114:S114" si="72">H33</f>
        <v>0</v>
      </c>
      <c r="I114" s="12">
        <f t="shared" si="72"/>
        <v>0</v>
      </c>
      <c r="J114" s="12">
        <f t="shared" si="72"/>
        <v>0</v>
      </c>
      <c r="K114" s="12">
        <f t="shared" si="72"/>
        <v>0</v>
      </c>
      <c r="L114" s="12">
        <f t="shared" si="72"/>
        <v>0</v>
      </c>
      <c r="M114" s="12">
        <f t="shared" si="72"/>
        <v>0</v>
      </c>
      <c r="N114" s="12">
        <f t="shared" si="72"/>
        <v>0</v>
      </c>
      <c r="O114" s="12">
        <f t="shared" si="72"/>
        <v>0</v>
      </c>
      <c r="P114" s="12">
        <f t="shared" si="72"/>
        <v>0</v>
      </c>
      <c r="Q114" s="12">
        <f t="shared" si="72"/>
        <v>0</v>
      </c>
      <c r="R114" s="12">
        <f t="shared" si="72"/>
        <v>0</v>
      </c>
      <c r="S114" s="12">
        <f t="shared" si="72"/>
        <v>0</v>
      </c>
      <c r="T114" s="94"/>
      <c r="U114" s="128"/>
    </row>
    <row r="115" spans="1:21" s="116" customFormat="1" ht="36" customHeight="1" x14ac:dyDescent="0.2">
      <c r="A115" s="152" t="s">
        <v>175</v>
      </c>
      <c r="B115" s="181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6"/>
    </row>
    <row r="116" spans="1:21" s="116" customFormat="1" ht="38.25" x14ac:dyDescent="0.2">
      <c r="A116" s="152" t="s">
        <v>610</v>
      </c>
      <c r="B116" s="132" t="s">
        <v>226</v>
      </c>
      <c r="C116" s="92"/>
      <c r="D116" s="16"/>
      <c r="E116" s="16"/>
      <c r="F116" s="16"/>
      <c r="G116" s="15"/>
      <c r="H116" s="17">
        <f>H135+H146+H161</f>
        <v>159</v>
      </c>
      <c r="I116" s="17">
        <f t="shared" ref="I116:S116" si="73">I135+I146+I161</f>
        <v>0</v>
      </c>
      <c r="J116" s="17">
        <f t="shared" si="73"/>
        <v>0</v>
      </c>
      <c r="K116" s="17">
        <f t="shared" si="73"/>
        <v>0</v>
      </c>
      <c r="L116" s="17">
        <f t="shared" si="73"/>
        <v>1</v>
      </c>
      <c r="M116" s="17">
        <f t="shared" si="73"/>
        <v>0</v>
      </c>
      <c r="N116" s="17">
        <f t="shared" si="73"/>
        <v>153</v>
      </c>
      <c r="O116" s="17">
        <f t="shared" si="73"/>
        <v>0</v>
      </c>
      <c r="P116" s="17">
        <f t="shared" si="73"/>
        <v>5</v>
      </c>
      <c r="Q116" s="17">
        <f t="shared" si="73"/>
        <v>0</v>
      </c>
      <c r="R116" s="17">
        <f t="shared" si="73"/>
        <v>150</v>
      </c>
      <c r="S116" s="17">
        <f t="shared" si="73"/>
        <v>149</v>
      </c>
      <c r="T116" s="140" t="s">
        <v>647</v>
      </c>
      <c r="U116" s="141" t="s">
        <v>294</v>
      </c>
    </row>
    <row r="117" spans="1:21" s="116" customFormat="1" ht="25.5" x14ac:dyDescent="0.2">
      <c r="A117" s="145"/>
      <c r="B117" s="130" t="s">
        <v>112</v>
      </c>
      <c r="C117" s="15"/>
      <c r="D117" s="16"/>
      <c r="E117" s="16"/>
      <c r="F117" s="16"/>
      <c r="G117" s="15"/>
      <c r="H117" s="12">
        <f>SUM(H118/H116)</f>
        <v>24956.291823899366</v>
      </c>
      <c r="I117" s="12">
        <v>0</v>
      </c>
      <c r="J117" s="13" t="s">
        <v>396</v>
      </c>
      <c r="K117" s="13">
        <v>0</v>
      </c>
      <c r="L117" s="13" t="s">
        <v>396</v>
      </c>
      <c r="M117" s="13">
        <v>0</v>
      </c>
      <c r="N117" s="13" t="s">
        <v>396</v>
      </c>
      <c r="O117" s="13">
        <v>0</v>
      </c>
      <c r="P117" s="13" t="s">
        <v>396</v>
      </c>
      <c r="Q117" s="12">
        <v>0</v>
      </c>
      <c r="R117" s="12">
        <f>SUM(R118/R116)</f>
        <v>17487.930666666663</v>
      </c>
      <c r="S117" s="12">
        <f>SUM(S118/S116)</f>
        <v>18754.167114093958</v>
      </c>
      <c r="T117" s="140"/>
      <c r="U117" s="142"/>
    </row>
    <row r="118" spans="1:21" s="116" customFormat="1" ht="25.5" x14ac:dyDescent="0.2">
      <c r="A118" s="145"/>
      <c r="B118" s="130" t="s">
        <v>90</v>
      </c>
      <c r="C118" s="15"/>
      <c r="D118" s="16"/>
      <c r="E118" s="16"/>
      <c r="F118" s="16"/>
      <c r="G118" s="15"/>
      <c r="H118" s="12">
        <f t="shared" ref="H118:S118" si="74">SUM(H119:H134)</f>
        <v>3968050.3999999994</v>
      </c>
      <c r="I118" s="12">
        <f t="shared" si="74"/>
        <v>0</v>
      </c>
      <c r="J118" s="12">
        <f t="shared" si="74"/>
        <v>382599.2</v>
      </c>
      <c r="K118" s="12">
        <f t="shared" si="74"/>
        <v>0</v>
      </c>
      <c r="L118" s="12">
        <f t="shared" si="74"/>
        <v>1161737.6000000001</v>
      </c>
      <c r="M118" s="12">
        <f t="shared" si="74"/>
        <v>0</v>
      </c>
      <c r="N118" s="12">
        <f t="shared" si="74"/>
        <v>2007120.9</v>
      </c>
      <c r="O118" s="12">
        <f t="shared" si="74"/>
        <v>0</v>
      </c>
      <c r="P118" s="12">
        <f t="shared" si="74"/>
        <v>416592.7</v>
      </c>
      <c r="Q118" s="12">
        <f t="shared" si="74"/>
        <v>0</v>
      </c>
      <c r="R118" s="12">
        <f t="shared" si="74"/>
        <v>2623189.5999999996</v>
      </c>
      <c r="S118" s="12">
        <f t="shared" si="74"/>
        <v>2794370.9</v>
      </c>
      <c r="T118" s="140"/>
      <c r="U118" s="142"/>
    </row>
    <row r="119" spans="1:21" s="116" customFormat="1" x14ac:dyDescent="0.2">
      <c r="A119" s="145"/>
      <c r="B119" s="138" t="s">
        <v>7</v>
      </c>
      <c r="C119" s="15">
        <f t="shared" ref="C119:C120" si="75">C138</f>
        <v>124</v>
      </c>
      <c r="D119" s="15" t="str">
        <f t="shared" ref="D119:S120" si="76">D138</f>
        <v>07</v>
      </c>
      <c r="E119" s="15" t="str">
        <f t="shared" si="76"/>
        <v>02</v>
      </c>
      <c r="F119" s="15" t="str">
        <f t="shared" si="76"/>
        <v>0710103420</v>
      </c>
      <c r="G119" s="15" t="str">
        <f t="shared" si="76"/>
        <v>414</v>
      </c>
      <c r="H119" s="12">
        <f>H138</f>
        <v>1870858.9</v>
      </c>
      <c r="I119" s="12">
        <f t="shared" ref="I119:S119" si="77">I138</f>
        <v>0</v>
      </c>
      <c r="J119" s="12">
        <f t="shared" si="77"/>
        <v>382599.2</v>
      </c>
      <c r="K119" s="12">
        <f t="shared" si="77"/>
        <v>0</v>
      </c>
      <c r="L119" s="12">
        <f t="shared" si="77"/>
        <v>637573.30000000005</v>
      </c>
      <c r="M119" s="12">
        <f t="shared" si="77"/>
        <v>0</v>
      </c>
      <c r="N119" s="12">
        <f t="shared" si="77"/>
        <v>521526</v>
      </c>
      <c r="O119" s="12">
        <f t="shared" si="77"/>
        <v>0</v>
      </c>
      <c r="P119" s="12">
        <f t="shared" si="77"/>
        <v>329160.40000000002</v>
      </c>
      <c r="Q119" s="12">
        <f t="shared" si="77"/>
        <v>0</v>
      </c>
      <c r="R119" s="12">
        <f t="shared" si="77"/>
        <v>1052283.5</v>
      </c>
      <c r="S119" s="12">
        <f t="shared" si="77"/>
        <v>1308051.8999999999</v>
      </c>
      <c r="T119" s="140"/>
      <c r="U119" s="142"/>
    </row>
    <row r="120" spans="1:21" s="116" customFormat="1" ht="12.75" hidden="1" customHeight="1" x14ac:dyDescent="0.2">
      <c r="A120" s="145"/>
      <c r="B120" s="144"/>
      <c r="C120" s="15">
        <f t="shared" si="75"/>
        <v>124</v>
      </c>
      <c r="D120" s="15" t="str">
        <f t="shared" si="76"/>
        <v>07</v>
      </c>
      <c r="E120" s="15" t="str">
        <f t="shared" si="76"/>
        <v>02</v>
      </c>
      <c r="F120" s="15" t="str">
        <f t="shared" si="76"/>
        <v>0710104040</v>
      </c>
      <c r="G120" s="15" t="str">
        <f t="shared" si="76"/>
        <v>851</v>
      </c>
      <c r="H120" s="12">
        <f t="shared" si="76"/>
        <v>0</v>
      </c>
      <c r="I120" s="15">
        <f t="shared" si="76"/>
        <v>0</v>
      </c>
      <c r="J120" s="21">
        <f t="shared" si="76"/>
        <v>0</v>
      </c>
      <c r="K120" s="21">
        <f t="shared" si="76"/>
        <v>0</v>
      </c>
      <c r="L120" s="21">
        <f t="shared" si="76"/>
        <v>0</v>
      </c>
      <c r="M120" s="21">
        <f t="shared" si="76"/>
        <v>0</v>
      </c>
      <c r="N120" s="21">
        <f t="shared" si="76"/>
        <v>0</v>
      </c>
      <c r="O120" s="21">
        <f t="shared" si="76"/>
        <v>0</v>
      </c>
      <c r="P120" s="21">
        <f t="shared" si="76"/>
        <v>0</v>
      </c>
      <c r="Q120" s="21">
        <f t="shared" si="76"/>
        <v>0</v>
      </c>
      <c r="R120" s="21">
        <f t="shared" si="76"/>
        <v>0</v>
      </c>
      <c r="S120" s="21">
        <f t="shared" si="76"/>
        <v>0</v>
      </c>
      <c r="T120" s="140"/>
      <c r="U120" s="142"/>
    </row>
    <row r="121" spans="1:21" s="116" customFormat="1" x14ac:dyDescent="0.2">
      <c r="A121" s="145"/>
      <c r="B121" s="144"/>
      <c r="C121" s="15">
        <f>C140</f>
        <v>124</v>
      </c>
      <c r="D121" s="15" t="str">
        <f>D140</f>
        <v>07</v>
      </c>
      <c r="E121" s="15" t="str">
        <f>E140</f>
        <v>02</v>
      </c>
      <c r="F121" s="15" t="str">
        <f>F140</f>
        <v>0710170490</v>
      </c>
      <c r="G121" s="15" t="str">
        <f>G140</f>
        <v>522</v>
      </c>
      <c r="H121" s="12">
        <f t="shared" ref="H121" si="78">H140</f>
        <v>315000</v>
      </c>
      <c r="I121" s="12">
        <f t="shared" ref="I121:S121" si="79">I140</f>
        <v>0</v>
      </c>
      <c r="J121" s="12">
        <f t="shared" si="79"/>
        <v>0</v>
      </c>
      <c r="K121" s="12">
        <f t="shared" si="79"/>
        <v>0</v>
      </c>
      <c r="L121" s="12">
        <f t="shared" si="79"/>
        <v>90000</v>
      </c>
      <c r="M121" s="12">
        <f t="shared" si="79"/>
        <v>0</v>
      </c>
      <c r="N121" s="12">
        <f t="shared" si="79"/>
        <v>145000</v>
      </c>
      <c r="O121" s="12">
        <f t="shared" si="79"/>
        <v>0</v>
      </c>
      <c r="P121" s="12">
        <f t="shared" si="79"/>
        <v>80000</v>
      </c>
      <c r="Q121" s="12">
        <f t="shared" si="79"/>
        <v>0</v>
      </c>
      <c r="R121" s="12">
        <f t="shared" si="79"/>
        <v>250679.4</v>
      </c>
      <c r="S121" s="12">
        <f t="shared" si="79"/>
        <v>167780.3</v>
      </c>
      <c r="T121" s="140"/>
      <c r="U121" s="142"/>
    </row>
    <row r="122" spans="1:21" s="116" customFormat="1" x14ac:dyDescent="0.2">
      <c r="A122" s="145"/>
      <c r="B122" s="144"/>
      <c r="C122" s="15">
        <f>C141</f>
        <v>124</v>
      </c>
      <c r="D122" s="15" t="str">
        <f t="shared" ref="D122:G122" si="80">D141</f>
        <v>07</v>
      </c>
      <c r="E122" s="15" t="str">
        <f t="shared" si="80"/>
        <v>02</v>
      </c>
      <c r="F122" s="15" t="str">
        <f t="shared" si="80"/>
        <v>0710170490</v>
      </c>
      <c r="G122" s="15" t="str">
        <f t="shared" si="80"/>
        <v>521</v>
      </c>
      <c r="H122" s="12">
        <f t="shared" ref="H122:S122" si="81">H141+H149</f>
        <v>105000</v>
      </c>
      <c r="I122" s="12">
        <f t="shared" si="81"/>
        <v>0</v>
      </c>
      <c r="J122" s="12">
        <f t="shared" si="81"/>
        <v>0</v>
      </c>
      <c r="K122" s="12">
        <f t="shared" si="81"/>
        <v>0</v>
      </c>
      <c r="L122" s="12">
        <f t="shared" si="81"/>
        <v>55000</v>
      </c>
      <c r="M122" s="12">
        <f t="shared" si="81"/>
        <v>0</v>
      </c>
      <c r="N122" s="12">
        <f t="shared" si="81"/>
        <v>50000</v>
      </c>
      <c r="O122" s="12">
        <f t="shared" si="81"/>
        <v>0</v>
      </c>
      <c r="P122" s="12">
        <f t="shared" si="81"/>
        <v>0</v>
      </c>
      <c r="Q122" s="12">
        <f t="shared" si="81"/>
        <v>0</v>
      </c>
      <c r="R122" s="12">
        <f t="shared" si="81"/>
        <v>0</v>
      </c>
      <c r="S122" s="12">
        <f t="shared" si="81"/>
        <v>0</v>
      </c>
      <c r="T122" s="140"/>
      <c r="U122" s="142"/>
    </row>
    <row r="123" spans="1:21" s="116" customFormat="1" ht="12.75" hidden="1" customHeight="1" x14ac:dyDescent="0.2">
      <c r="A123" s="145"/>
      <c r="B123" s="144"/>
      <c r="C123" s="16">
        <f>C150</f>
        <v>136</v>
      </c>
      <c r="D123" s="16" t="s">
        <v>400</v>
      </c>
      <c r="E123" s="16" t="s">
        <v>402</v>
      </c>
      <c r="F123" s="16" t="str">
        <f t="shared" ref="F123:G123" si="82">F150</f>
        <v>0710103470</v>
      </c>
      <c r="G123" s="16" t="str">
        <f t="shared" si="82"/>
        <v>244</v>
      </c>
      <c r="H123" s="12">
        <f t="shared" ref="H123" si="83">H150</f>
        <v>0</v>
      </c>
      <c r="I123" s="12">
        <f t="shared" ref="I123:S123" si="84">I150</f>
        <v>0</v>
      </c>
      <c r="J123" s="12">
        <f t="shared" si="84"/>
        <v>0</v>
      </c>
      <c r="K123" s="12">
        <f t="shared" si="84"/>
        <v>0</v>
      </c>
      <c r="L123" s="12">
        <f t="shared" si="84"/>
        <v>0</v>
      </c>
      <c r="M123" s="12">
        <f t="shared" si="84"/>
        <v>0</v>
      </c>
      <c r="N123" s="12">
        <f t="shared" si="84"/>
        <v>0</v>
      </c>
      <c r="O123" s="12">
        <f t="shared" si="84"/>
        <v>0</v>
      </c>
      <c r="P123" s="12">
        <f t="shared" si="84"/>
        <v>0</v>
      </c>
      <c r="Q123" s="12">
        <f t="shared" si="84"/>
        <v>0</v>
      </c>
      <c r="R123" s="12">
        <f t="shared" si="84"/>
        <v>0</v>
      </c>
      <c r="S123" s="12">
        <f t="shared" si="84"/>
        <v>0</v>
      </c>
      <c r="T123" s="140"/>
      <c r="U123" s="142"/>
    </row>
    <row r="124" spans="1:21" s="116" customFormat="1" ht="12.75" hidden="1" customHeight="1" x14ac:dyDescent="0.2">
      <c r="A124" s="145"/>
      <c r="B124" s="144"/>
      <c r="C124" s="16" t="str">
        <f>C151</f>
        <v>136</v>
      </c>
      <c r="D124" s="16" t="s">
        <v>400</v>
      </c>
      <c r="E124" s="16" t="s">
        <v>402</v>
      </c>
      <c r="F124" s="16" t="str">
        <f t="shared" ref="F124:G125" si="85">F151</f>
        <v>0710103470</v>
      </c>
      <c r="G124" s="16" t="str">
        <f t="shared" si="85"/>
        <v>612</v>
      </c>
      <c r="H124" s="12">
        <f t="shared" ref="H124" si="86">H151</f>
        <v>0</v>
      </c>
      <c r="I124" s="12">
        <f t="shared" ref="I124:S124" si="87">I151</f>
        <v>0</v>
      </c>
      <c r="J124" s="12">
        <f t="shared" si="87"/>
        <v>0</v>
      </c>
      <c r="K124" s="12">
        <f t="shared" si="87"/>
        <v>0</v>
      </c>
      <c r="L124" s="12">
        <f t="shared" si="87"/>
        <v>0</v>
      </c>
      <c r="M124" s="12">
        <f t="shared" si="87"/>
        <v>0</v>
      </c>
      <c r="N124" s="12">
        <f t="shared" si="87"/>
        <v>0</v>
      </c>
      <c r="O124" s="12">
        <f t="shared" si="87"/>
        <v>0</v>
      </c>
      <c r="P124" s="12">
        <f t="shared" si="87"/>
        <v>0</v>
      </c>
      <c r="Q124" s="12">
        <f t="shared" si="87"/>
        <v>0</v>
      </c>
      <c r="R124" s="12">
        <f t="shared" si="87"/>
        <v>0</v>
      </c>
      <c r="S124" s="12">
        <f t="shared" si="87"/>
        <v>0</v>
      </c>
      <c r="T124" s="140"/>
      <c r="U124" s="142"/>
    </row>
    <row r="125" spans="1:21" s="116" customFormat="1" ht="12.75" hidden="1" customHeight="1" x14ac:dyDescent="0.2">
      <c r="A125" s="145"/>
      <c r="B125" s="144"/>
      <c r="C125" s="16" t="str">
        <f>C152</f>
        <v>136</v>
      </c>
      <c r="D125" s="16" t="s">
        <v>400</v>
      </c>
      <c r="E125" s="16" t="s">
        <v>402</v>
      </c>
      <c r="F125" s="16" t="str">
        <f t="shared" si="85"/>
        <v>0710103470</v>
      </c>
      <c r="G125" s="16" t="str">
        <f t="shared" si="85"/>
        <v>622</v>
      </c>
      <c r="H125" s="12">
        <f>H152</f>
        <v>0</v>
      </c>
      <c r="I125" s="12">
        <f t="shared" ref="I125:S125" si="88">I152</f>
        <v>0</v>
      </c>
      <c r="J125" s="12">
        <f t="shared" si="88"/>
        <v>0</v>
      </c>
      <c r="K125" s="12">
        <f t="shared" si="88"/>
        <v>0</v>
      </c>
      <c r="L125" s="12">
        <f t="shared" si="88"/>
        <v>0</v>
      </c>
      <c r="M125" s="12">
        <f t="shared" si="88"/>
        <v>0</v>
      </c>
      <c r="N125" s="12">
        <f t="shared" si="88"/>
        <v>0</v>
      </c>
      <c r="O125" s="12">
        <f t="shared" si="88"/>
        <v>0</v>
      </c>
      <c r="P125" s="12">
        <f t="shared" si="88"/>
        <v>0</v>
      </c>
      <c r="Q125" s="12">
        <f t="shared" si="88"/>
        <v>0</v>
      </c>
      <c r="R125" s="12">
        <f t="shared" si="88"/>
        <v>0</v>
      </c>
      <c r="S125" s="12">
        <f t="shared" si="88"/>
        <v>0</v>
      </c>
      <c r="T125" s="140"/>
      <c r="U125" s="142"/>
    </row>
    <row r="126" spans="1:21" s="116" customFormat="1" x14ac:dyDescent="0.2">
      <c r="A126" s="145"/>
      <c r="B126" s="144"/>
      <c r="C126" s="33" t="str">
        <f>C164</f>
        <v>136</v>
      </c>
      <c r="D126" s="33" t="str">
        <f t="shared" ref="D126:G126" si="89">D164</f>
        <v>07</v>
      </c>
      <c r="E126" s="33" t="str">
        <f t="shared" si="89"/>
        <v>09</v>
      </c>
      <c r="F126" s="33" t="str">
        <f t="shared" si="89"/>
        <v>0710170380</v>
      </c>
      <c r="G126" s="33" t="str">
        <f t="shared" si="89"/>
        <v>521</v>
      </c>
      <c r="H126" s="12">
        <f t="shared" ref="H126:S126" si="90">H153+H164</f>
        <v>384301.8</v>
      </c>
      <c r="I126" s="12">
        <f t="shared" si="90"/>
        <v>0</v>
      </c>
      <c r="J126" s="12">
        <f t="shared" si="90"/>
        <v>0</v>
      </c>
      <c r="K126" s="12">
        <f t="shared" si="90"/>
        <v>0</v>
      </c>
      <c r="L126" s="12">
        <f t="shared" si="90"/>
        <v>14764.300000000001</v>
      </c>
      <c r="M126" s="12">
        <f t="shared" si="90"/>
        <v>0</v>
      </c>
      <c r="N126" s="12">
        <f t="shared" si="90"/>
        <v>369537.5</v>
      </c>
      <c r="O126" s="12">
        <f t="shared" si="90"/>
        <v>0</v>
      </c>
      <c r="P126" s="12">
        <f t="shared" si="90"/>
        <v>0</v>
      </c>
      <c r="Q126" s="12">
        <f t="shared" si="90"/>
        <v>0</v>
      </c>
      <c r="R126" s="12">
        <f t="shared" si="90"/>
        <v>214300</v>
      </c>
      <c r="S126" s="12">
        <f t="shared" si="90"/>
        <v>214300</v>
      </c>
      <c r="T126" s="140"/>
      <c r="U126" s="142"/>
    </row>
    <row r="127" spans="1:21" s="116" customFormat="1" ht="13.35" customHeight="1" x14ac:dyDescent="0.2">
      <c r="A127" s="145"/>
      <c r="B127" s="144"/>
      <c r="C127" s="33" t="str">
        <f>C154</f>
        <v>136</v>
      </c>
      <c r="D127" s="33" t="str">
        <f t="shared" ref="D127:G127" si="91">D154</f>
        <v>07</v>
      </c>
      <c r="E127" s="33" t="str">
        <f t="shared" si="91"/>
        <v>09</v>
      </c>
      <c r="F127" s="33" t="str">
        <f t="shared" si="91"/>
        <v>0710170820</v>
      </c>
      <c r="G127" s="33" t="str">
        <f t="shared" si="91"/>
        <v>540</v>
      </c>
      <c r="H127" s="12">
        <f t="shared" ref="H127" si="92">H154</f>
        <v>98500</v>
      </c>
      <c r="I127" s="12">
        <f t="shared" ref="I127:S127" si="93">I154</f>
        <v>0</v>
      </c>
      <c r="J127" s="12">
        <f t="shared" si="93"/>
        <v>0</v>
      </c>
      <c r="K127" s="12">
        <f t="shared" si="93"/>
        <v>0</v>
      </c>
      <c r="L127" s="12">
        <f t="shared" si="93"/>
        <v>0</v>
      </c>
      <c r="M127" s="12">
        <f t="shared" si="93"/>
        <v>0</v>
      </c>
      <c r="N127" s="12">
        <f t="shared" si="93"/>
        <v>98500</v>
      </c>
      <c r="O127" s="12">
        <f t="shared" si="93"/>
        <v>0</v>
      </c>
      <c r="P127" s="12">
        <f t="shared" si="93"/>
        <v>0</v>
      </c>
      <c r="Q127" s="12">
        <f t="shared" si="93"/>
        <v>0</v>
      </c>
      <c r="R127" s="12">
        <f t="shared" si="93"/>
        <v>43500</v>
      </c>
      <c r="S127" s="12">
        <f t="shared" si="93"/>
        <v>43500</v>
      </c>
      <c r="T127" s="140"/>
      <c r="U127" s="142"/>
    </row>
    <row r="128" spans="1:21" s="116" customFormat="1" ht="13.35" customHeight="1" x14ac:dyDescent="0.2">
      <c r="A128" s="145"/>
      <c r="B128" s="144"/>
      <c r="C128" s="33">
        <f>C142</f>
        <v>136</v>
      </c>
      <c r="D128" s="33" t="str">
        <f t="shared" ref="D128:S128" si="94">D142</f>
        <v>07</v>
      </c>
      <c r="E128" s="33" t="str">
        <f t="shared" si="94"/>
        <v>02</v>
      </c>
      <c r="F128" s="33" t="str">
        <f t="shared" si="94"/>
        <v>0710170920</v>
      </c>
      <c r="G128" s="33">
        <f t="shared" si="94"/>
        <v>522</v>
      </c>
      <c r="H128" s="12">
        <f t="shared" si="94"/>
        <v>360000</v>
      </c>
      <c r="I128" s="12">
        <f t="shared" si="94"/>
        <v>0</v>
      </c>
      <c r="J128" s="12">
        <f t="shared" si="94"/>
        <v>0</v>
      </c>
      <c r="K128" s="12">
        <f t="shared" si="94"/>
        <v>0</v>
      </c>
      <c r="L128" s="12">
        <f t="shared" si="94"/>
        <v>360000</v>
      </c>
      <c r="M128" s="12">
        <f t="shared" si="94"/>
        <v>0</v>
      </c>
      <c r="N128" s="12">
        <f t="shared" si="94"/>
        <v>0</v>
      </c>
      <c r="O128" s="12">
        <f t="shared" si="94"/>
        <v>0</v>
      </c>
      <c r="P128" s="12">
        <f t="shared" si="94"/>
        <v>0</v>
      </c>
      <c r="Q128" s="12">
        <f t="shared" si="94"/>
        <v>0</v>
      </c>
      <c r="R128" s="12">
        <f t="shared" si="94"/>
        <v>0</v>
      </c>
      <c r="S128" s="12">
        <f t="shared" si="94"/>
        <v>0</v>
      </c>
      <c r="T128" s="140"/>
      <c r="U128" s="142"/>
    </row>
    <row r="129" spans="1:25" s="116" customFormat="1" ht="13.35" customHeight="1" x14ac:dyDescent="0.2">
      <c r="A129" s="145"/>
      <c r="B129" s="139"/>
      <c r="C129" s="33">
        <f>C155</f>
        <v>136</v>
      </c>
      <c r="D129" s="33" t="str">
        <f t="shared" ref="D129:S129" si="95">D155</f>
        <v>07</v>
      </c>
      <c r="E129" s="33" t="str">
        <f t="shared" si="95"/>
        <v>02</v>
      </c>
      <c r="F129" s="33" t="str">
        <f t="shared" si="95"/>
        <v>0710170920</v>
      </c>
      <c r="G129" s="33" t="str">
        <f t="shared" si="95"/>
        <v>521</v>
      </c>
      <c r="H129" s="12">
        <f t="shared" si="95"/>
        <v>720750</v>
      </c>
      <c r="I129" s="12">
        <f t="shared" si="95"/>
        <v>0</v>
      </c>
      <c r="J129" s="12">
        <f t="shared" si="95"/>
        <v>0</v>
      </c>
      <c r="K129" s="12">
        <f t="shared" si="95"/>
        <v>0</v>
      </c>
      <c r="L129" s="12">
        <f t="shared" si="95"/>
        <v>0</v>
      </c>
      <c r="M129" s="12">
        <f t="shared" si="95"/>
        <v>0</v>
      </c>
      <c r="N129" s="12">
        <f t="shared" si="95"/>
        <v>720750</v>
      </c>
      <c r="O129" s="12">
        <f t="shared" si="95"/>
        <v>0</v>
      </c>
      <c r="P129" s="12">
        <f t="shared" si="95"/>
        <v>0</v>
      </c>
      <c r="Q129" s="12">
        <f t="shared" si="95"/>
        <v>0</v>
      </c>
      <c r="R129" s="12">
        <f t="shared" si="95"/>
        <v>956350</v>
      </c>
      <c r="S129" s="12">
        <f t="shared" si="95"/>
        <v>956350</v>
      </c>
      <c r="T129" s="140"/>
      <c r="U129" s="142"/>
    </row>
    <row r="130" spans="1:25" s="116" customFormat="1" x14ac:dyDescent="0.2">
      <c r="A130" s="145"/>
      <c r="B130" s="126" t="s">
        <v>14</v>
      </c>
      <c r="C130" s="15"/>
      <c r="D130" s="15"/>
      <c r="E130" s="15"/>
      <c r="F130" s="15"/>
      <c r="G130" s="15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40"/>
      <c r="U130" s="142"/>
    </row>
    <row r="131" spans="1:25" s="116" customFormat="1" x14ac:dyDescent="0.2">
      <c r="A131" s="145"/>
      <c r="B131" s="138" t="s">
        <v>9</v>
      </c>
      <c r="C131" s="15">
        <f>C143</f>
        <v>124</v>
      </c>
      <c r="D131" s="15" t="str">
        <f>D143</f>
        <v>07</v>
      </c>
      <c r="E131" s="15" t="str">
        <f>E143</f>
        <v>02</v>
      </c>
      <c r="F131" s="15"/>
      <c r="G131" s="15"/>
      <c r="H131" s="12">
        <f>H143+H157</f>
        <v>7432.3</v>
      </c>
      <c r="I131" s="12">
        <f t="shared" ref="I131:S131" si="96">I143+I157</f>
        <v>0</v>
      </c>
      <c r="J131" s="12">
        <f t="shared" si="96"/>
        <v>0</v>
      </c>
      <c r="K131" s="12">
        <f t="shared" si="96"/>
        <v>0</v>
      </c>
      <c r="L131" s="12">
        <f t="shared" si="96"/>
        <v>0</v>
      </c>
      <c r="M131" s="12">
        <f t="shared" si="96"/>
        <v>0</v>
      </c>
      <c r="N131" s="12">
        <f t="shared" si="96"/>
        <v>0</v>
      </c>
      <c r="O131" s="12">
        <f t="shared" si="96"/>
        <v>0</v>
      </c>
      <c r="P131" s="12">
        <f t="shared" si="96"/>
        <v>7432.3</v>
      </c>
      <c r="Q131" s="12">
        <f t="shared" si="96"/>
        <v>0</v>
      </c>
      <c r="R131" s="12">
        <f t="shared" si="96"/>
        <v>3382.8</v>
      </c>
      <c r="S131" s="12">
        <f t="shared" si="96"/>
        <v>1694.8</v>
      </c>
      <c r="T131" s="140"/>
      <c r="U131" s="142"/>
    </row>
    <row r="132" spans="1:25" s="116" customFormat="1" x14ac:dyDescent="0.2">
      <c r="A132" s="145"/>
      <c r="B132" s="144"/>
      <c r="C132" s="16" t="s">
        <v>47</v>
      </c>
      <c r="D132" s="16" t="s">
        <v>400</v>
      </c>
      <c r="E132" s="16" t="s">
        <v>402</v>
      </c>
      <c r="F132" s="95" t="str">
        <f t="shared" ref="F132:G132" si="97">F164</f>
        <v>0710170380</v>
      </c>
      <c r="G132" s="95" t="str">
        <f t="shared" si="97"/>
        <v>521</v>
      </c>
      <c r="H132" s="26">
        <f>H166+H158</f>
        <v>65769.400000000009</v>
      </c>
      <c r="I132" s="26">
        <f t="shared" ref="I132:S132" si="98">I166+I158</f>
        <v>0</v>
      </c>
      <c r="J132" s="26">
        <f t="shared" si="98"/>
        <v>0</v>
      </c>
      <c r="K132" s="26">
        <f t="shared" si="98"/>
        <v>0</v>
      </c>
      <c r="L132" s="26">
        <f t="shared" si="98"/>
        <v>0</v>
      </c>
      <c r="M132" s="26">
        <f t="shared" si="98"/>
        <v>0</v>
      </c>
      <c r="N132" s="26">
        <f t="shared" si="98"/>
        <v>65769.400000000009</v>
      </c>
      <c r="O132" s="26">
        <f t="shared" si="98"/>
        <v>0</v>
      </c>
      <c r="P132" s="26">
        <f t="shared" si="98"/>
        <v>0</v>
      </c>
      <c r="Q132" s="26">
        <f t="shared" si="98"/>
        <v>0</v>
      </c>
      <c r="R132" s="26">
        <f t="shared" si="98"/>
        <v>54876.4</v>
      </c>
      <c r="S132" s="26">
        <f t="shared" si="98"/>
        <v>54876.4</v>
      </c>
      <c r="T132" s="140"/>
      <c r="U132" s="142"/>
    </row>
    <row r="133" spans="1:25" s="116" customFormat="1" x14ac:dyDescent="0.2">
      <c r="A133" s="145"/>
      <c r="B133" s="139"/>
      <c r="C133" s="33">
        <f>C159</f>
        <v>136</v>
      </c>
      <c r="D133" s="33" t="str">
        <f t="shared" ref="D133:F133" si="99">D159</f>
        <v>07</v>
      </c>
      <c r="E133" s="33" t="str">
        <f t="shared" si="99"/>
        <v>02</v>
      </c>
      <c r="F133" s="33" t="str">
        <f t="shared" si="99"/>
        <v>0710170920</v>
      </c>
      <c r="G133" s="33"/>
      <c r="H133" s="26">
        <f>H144+H159</f>
        <v>40438</v>
      </c>
      <c r="I133" s="12">
        <f t="shared" ref="I133:S133" si="100">I144+I159</f>
        <v>0</v>
      </c>
      <c r="J133" s="12">
        <f t="shared" si="100"/>
        <v>0</v>
      </c>
      <c r="K133" s="12">
        <f t="shared" si="100"/>
        <v>0</v>
      </c>
      <c r="L133" s="12">
        <f t="shared" si="100"/>
        <v>4400</v>
      </c>
      <c r="M133" s="12">
        <f t="shared" si="100"/>
        <v>0</v>
      </c>
      <c r="N133" s="12">
        <f t="shared" si="100"/>
        <v>36038</v>
      </c>
      <c r="O133" s="12">
        <f t="shared" si="100"/>
        <v>0</v>
      </c>
      <c r="P133" s="12">
        <f t="shared" si="100"/>
        <v>0</v>
      </c>
      <c r="Q133" s="12">
        <f t="shared" si="100"/>
        <v>0</v>
      </c>
      <c r="R133" s="12">
        <f t="shared" si="100"/>
        <v>47817.5</v>
      </c>
      <c r="S133" s="12">
        <f t="shared" si="100"/>
        <v>47817.5</v>
      </c>
      <c r="T133" s="140"/>
      <c r="U133" s="142"/>
    </row>
    <row r="134" spans="1:25" s="116" customFormat="1" ht="69.75" customHeight="1" x14ac:dyDescent="0.2">
      <c r="A134" s="145"/>
      <c r="B134" s="130" t="s">
        <v>10</v>
      </c>
      <c r="C134" s="15"/>
      <c r="D134" s="16"/>
      <c r="E134" s="16"/>
      <c r="F134" s="16"/>
      <c r="G134" s="15"/>
      <c r="H134" s="12">
        <f t="shared" ref="H134:S134" si="101">H145+H160</f>
        <v>0</v>
      </c>
      <c r="I134" s="12">
        <f t="shared" si="101"/>
        <v>0</v>
      </c>
      <c r="J134" s="12">
        <f t="shared" si="101"/>
        <v>0</v>
      </c>
      <c r="K134" s="12">
        <f t="shared" si="101"/>
        <v>0</v>
      </c>
      <c r="L134" s="12">
        <f t="shared" si="101"/>
        <v>0</v>
      </c>
      <c r="M134" s="12">
        <f t="shared" si="101"/>
        <v>0</v>
      </c>
      <c r="N134" s="12">
        <f t="shared" si="101"/>
        <v>0</v>
      </c>
      <c r="O134" s="12">
        <f t="shared" si="101"/>
        <v>0</v>
      </c>
      <c r="P134" s="12">
        <f t="shared" si="101"/>
        <v>0</v>
      </c>
      <c r="Q134" s="12">
        <f t="shared" si="101"/>
        <v>0</v>
      </c>
      <c r="R134" s="12">
        <f t="shared" si="101"/>
        <v>0</v>
      </c>
      <c r="S134" s="12">
        <f t="shared" si="101"/>
        <v>0</v>
      </c>
      <c r="T134" s="140"/>
      <c r="U134" s="143"/>
    </row>
    <row r="135" spans="1:25" s="116" customFormat="1" ht="39.6" customHeight="1" x14ac:dyDescent="0.2">
      <c r="A135" s="145" t="s">
        <v>611</v>
      </c>
      <c r="B135" s="130" t="s">
        <v>227</v>
      </c>
      <c r="C135" s="15"/>
      <c r="D135" s="16"/>
      <c r="E135" s="16"/>
      <c r="F135" s="16"/>
      <c r="G135" s="15"/>
      <c r="H135" s="17">
        <v>5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5</v>
      </c>
      <c r="Q135" s="17">
        <v>0</v>
      </c>
      <c r="R135" s="17">
        <v>3</v>
      </c>
      <c r="S135" s="17">
        <v>2</v>
      </c>
      <c r="T135" s="140" t="s">
        <v>647</v>
      </c>
      <c r="U135" s="141" t="s">
        <v>304</v>
      </c>
    </row>
    <row r="136" spans="1:25" s="116" customFormat="1" ht="27.6" customHeight="1" x14ac:dyDescent="0.2">
      <c r="A136" s="145"/>
      <c r="B136" s="130" t="s">
        <v>6</v>
      </c>
      <c r="C136" s="15"/>
      <c r="D136" s="16"/>
      <c r="E136" s="16"/>
      <c r="F136" s="16"/>
      <c r="G136" s="15"/>
      <c r="H136" s="12">
        <f t="shared" ref="H136:S136" si="102">ROUND(H137/H135,1)</f>
        <v>511156</v>
      </c>
      <c r="I136" s="12" t="e">
        <f t="shared" si="102"/>
        <v>#DIV/0!</v>
      </c>
      <c r="J136" s="13" t="s">
        <v>396</v>
      </c>
      <c r="K136" s="13">
        <v>0</v>
      </c>
      <c r="L136" s="13" t="s">
        <v>396</v>
      </c>
      <c r="M136" s="13">
        <v>0</v>
      </c>
      <c r="N136" s="13" t="s">
        <v>396</v>
      </c>
      <c r="O136" s="13">
        <v>0</v>
      </c>
      <c r="P136" s="13" t="s">
        <v>396</v>
      </c>
      <c r="Q136" s="12" t="e">
        <f t="shared" si="102"/>
        <v>#DIV/0!</v>
      </c>
      <c r="R136" s="12">
        <f t="shared" si="102"/>
        <v>435448.6</v>
      </c>
      <c r="S136" s="12">
        <f t="shared" si="102"/>
        <v>738763.5</v>
      </c>
      <c r="T136" s="140"/>
      <c r="U136" s="142"/>
    </row>
    <row r="137" spans="1:25" s="116" customFormat="1" ht="42.6" customHeight="1" x14ac:dyDescent="0.2">
      <c r="A137" s="145"/>
      <c r="B137" s="130" t="s">
        <v>90</v>
      </c>
      <c r="C137" s="15"/>
      <c r="D137" s="16"/>
      <c r="E137" s="16"/>
      <c r="F137" s="16"/>
      <c r="G137" s="15"/>
      <c r="H137" s="12">
        <f>SUM(H138:H145)</f>
        <v>2555780</v>
      </c>
      <c r="I137" s="12">
        <f t="shared" ref="I137:S137" si="103">SUM(I138:I145)</f>
        <v>0</v>
      </c>
      <c r="J137" s="12">
        <f t="shared" si="103"/>
        <v>382599.2</v>
      </c>
      <c r="K137" s="12">
        <f t="shared" si="103"/>
        <v>0</v>
      </c>
      <c r="L137" s="12">
        <f t="shared" si="103"/>
        <v>1091973.3</v>
      </c>
      <c r="M137" s="12">
        <f t="shared" si="103"/>
        <v>0</v>
      </c>
      <c r="N137" s="12">
        <f t="shared" si="103"/>
        <v>666526</v>
      </c>
      <c r="O137" s="12">
        <f t="shared" si="103"/>
        <v>0</v>
      </c>
      <c r="P137" s="12">
        <f t="shared" si="103"/>
        <v>414681.5</v>
      </c>
      <c r="Q137" s="12">
        <f t="shared" si="103"/>
        <v>0</v>
      </c>
      <c r="R137" s="12">
        <f t="shared" si="103"/>
        <v>1306345.7</v>
      </c>
      <c r="S137" s="12">
        <f t="shared" si="103"/>
        <v>1477527</v>
      </c>
      <c r="T137" s="140"/>
      <c r="U137" s="142"/>
    </row>
    <row r="138" spans="1:25" s="116" customFormat="1" ht="13.35" customHeight="1" x14ac:dyDescent="0.2">
      <c r="A138" s="145"/>
      <c r="B138" s="138" t="s">
        <v>7</v>
      </c>
      <c r="C138" s="15">
        <v>124</v>
      </c>
      <c r="D138" s="16" t="s">
        <v>400</v>
      </c>
      <c r="E138" s="16" t="s">
        <v>401</v>
      </c>
      <c r="F138" s="18" t="s">
        <v>459</v>
      </c>
      <c r="G138" s="18" t="s">
        <v>56</v>
      </c>
      <c r="H138" s="12">
        <f>J138+L138+N138+P138</f>
        <v>1870858.9</v>
      </c>
      <c r="I138" s="12">
        <f>K138+M138+O138+Q138</f>
        <v>0</v>
      </c>
      <c r="J138" s="12">
        <v>382599.2</v>
      </c>
      <c r="K138" s="12"/>
      <c r="L138" s="12">
        <v>637573.30000000005</v>
      </c>
      <c r="M138" s="12"/>
      <c r="N138" s="12">
        <v>521526</v>
      </c>
      <c r="O138" s="12"/>
      <c r="P138" s="12">
        <v>329160.40000000002</v>
      </c>
      <c r="Q138" s="12">
        <v>0</v>
      </c>
      <c r="R138" s="12">
        <v>1052283.5</v>
      </c>
      <c r="S138" s="12">
        <v>1308051.8999999999</v>
      </c>
      <c r="T138" s="140"/>
      <c r="U138" s="142"/>
      <c r="Y138" s="201"/>
    </row>
    <row r="139" spans="1:25" s="116" customFormat="1" ht="13.35" hidden="1" customHeight="1" x14ac:dyDescent="0.2">
      <c r="A139" s="145"/>
      <c r="B139" s="144"/>
      <c r="C139" s="15">
        <v>124</v>
      </c>
      <c r="D139" s="16" t="s">
        <v>400</v>
      </c>
      <c r="E139" s="16" t="s">
        <v>401</v>
      </c>
      <c r="F139" s="18" t="s">
        <v>461</v>
      </c>
      <c r="G139" s="18" t="s">
        <v>413</v>
      </c>
      <c r="H139" s="12">
        <f>J139+L139+N139+P139</f>
        <v>0</v>
      </c>
      <c r="I139" s="12">
        <f t="shared" ref="I139:Q139" si="104">K139+M139+O139+Q139</f>
        <v>0</v>
      </c>
      <c r="J139" s="27"/>
      <c r="K139" s="12"/>
      <c r="L139" s="12"/>
      <c r="M139" s="12"/>
      <c r="N139" s="12"/>
      <c r="O139" s="12"/>
      <c r="P139" s="12"/>
      <c r="Q139" s="12">
        <f t="shared" si="104"/>
        <v>0</v>
      </c>
      <c r="R139" s="12"/>
      <c r="S139" s="12"/>
      <c r="T139" s="140"/>
      <c r="U139" s="142"/>
      <c r="Y139" s="201"/>
    </row>
    <row r="140" spans="1:25" s="116" customFormat="1" ht="13.35" customHeight="1" x14ac:dyDescent="0.2">
      <c r="A140" s="145"/>
      <c r="B140" s="144"/>
      <c r="C140" s="15">
        <v>124</v>
      </c>
      <c r="D140" s="16" t="s">
        <v>400</v>
      </c>
      <c r="E140" s="16" t="s">
        <v>401</v>
      </c>
      <c r="F140" s="18" t="s">
        <v>460</v>
      </c>
      <c r="G140" s="18" t="s">
        <v>55</v>
      </c>
      <c r="H140" s="12">
        <f t="shared" ref="H140:H145" si="105">J140+L140+N140+P140</f>
        <v>315000</v>
      </c>
      <c r="I140" s="12">
        <f t="shared" ref="I140:I145" si="106">K140+M140+O140+Q140</f>
        <v>0</v>
      </c>
      <c r="J140" s="12">
        <v>0</v>
      </c>
      <c r="K140" s="12"/>
      <c r="L140" s="12">
        <v>90000</v>
      </c>
      <c r="M140" s="12"/>
      <c r="N140" s="12">
        <v>145000</v>
      </c>
      <c r="O140" s="12"/>
      <c r="P140" s="12">
        <v>80000</v>
      </c>
      <c r="Q140" s="12">
        <v>0</v>
      </c>
      <c r="R140" s="12">
        <v>250679.4</v>
      </c>
      <c r="S140" s="12">
        <v>167780.3</v>
      </c>
      <c r="T140" s="140"/>
      <c r="U140" s="142"/>
      <c r="Y140" s="201"/>
    </row>
    <row r="141" spans="1:25" s="116" customFormat="1" ht="13.35" hidden="1" customHeight="1" x14ac:dyDescent="0.2">
      <c r="A141" s="145"/>
      <c r="B141" s="144"/>
      <c r="C141" s="15">
        <v>124</v>
      </c>
      <c r="D141" s="16" t="s">
        <v>400</v>
      </c>
      <c r="E141" s="16" t="s">
        <v>401</v>
      </c>
      <c r="F141" s="18" t="s">
        <v>460</v>
      </c>
      <c r="G141" s="18" t="s">
        <v>54</v>
      </c>
      <c r="H141" s="12">
        <f t="shared" si="105"/>
        <v>0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40"/>
      <c r="U141" s="142"/>
      <c r="Y141" s="201"/>
    </row>
    <row r="142" spans="1:25" s="116" customFormat="1" ht="13.35" customHeight="1" x14ac:dyDescent="0.2">
      <c r="A142" s="145"/>
      <c r="B142" s="139"/>
      <c r="C142" s="15">
        <v>136</v>
      </c>
      <c r="D142" s="16" t="s">
        <v>400</v>
      </c>
      <c r="E142" s="16" t="s">
        <v>401</v>
      </c>
      <c r="F142" s="16" t="s">
        <v>466</v>
      </c>
      <c r="G142" s="15">
        <v>522</v>
      </c>
      <c r="H142" s="12">
        <f t="shared" si="105"/>
        <v>360000</v>
      </c>
      <c r="I142" s="12"/>
      <c r="J142" s="12"/>
      <c r="K142" s="12"/>
      <c r="L142" s="12">
        <v>360000</v>
      </c>
      <c r="M142" s="12"/>
      <c r="N142" s="12"/>
      <c r="O142" s="12"/>
      <c r="P142" s="12"/>
      <c r="Q142" s="12"/>
      <c r="R142" s="12"/>
      <c r="S142" s="12"/>
      <c r="T142" s="140"/>
      <c r="U142" s="142"/>
      <c r="Y142" s="201"/>
    </row>
    <row r="143" spans="1:25" s="116" customFormat="1" ht="12" customHeight="1" x14ac:dyDescent="0.2">
      <c r="A143" s="145"/>
      <c r="B143" s="138" t="s">
        <v>9</v>
      </c>
      <c r="C143" s="15">
        <v>124</v>
      </c>
      <c r="D143" s="16" t="s">
        <v>400</v>
      </c>
      <c r="E143" s="16" t="s">
        <v>401</v>
      </c>
      <c r="F143" s="16"/>
      <c r="G143" s="15"/>
      <c r="H143" s="12">
        <f t="shared" si="105"/>
        <v>5521.1</v>
      </c>
      <c r="I143" s="12">
        <f t="shared" si="106"/>
        <v>0</v>
      </c>
      <c r="J143" s="12"/>
      <c r="K143" s="12"/>
      <c r="L143" s="12"/>
      <c r="M143" s="12"/>
      <c r="N143" s="12"/>
      <c r="O143" s="12"/>
      <c r="P143" s="12">
        <v>5521.1</v>
      </c>
      <c r="Q143" s="12">
        <v>0</v>
      </c>
      <c r="R143" s="12">
        <v>3382.8</v>
      </c>
      <c r="S143" s="12">
        <v>1694.8</v>
      </c>
      <c r="T143" s="140"/>
      <c r="U143" s="142"/>
    </row>
    <row r="144" spans="1:25" s="116" customFormat="1" ht="12" customHeight="1" x14ac:dyDescent="0.2">
      <c r="A144" s="145"/>
      <c r="B144" s="139"/>
      <c r="C144" s="15">
        <v>136</v>
      </c>
      <c r="D144" s="16" t="s">
        <v>400</v>
      </c>
      <c r="E144" s="16" t="s">
        <v>401</v>
      </c>
      <c r="F144" s="16"/>
      <c r="G144" s="15"/>
      <c r="H144" s="12">
        <f t="shared" si="105"/>
        <v>4400</v>
      </c>
      <c r="I144" s="12">
        <v>0</v>
      </c>
      <c r="J144" s="12"/>
      <c r="K144" s="12"/>
      <c r="L144" s="12">
        <v>4400</v>
      </c>
      <c r="M144" s="12"/>
      <c r="N144" s="12"/>
      <c r="O144" s="12"/>
      <c r="P144" s="12"/>
      <c r="Q144" s="12">
        <v>0</v>
      </c>
      <c r="R144" s="12"/>
      <c r="S144" s="12"/>
      <c r="T144" s="140"/>
      <c r="U144" s="142"/>
    </row>
    <row r="145" spans="1:21" s="116" customFormat="1" ht="25.5" x14ac:dyDescent="0.2">
      <c r="A145" s="145"/>
      <c r="B145" s="130" t="s">
        <v>10</v>
      </c>
      <c r="C145" s="15"/>
      <c r="D145" s="16"/>
      <c r="E145" s="16"/>
      <c r="F145" s="16"/>
      <c r="G145" s="15"/>
      <c r="H145" s="12">
        <f t="shared" si="105"/>
        <v>0</v>
      </c>
      <c r="I145" s="12">
        <f t="shared" si="106"/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40"/>
      <c r="U145" s="143"/>
    </row>
    <row r="146" spans="1:21" s="116" customFormat="1" ht="38.25" customHeight="1" x14ac:dyDescent="0.2">
      <c r="A146" s="146" t="s">
        <v>612</v>
      </c>
      <c r="B146" s="130" t="s">
        <v>227</v>
      </c>
      <c r="C146" s="15"/>
      <c r="D146" s="16"/>
      <c r="E146" s="16"/>
      <c r="F146" s="16"/>
      <c r="G146" s="15"/>
      <c r="H146" s="28">
        <f>23+5+7+8+1</f>
        <v>44</v>
      </c>
      <c r="I146" s="29">
        <v>0</v>
      </c>
      <c r="J146" s="29">
        <v>0</v>
      </c>
      <c r="K146" s="29">
        <v>0</v>
      </c>
      <c r="L146" s="29">
        <v>1</v>
      </c>
      <c r="M146" s="29">
        <v>0</v>
      </c>
      <c r="N146" s="29">
        <v>43</v>
      </c>
      <c r="O146" s="29">
        <v>0</v>
      </c>
      <c r="P146" s="29">
        <v>0</v>
      </c>
      <c r="Q146" s="29">
        <v>0</v>
      </c>
      <c r="R146" s="28">
        <v>72</v>
      </c>
      <c r="S146" s="28">
        <v>72</v>
      </c>
      <c r="T146" s="140" t="s">
        <v>377</v>
      </c>
      <c r="U146" s="140" t="s">
        <v>476</v>
      </c>
    </row>
    <row r="147" spans="1:21" s="116" customFormat="1" ht="37.35" customHeight="1" x14ac:dyDescent="0.2">
      <c r="A147" s="146"/>
      <c r="B147" s="130" t="s">
        <v>114</v>
      </c>
      <c r="C147" s="15"/>
      <c r="D147" s="16"/>
      <c r="E147" s="16"/>
      <c r="F147" s="16"/>
      <c r="G147" s="15"/>
      <c r="H147" s="12">
        <f t="shared" ref="H147:S147" si="107">ROUND(H148/H146,1)</f>
        <v>21463.3</v>
      </c>
      <c r="I147" s="12" t="e">
        <f t="shared" si="107"/>
        <v>#DIV/0!</v>
      </c>
      <c r="J147" s="13" t="s">
        <v>396</v>
      </c>
      <c r="K147" s="13">
        <v>0</v>
      </c>
      <c r="L147" s="13" t="s">
        <v>396</v>
      </c>
      <c r="M147" s="13">
        <v>0</v>
      </c>
      <c r="N147" s="13" t="s">
        <v>396</v>
      </c>
      <c r="O147" s="13">
        <v>0</v>
      </c>
      <c r="P147" s="13" t="s">
        <v>396</v>
      </c>
      <c r="Q147" s="12" t="e">
        <f t="shared" si="107"/>
        <v>#DIV/0!</v>
      </c>
      <c r="R147" s="12">
        <f t="shared" si="107"/>
        <v>14759.5</v>
      </c>
      <c r="S147" s="12">
        <f t="shared" si="107"/>
        <v>14759.5</v>
      </c>
      <c r="T147" s="140"/>
      <c r="U147" s="140"/>
    </row>
    <row r="148" spans="1:21" s="116" customFormat="1" ht="28.35" customHeight="1" x14ac:dyDescent="0.2">
      <c r="A148" s="146"/>
      <c r="B148" s="130" t="s">
        <v>90</v>
      </c>
      <c r="C148" s="15"/>
      <c r="D148" s="16"/>
      <c r="E148" s="16"/>
      <c r="F148" s="16"/>
      <c r="G148" s="15"/>
      <c r="H148" s="12">
        <f>SUM(H150:H160)</f>
        <v>944383.49999999988</v>
      </c>
      <c r="I148" s="12">
        <f t="shared" ref="I148:Q148" si="108">SUM(I150:J160)</f>
        <v>0</v>
      </c>
      <c r="J148" s="12">
        <f t="shared" si="108"/>
        <v>0</v>
      </c>
      <c r="K148" s="12">
        <f t="shared" si="108"/>
        <v>13287.7</v>
      </c>
      <c r="L148" s="12">
        <f t="shared" si="108"/>
        <v>13287.7</v>
      </c>
      <c r="M148" s="12">
        <f t="shared" si="108"/>
        <v>929184.6</v>
      </c>
      <c r="N148" s="12">
        <f t="shared" si="108"/>
        <v>929184.6</v>
      </c>
      <c r="O148" s="12">
        <f t="shared" si="108"/>
        <v>1911.2</v>
      </c>
      <c r="P148" s="12">
        <f t="shared" si="108"/>
        <v>1911.2</v>
      </c>
      <c r="Q148" s="12">
        <f t="shared" si="108"/>
        <v>1062682.5</v>
      </c>
      <c r="R148" s="12">
        <f>SUM(R150:R160)</f>
        <v>1062682.5</v>
      </c>
      <c r="S148" s="12">
        <f>SUM(S150:S160)</f>
        <v>1062682.5</v>
      </c>
      <c r="T148" s="140"/>
      <c r="U148" s="140"/>
    </row>
    <row r="149" spans="1:21" s="116" customFormat="1" ht="17.25" customHeight="1" x14ac:dyDescent="0.2">
      <c r="A149" s="146"/>
      <c r="B149" s="138" t="s">
        <v>13</v>
      </c>
      <c r="C149" s="15">
        <v>124</v>
      </c>
      <c r="D149" s="16" t="s">
        <v>400</v>
      </c>
      <c r="E149" s="16" t="s">
        <v>401</v>
      </c>
      <c r="F149" s="18" t="s">
        <v>460</v>
      </c>
      <c r="G149" s="18" t="s">
        <v>54</v>
      </c>
      <c r="H149" s="12">
        <f>J149+L149+N149+P149</f>
        <v>105000</v>
      </c>
      <c r="I149" s="12"/>
      <c r="J149" s="12"/>
      <c r="K149" s="12"/>
      <c r="L149" s="12">
        <v>55000</v>
      </c>
      <c r="M149" s="12"/>
      <c r="N149" s="12">
        <v>50000</v>
      </c>
      <c r="O149" s="12"/>
      <c r="P149" s="12">
        <v>0</v>
      </c>
      <c r="Q149" s="12"/>
      <c r="R149" s="12">
        <v>0</v>
      </c>
      <c r="S149" s="12">
        <v>0</v>
      </c>
      <c r="T149" s="140"/>
      <c r="U149" s="140"/>
    </row>
    <row r="150" spans="1:21" s="116" customFormat="1" ht="17.45" hidden="1" customHeight="1" x14ac:dyDescent="0.2">
      <c r="A150" s="146"/>
      <c r="B150" s="144"/>
      <c r="C150" s="18">
        <v>136</v>
      </c>
      <c r="D150" s="16" t="s">
        <v>400</v>
      </c>
      <c r="E150" s="16" t="s">
        <v>402</v>
      </c>
      <c r="F150" s="18" t="s">
        <v>463</v>
      </c>
      <c r="G150" s="18" t="s">
        <v>53</v>
      </c>
      <c r="H150" s="12">
        <f>J150+L150+N150+P150</f>
        <v>0</v>
      </c>
      <c r="I150" s="19">
        <f>K150+M150+O150+Q150</f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40"/>
      <c r="U150" s="140"/>
    </row>
    <row r="151" spans="1:21" s="116" customFormat="1" ht="12.75" hidden="1" customHeight="1" x14ac:dyDescent="0.2">
      <c r="A151" s="146"/>
      <c r="B151" s="144"/>
      <c r="C151" s="18" t="s">
        <v>47</v>
      </c>
      <c r="D151" s="16" t="s">
        <v>400</v>
      </c>
      <c r="E151" s="16" t="s">
        <v>402</v>
      </c>
      <c r="F151" s="18" t="s">
        <v>463</v>
      </c>
      <c r="G151" s="18" t="s">
        <v>52</v>
      </c>
      <c r="H151" s="12">
        <f t="shared" ref="H151:H159" si="109">J151+L151+N151+P151</f>
        <v>0</v>
      </c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40"/>
      <c r="U151" s="140"/>
    </row>
    <row r="152" spans="1:21" s="116" customFormat="1" ht="19.5" hidden="1" customHeight="1" x14ac:dyDescent="0.2">
      <c r="A152" s="146"/>
      <c r="B152" s="144"/>
      <c r="C152" s="18" t="s">
        <v>47</v>
      </c>
      <c r="D152" s="16" t="s">
        <v>400</v>
      </c>
      <c r="E152" s="16" t="s">
        <v>402</v>
      </c>
      <c r="F152" s="18" t="s">
        <v>463</v>
      </c>
      <c r="G152" s="18" t="s">
        <v>51</v>
      </c>
      <c r="H152" s="12">
        <f t="shared" si="109"/>
        <v>0</v>
      </c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40"/>
      <c r="U152" s="140"/>
    </row>
    <row r="153" spans="1:21" s="116" customFormat="1" ht="19.5" customHeight="1" x14ac:dyDescent="0.2">
      <c r="A153" s="146"/>
      <c r="B153" s="144"/>
      <c r="C153" s="18" t="s">
        <v>47</v>
      </c>
      <c r="D153" s="16" t="s">
        <v>400</v>
      </c>
      <c r="E153" s="16" t="s">
        <v>402</v>
      </c>
      <c r="F153" s="18" t="s">
        <v>464</v>
      </c>
      <c r="G153" s="18" t="s">
        <v>54</v>
      </c>
      <c r="H153" s="12">
        <f t="shared" si="109"/>
        <v>82825.2</v>
      </c>
      <c r="I153" s="19"/>
      <c r="J153" s="12"/>
      <c r="K153" s="12"/>
      <c r="L153" s="12">
        <v>13287.7</v>
      </c>
      <c r="M153" s="12"/>
      <c r="N153" s="12">
        <f>14300+43009.2+6600+5628.3</f>
        <v>69537.5</v>
      </c>
      <c r="O153" s="12"/>
      <c r="P153" s="12"/>
      <c r="Q153" s="12"/>
      <c r="R153" s="12">
        <v>14300</v>
      </c>
      <c r="S153" s="12">
        <v>14300</v>
      </c>
      <c r="T153" s="140"/>
      <c r="U153" s="140"/>
    </row>
    <row r="154" spans="1:21" s="116" customFormat="1" ht="13.35" customHeight="1" x14ac:dyDescent="0.2">
      <c r="A154" s="146"/>
      <c r="B154" s="144"/>
      <c r="C154" s="18" t="s">
        <v>47</v>
      </c>
      <c r="D154" s="16" t="s">
        <v>400</v>
      </c>
      <c r="E154" s="16" t="s">
        <v>402</v>
      </c>
      <c r="F154" s="18" t="s">
        <v>465</v>
      </c>
      <c r="G154" s="18" t="s">
        <v>48</v>
      </c>
      <c r="H154" s="12">
        <f t="shared" si="109"/>
        <v>98500</v>
      </c>
      <c r="I154" s="19"/>
      <c r="J154" s="12"/>
      <c r="K154" s="12"/>
      <c r="L154" s="12"/>
      <c r="M154" s="12"/>
      <c r="N154" s="12">
        <v>98500</v>
      </c>
      <c r="O154" s="12"/>
      <c r="P154" s="12"/>
      <c r="Q154" s="12"/>
      <c r="R154" s="12">
        <v>43500</v>
      </c>
      <c r="S154" s="12">
        <v>43500</v>
      </c>
      <c r="T154" s="140"/>
      <c r="U154" s="140"/>
    </row>
    <row r="155" spans="1:21" s="116" customFormat="1" ht="13.35" customHeight="1" x14ac:dyDescent="0.2">
      <c r="A155" s="146"/>
      <c r="B155" s="144"/>
      <c r="C155" s="16">
        <v>136</v>
      </c>
      <c r="D155" s="16" t="s">
        <v>400</v>
      </c>
      <c r="E155" s="16" t="s">
        <v>401</v>
      </c>
      <c r="F155" s="18" t="s">
        <v>466</v>
      </c>
      <c r="G155" s="18" t="s">
        <v>54</v>
      </c>
      <c r="H155" s="12">
        <f t="shared" si="109"/>
        <v>720750</v>
      </c>
      <c r="I155" s="19"/>
      <c r="J155" s="12"/>
      <c r="K155" s="12"/>
      <c r="L155" s="12"/>
      <c r="M155" s="12"/>
      <c r="N155" s="12">
        <v>720750</v>
      </c>
      <c r="O155" s="12"/>
      <c r="P155" s="12"/>
      <c r="Q155" s="12"/>
      <c r="R155" s="12">
        <v>956350</v>
      </c>
      <c r="S155" s="12">
        <v>956350</v>
      </c>
      <c r="T155" s="140"/>
      <c r="U155" s="140"/>
    </row>
    <row r="156" spans="1:21" s="116" customFormat="1" ht="13.35" customHeight="1" x14ac:dyDescent="0.2">
      <c r="A156" s="146"/>
      <c r="B156" s="130" t="s">
        <v>14</v>
      </c>
      <c r="C156" s="16"/>
      <c r="D156" s="16"/>
      <c r="E156" s="16"/>
      <c r="F156" s="16"/>
      <c r="G156" s="16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40"/>
      <c r="U156" s="140"/>
    </row>
    <row r="157" spans="1:21" s="116" customFormat="1" ht="13.35" customHeight="1" x14ac:dyDescent="0.2">
      <c r="A157" s="146"/>
      <c r="B157" s="138" t="s">
        <v>15</v>
      </c>
      <c r="C157" s="16" t="s">
        <v>262</v>
      </c>
      <c r="D157" s="16"/>
      <c r="E157" s="16"/>
      <c r="F157" s="16"/>
      <c r="G157" s="16"/>
      <c r="H157" s="26">
        <f t="shared" si="109"/>
        <v>1911.2</v>
      </c>
      <c r="I157" s="12"/>
      <c r="J157" s="12"/>
      <c r="K157" s="12"/>
      <c r="L157" s="12"/>
      <c r="M157" s="12"/>
      <c r="N157" s="12"/>
      <c r="O157" s="12"/>
      <c r="P157" s="12">
        <v>1911.2</v>
      </c>
      <c r="Q157" s="12"/>
      <c r="R157" s="12"/>
      <c r="S157" s="12"/>
      <c r="T157" s="140"/>
      <c r="U157" s="140"/>
    </row>
    <row r="158" spans="1:21" s="116" customFormat="1" ht="13.35" customHeight="1" x14ac:dyDescent="0.2">
      <c r="A158" s="146"/>
      <c r="B158" s="144"/>
      <c r="C158" s="16">
        <v>136</v>
      </c>
      <c r="D158" s="16" t="s">
        <v>400</v>
      </c>
      <c r="E158" s="16" t="s">
        <v>401</v>
      </c>
      <c r="F158" s="18" t="s">
        <v>464</v>
      </c>
      <c r="G158" s="16"/>
      <c r="H158" s="26">
        <f t="shared" si="109"/>
        <v>4359.1000000000004</v>
      </c>
      <c r="I158" s="19"/>
      <c r="J158" s="12"/>
      <c r="K158" s="12"/>
      <c r="L158" s="12"/>
      <c r="M158" s="12"/>
      <c r="N158" s="12">
        <f>3363.6+995.5</f>
        <v>4359.1000000000004</v>
      </c>
      <c r="O158" s="12"/>
      <c r="P158" s="12"/>
      <c r="Q158" s="12"/>
      <c r="R158" s="12">
        <v>715</v>
      </c>
      <c r="S158" s="12">
        <v>715</v>
      </c>
      <c r="T158" s="140"/>
      <c r="U158" s="140"/>
    </row>
    <row r="159" spans="1:21" s="116" customFormat="1" ht="13.35" customHeight="1" x14ac:dyDescent="0.2">
      <c r="A159" s="146"/>
      <c r="B159" s="139"/>
      <c r="C159" s="16">
        <v>136</v>
      </c>
      <c r="D159" s="16" t="s">
        <v>400</v>
      </c>
      <c r="E159" s="16" t="s">
        <v>401</v>
      </c>
      <c r="F159" s="18" t="s">
        <v>466</v>
      </c>
      <c r="G159" s="18"/>
      <c r="H159" s="12">
        <f t="shared" si="109"/>
        <v>36038</v>
      </c>
      <c r="I159" s="19"/>
      <c r="J159" s="12"/>
      <c r="K159" s="12"/>
      <c r="L159" s="12"/>
      <c r="M159" s="12"/>
      <c r="N159" s="12">
        <v>36038</v>
      </c>
      <c r="O159" s="12"/>
      <c r="P159" s="12"/>
      <c r="Q159" s="12"/>
      <c r="R159" s="12">
        <v>47817.5</v>
      </c>
      <c r="S159" s="12">
        <v>47817.5</v>
      </c>
      <c r="T159" s="140"/>
      <c r="U159" s="140"/>
    </row>
    <row r="160" spans="1:21" s="116" customFormat="1" ht="13.35" customHeight="1" x14ac:dyDescent="0.2">
      <c r="A160" s="146"/>
      <c r="B160" s="130" t="s">
        <v>12</v>
      </c>
      <c r="C160" s="18"/>
      <c r="D160" s="18"/>
      <c r="E160" s="18"/>
      <c r="F160" s="18"/>
      <c r="G160" s="18"/>
      <c r="H160" s="12">
        <v>0</v>
      </c>
      <c r="I160" s="19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40"/>
      <c r="U160" s="140"/>
    </row>
    <row r="161" spans="1:21" s="116" customFormat="1" ht="42.6" customHeight="1" x14ac:dyDescent="0.2">
      <c r="A161" s="146" t="s">
        <v>613</v>
      </c>
      <c r="B161" s="130" t="s">
        <v>227</v>
      </c>
      <c r="C161" s="15"/>
      <c r="D161" s="16"/>
      <c r="E161" s="16"/>
      <c r="F161" s="16"/>
      <c r="G161" s="15"/>
      <c r="H161" s="28">
        <v>110</v>
      </c>
      <c r="I161" s="29">
        <v>0</v>
      </c>
      <c r="J161" s="29">
        <v>0</v>
      </c>
      <c r="K161" s="29">
        <v>0</v>
      </c>
      <c r="L161" s="28">
        <v>0</v>
      </c>
      <c r="M161" s="29">
        <v>0</v>
      </c>
      <c r="N161" s="28">
        <v>110</v>
      </c>
      <c r="O161" s="29">
        <v>0</v>
      </c>
      <c r="P161" s="29">
        <v>0</v>
      </c>
      <c r="Q161" s="29">
        <v>0</v>
      </c>
      <c r="R161" s="29">
        <v>75</v>
      </c>
      <c r="S161" s="12">
        <v>75</v>
      </c>
      <c r="T161" s="140" t="s">
        <v>378</v>
      </c>
      <c r="U161" s="140" t="s">
        <v>297</v>
      </c>
    </row>
    <row r="162" spans="1:21" s="116" customFormat="1" ht="26.45" customHeight="1" x14ac:dyDescent="0.2">
      <c r="A162" s="146"/>
      <c r="B162" s="130" t="s">
        <v>114</v>
      </c>
      <c r="C162" s="15"/>
      <c r="D162" s="16"/>
      <c r="E162" s="16"/>
      <c r="F162" s="16"/>
      <c r="G162" s="15"/>
      <c r="H162" s="12">
        <f t="shared" ref="H162:S162" si="110">ROUND(H163/H161,1)</f>
        <v>3299</v>
      </c>
      <c r="I162" s="12" t="e">
        <f t="shared" si="110"/>
        <v>#DIV/0!</v>
      </c>
      <c r="J162" s="13" t="s">
        <v>396</v>
      </c>
      <c r="K162" s="13">
        <v>0</v>
      </c>
      <c r="L162" s="13" t="s">
        <v>396</v>
      </c>
      <c r="M162" s="13">
        <v>0</v>
      </c>
      <c r="N162" s="13" t="s">
        <v>396</v>
      </c>
      <c r="O162" s="13">
        <v>0</v>
      </c>
      <c r="P162" s="13" t="s">
        <v>396</v>
      </c>
      <c r="Q162" s="12" t="e">
        <f t="shared" si="110"/>
        <v>#DIV/0!</v>
      </c>
      <c r="R162" s="12">
        <f t="shared" si="110"/>
        <v>3388.8</v>
      </c>
      <c r="S162" s="12">
        <f t="shared" si="110"/>
        <v>3388.8</v>
      </c>
      <c r="T162" s="140"/>
      <c r="U162" s="140"/>
    </row>
    <row r="163" spans="1:21" s="116" customFormat="1" ht="47.1" customHeight="1" x14ac:dyDescent="0.2">
      <c r="A163" s="146"/>
      <c r="B163" s="130" t="s">
        <v>90</v>
      </c>
      <c r="C163" s="15"/>
      <c r="D163" s="16"/>
      <c r="E163" s="16"/>
      <c r="F163" s="16"/>
      <c r="G163" s="15"/>
      <c r="H163" s="12">
        <f>SUM(H164:H167)</f>
        <v>362886.89999999997</v>
      </c>
      <c r="I163" s="12">
        <f t="shared" ref="I163:N163" si="111">SUM(I164:I167)</f>
        <v>0</v>
      </c>
      <c r="J163" s="12">
        <f t="shared" si="111"/>
        <v>0</v>
      </c>
      <c r="K163" s="12">
        <f t="shared" si="111"/>
        <v>0</v>
      </c>
      <c r="L163" s="12">
        <f t="shared" si="111"/>
        <v>1476.6</v>
      </c>
      <c r="M163" s="12">
        <f t="shared" si="111"/>
        <v>0</v>
      </c>
      <c r="N163" s="12">
        <f t="shared" si="111"/>
        <v>361410.3</v>
      </c>
      <c r="O163" s="12">
        <f t="shared" ref="O163" si="112">SUM(O164:O167)</f>
        <v>0</v>
      </c>
      <c r="P163" s="12">
        <f t="shared" ref="P163" si="113">SUM(P164:P167)</f>
        <v>0</v>
      </c>
      <c r="Q163" s="12">
        <f t="shared" ref="Q163" si="114">SUM(Q164:Q167)</f>
        <v>0</v>
      </c>
      <c r="R163" s="12">
        <f t="shared" ref="R163" si="115">SUM(R164:R167)</f>
        <v>254161.4</v>
      </c>
      <c r="S163" s="12">
        <f t="shared" ref="S163" si="116">SUM(S164:S167)</f>
        <v>254161.4</v>
      </c>
      <c r="T163" s="140"/>
      <c r="U163" s="140"/>
    </row>
    <row r="164" spans="1:21" s="116" customFormat="1" ht="13.35" customHeight="1" x14ac:dyDescent="0.2">
      <c r="A164" s="146"/>
      <c r="B164" s="127" t="s">
        <v>17</v>
      </c>
      <c r="C164" s="18" t="s">
        <v>47</v>
      </c>
      <c r="D164" s="16" t="s">
        <v>400</v>
      </c>
      <c r="E164" s="16" t="s">
        <v>402</v>
      </c>
      <c r="F164" s="18" t="s">
        <v>464</v>
      </c>
      <c r="G164" s="18" t="s">
        <v>54</v>
      </c>
      <c r="H164" s="12">
        <f t="shared" ref="H164:H167" si="117">J164+L164+N164+P164</f>
        <v>301476.59999999998</v>
      </c>
      <c r="I164" s="19">
        <f t="shared" ref="I164:I167" si="118">K164+M164+O164+Q164</f>
        <v>0</v>
      </c>
      <c r="J164" s="12"/>
      <c r="K164" s="12"/>
      <c r="L164" s="12">
        <v>1476.6</v>
      </c>
      <c r="M164" s="12"/>
      <c r="N164" s="12">
        <f>200000+100000</f>
        <v>300000</v>
      </c>
      <c r="O164" s="12"/>
      <c r="P164" s="12"/>
      <c r="Q164" s="12"/>
      <c r="R164" s="12">
        <v>200000</v>
      </c>
      <c r="S164" s="12">
        <v>200000</v>
      </c>
      <c r="T164" s="140"/>
      <c r="U164" s="140"/>
    </row>
    <row r="165" spans="1:21" s="116" customFormat="1" ht="13.35" customHeight="1" x14ac:dyDescent="0.2">
      <c r="A165" s="146"/>
      <c r="B165" s="130" t="s">
        <v>14</v>
      </c>
      <c r="C165" s="18"/>
      <c r="D165" s="18"/>
      <c r="E165" s="18"/>
      <c r="F165" s="18"/>
      <c r="G165" s="18"/>
      <c r="H165" s="12">
        <f t="shared" si="117"/>
        <v>0</v>
      </c>
      <c r="I165" s="19">
        <f t="shared" si="118"/>
        <v>0</v>
      </c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40"/>
      <c r="U165" s="140"/>
    </row>
    <row r="166" spans="1:21" s="116" customFormat="1" ht="13.35" customHeight="1" x14ac:dyDescent="0.2">
      <c r="A166" s="146"/>
      <c r="B166" s="130" t="s">
        <v>15</v>
      </c>
      <c r="C166" s="18" t="s">
        <v>47</v>
      </c>
      <c r="D166" s="18"/>
      <c r="E166" s="18"/>
      <c r="F166" s="18"/>
      <c r="G166" s="18"/>
      <c r="H166" s="12">
        <f>J166+L166+N166+P166</f>
        <v>61410.3</v>
      </c>
      <c r="I166" s="19">
        <f t="shared" si="118"/>
        <v>0</v>
      </c>
      <c r="J166" s="12"/>
      <c r="K166" s="12"/>
      <c r="L166" s="12"/>
      <c r="M166" s="12"/>
      <c r="N166" s="12">
        <f>54161.4+7248.9</f>
        <v>61410.3</v>
      </c>
      <c r="O166" s="12"/>
      <c r="P166" s="12"/>
      <c r="Q166" s="12"/>
      <c r="R166" s="12">
        <v>54161.4</v>
      </c>
      <c r="S166" s="12">
        <v>54161.4</v>
      </c>
      <c r="T166" s="140"/>
      <c r="U166" s="140"/>
    </row>
    <row r="167" spans="1:21" s="116" customFormat="1" ht="13.35" customHeight="1" x14ac:dyDescent="0.2">
      <c r="A167" s="146"/>
      <c r="B167" s="130" t="s">
        <v>12</v>
      </c>
      <c r="C167" s="18"/>
      <c r="D167" s="18"/>
      <c r="E167" s="18"/>
      <c r="F167" s="18"/>
      <c r="G167" s="18"/>
      <c r="H167" s="12">
        <f t="shared" si="117"/>
        <v>0</v>
      </c>
      <c r="I167" s="19">
        <f t="shared" si="118"/>
        <v>0</v>
      </c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40"/>
      <c r="U167" s="140"/>
    </row>
    <row r="168" spans="1:21" s="116" customFormat="1" ht="38.25" customHeight="1" x14ac:dyDescent="0.2">
      <c r="A168" s="146" t="s">
        <v>617</v>
      </c>
      <c r="B168" s="130" t="s">
        <v>227</v>
      </c>
      <c r="C168" s="15"/>
      <c r="D168" s="16"/>
      <c r="E168" s="16"/>
      <c r="F168" s="16"/>
      <c r="G168" s="15"/>
      <c r="H168" s="28">
        <v>0</v>
      </c>
      <c r="I168" s="28"/>
      <c r="J168" s="28"/>
      <c r="K168" s="28"/>
      <c r="L168" s="28"/>
      <c r="M168" s="28"/>
      <c r="N168" s="28"/>
      <c r="O168" s="29"/>
      <c r="P168" s="29"/>
      <c r="Q168" s="29"/>
      <c r="R168" s="29">
        <v>3</v>
      </c>
      <c r="S168" s="17">
        <v>0</v>
      </c>
      <c r="T168" s="140" t="s">
        <v>717</v>
      </c>
      <c r="U168" s="140" t="s">
        <v>716</v>
      </c>
    </row>
    <row r="169" spans="1:21" s="116" customFormat="1" ht="25.5" x14ac:dyDescent="0.2">
      <c r="A169" s="146"/>
      <c r="B169" s="130" t="s">
        <v>114</v>
      </c>
      <c r="C169" s="15"/>
      <c r="D169" s="16"/>
      <c r="E169" s="16"/>
      <c r="F169" s="16"/>
      <c r="G169" s="15"/>
      <c r="H169" s="20" t="e">
        <f>H170/H168</f>
        <v>#DIV/0!</v>
      </c>
      <c r="I169" s="20" t="e">
        <f t="shared" ref="I169:S169" si="119">I170/I168</f>
        <v>#DIV/0!</v>
      </c>
      <c r="J169" s="13" t="s">
        <v>396</v>
      </c>
      <c r="K169" s="13">
        <v>0</v>
      </c>
      <c r="L169" s="13" t="s">
        <v>396</v>
      </c>
      <c r="M169" s="13">
        <v>0</v>
      </c>
      <c r="N169" s="13" t="s">
        <v>396</v>
      </c>
      <c r="O169" s="13">
        <v>0</v>
      </c>
      <c r="P169" s="13" t="s">
        <v>396</v>
      </c>
      <c r="Q169" s="20" t="e">
        <f t="shared" si="119"/>
        <v>#DIV/0!</v>
      </c>
      <c r="R169" s="12">
        <f t="shared" si="119"/>
        <v>235488.03333333333</v>
      </c>
      <c r="S169" s="20" t="e">
        <f t="shared" si="119"/>
        <v>#DIV/0!</v>
      </c>
      <c r="T169" s="140"/>
      <c r="U169" s="140"/>
    </row>
    <row r="170" spans="1:21" s="116" customFormat="1" ht="25.5" x14ac:dyDescent="0.2">
      <c r="A170" s="146"/>
      <c r="B170" s="130" t="s">
        <v>90</v>
      </c>
      <c r="C170" s="15"/>
      <c r="D170" s="16"/>
      <c r="E170" s="16"/>
      <c r="F170" s="16"/>
      <c r="G170" s="15"/>
      <c r="H170" s="12">
        <f>SUM(H171:H177)</f>
        <v>1519298.9000000001</v>
      </c>
      <c r="I170" s="12">
        <f t="shared" ref="I170:S170" si="120">SUM(I171:I177)</f>
        <v>0</v>
      </c>
      <c r="J170" s="12">
        <f t="shared" si="120"/>
        <v>111682.6</v>
      </c>
      <c r="K170" s="12">
        <f t="shared" si="120"/>
        <v>0</v>
      </c>
      <c r="L170" s="12">
        <f t="shared" si="120"/>
        <v>105791.3</v>
      </c>
      <c r="M170" s="12">
        <f t="shared" si="120"/>
        <v>0</v>
      </c>
      <c r="N170" s="12">
        <f t="shared" si="120"/>
        <v>551.1</v>
      </c>
      <c r="O170" s="12">
        <f t="shared" si="120"/>
        <v>0</v>
      </c>
      <c r="P170" s="12">
        <f t="shared" si="120"/>
        <v>1301273.9000000001</v>
      </c>
      <c r="Q170" s="12">
        <f t="shared" si="120"/>
        <v>0</v>
      </c>
      <c r="R170" s="12">
        <f t="shared" si="120"/>
        <v>706464.1</v>
      </c>
      <c r="S170" s="12">
        <f t="shared" si="120"/>
        <v>0</v>
      </c>
      <c r="T170" s="140"/>
      <c r="U170" s="140"/>
    </row>
    <row r="171" spans="1:21" s="116" customFormat="1" x14ac:dyDescent="0.2">
      <c r="A171" s="146"/>
      <c r="B171" s="138" t="s">
        <v>17</v>
      </c>
      <c r="C171" s="15">
        <v>124</v>
      </c>
      <c r="D171" s="15" t="s">
        <v>400</v>
      </c>
      <c r="E171" s="15" t="s">
        <v>401</v>
      </c>
      <c r="F171" s="15" t="s">
        <v>530</v>
      </c>
      <c r="G171" s="15" t="s">
        <v>56</v>
      </c>
      <c r="H171" s="21">
        <f>H182</f>
        <v>230879.10000000003</v>
      </c>
      <c r="I171" s="21">
        <f t="shared" ref="I171:S171" si="121">I182</f>
        <v>0</v>
      </c>
      <c r="J171" s="21">
        <f t="shared" si="121"/>
        <v>111682.6</v>
      </c>
      <c r="K171" s="21">
        <f t="shared" si="121"/>
        <v>0</v>
      </c>
      <c r="L171" s="21">
        <f t="shared" si="121"/>
        <v>105791.3</v>
      </c>
      <c r="M171" s="21">
        <f t="shared" si="121"/>
        <v>0</v>
      </c>
      <c r="N171" s="21">
        <f t="shared" si="121"/>
        <v>551.1</v>
      </c>
      <c r="O171" s="21">
        <f t="shared" si="121"/>
        <v>0</v>
      </c>
      <c r="P171" s="21">
        <f t="shared" si="121"/>
        <v>12854.1</v>
      </c>
      <c r="Q171" s="21">
        <f t="shared" si="121"/>
        <v>0</v>
      </c>
      <c r="R171" s="21">
        <f t="shared" si="121"/>
        <v>655959</v>
      </c>
      <c r="S171" s="21">
        <f t="shared" si="121"/>
        <v>0</v>
      </c>
      <c r="T171" s="140"/>
      <c r="U171" s="140"/>
    </row>
    <row r="172" spans="1:21" s="116" customFormat="1" x14ac:dyDescent="0.2">
      <c r="A172" s="146"/>
      <c r="B172" s="144"/>
      <c r="C172" s="15">
        <v>124</v>
      </c>
      <c r="D172" s="15" t="s">
        <v>400</v>
      </c>
      <c r="E172" s="15" t="s">
        <v>401</v>
      </c>
      <c r="F172" s="15" t="s">
        <v>531</v>
      </c>
      <c r="G172" s="15" t="s">
        <v>56</v>
      </c>
      <c r="H172" s="21">
        <f t="shared" ref="H172:S172" si="122">H183</f>
        <v>257826.1</v>
      </c>
      <c r="I172" s="21">
        <f t="shared" si="122"/>
        <v>0</v>
      </c>
      <c r="J172" s="21">
        <f t="shared" si="122"/>
        <v>0</v>
      </c>
      <c r="K172" s="21">
        <f t="shared" si="122"/>
        <v>0</v>
      </c>
      <c r="L172" s="21">
        <f t="shared" si="122"/>
        <v>0</v>
      </c>
      <c r="M172" s="21">
        <f t="shared" si="122"/>
        <v>0</v>
      </c>
      <c r="N172" s="21">
        <f t="shared" si="122"/>
        <v>0</v>
      </c>
      <c r="O172" s="21">
        <f t="shared" si="122"/>
        <v>0</v>
      </c>
      <c r="P172" s="21">
        <f t="shared" si="122"/>
        <v>257826.1</v>
      </c>
      <c r="Q172" s="21">
        <f t="shared" si="122"/>
        <v>0</v>
      </c>
      <c r="R172" s="21">
        <f t="shared" si="122"/>
        <v>0</v>
      </c>
      <c r="S172" s="21">
        <f t="shared" si="122"/>
        <v>0</v>
      </c>
      <c r="T172" s="140"/>
      <c r="U172" s="140"/>
    </row>
    <row r="173" spans="1:21" s="116" customFormat="1" x14ac:dyDescent="0.2">
      <c r="A173" s="146"/>
      <c r="B173" s="144"/>
      <c r="C173" s="15">
        <v>124</v>
      </c>
      <c r="D173" s="15" t="s">
        <v>400</v>
      </c>
      <c r="E173" s="15" t="s">
        <v>401</v>
      </c>
      <c r="F173" s="15" t="s">
        <v>535</v>
      </c>
      <c r="G173" s="15">
        <v>522</v>
      </c>
      <c r="H173" s="21">
        <f t="shared" ref="H173:S173" si="123">H184</f>
        <v>75792.2</v>
      </c>
      <c r="I173" s="21">
        <f t="shared" si="123"/>
        <v>0</v>
      </c>
      <c r="J173" s="21">
        <f t="shared" si="123"/>
        <v>0</v>
      </c>
      <c r="K173" s="21">
        <f t="shared" si="123"/>
        <v>0</v>
      </c>
      <c r="L173" s="21">
        <f t="shared" si="123"/>
        <v>0</v>
      </c>
      <c r="M173" s="21">
        <f t="shared" si="123"/>
        <v>0</v>
      </c>
      <c r="N173" s="21">
        <f t="shared" si="123"/>
        <v>0</v>
      </c>
      <c r="O173" s="21">
        <f t="shared" si="123"/>
        <v>0</v>
      </c>
      <c r="P173" s="21">
        <f t="shared" si="123"/>
        <v>75792.2</v>
      </c>
      <c r="Q173" s="21">
        <f t="shared" si="123"/>
        <v>0</v>
      </c>
      <c r="R173" s="21">
        <f t="shared" si="123"/>
        <v>0</v>
      </c>
      <c r="S173" s="21">
        <f t="shared" si="123"/>
        <v>0</v>
      </c>
      <c r="T173" s="140"/>
      <c r="U173" s="140"/>
    </row>
    <row r="174" spans="1:21" s="116" customFormat="1" x14ac:dyDescent="0.2">
      <c r="A174" s="146"/>
      <c r="B174" s="139"/>
      <c r="C174" s="15">
        <v>124</v>
      </c>
      <c r="D174" s="15" t="s">
        <v>400</v>
      </c>
      <c r="E174" s="15" t="s">
        <v>401</v>
      </c>
      <c r="F174" s="15" t="s">
        <v>538</v>
      </c>
      <c r="G174" s="15">
        <v>522</v>
      </c>
      <c r="H174" s="21">
        <f t="shared" ref="H174:S174" si="124">H185</f>
        <v>0</v>
      </c>
      <c r="I174" s="21">
        <f t="shared" si="124"/>
        <v>0</v>
      </c>
      <c r="J174" s="21">
        <f t="shared" si="124"/>
        <v>0</v>
      </c>
      <c r="K174" s="21">
        <f t="shared" si="124"/>
        <v>0</v>
      </c>
      <c r="L174" s="21">
        <f t="shared" si="124"/>
        <v>0</v>
      </c>
      <c r="M174" s="21">
        <f t="shared" si="124"/>
        <v>0</v>
      </c>
      <c r="N174" s="21">
        <f t="shared" si="124"/>
        <v>0</v>
      </c>
      <c r="O174" s="21">
        <f t="shared" si="124"/>
        <v>0</v>
      </c>
      <c r="P174" s="21">
        <f t="shared" si="124"/>
        <v>0</v>
      </c>
      <c r="Q174" s="21">
        <f t="shared" si="124"/>
        <v>0</v>
      </c>
      <c r="R174" s="21">
        <f t="shared" si="124"/>
        <v>50000</v>
      </c>
      <c r="S174" s="21">
        <f t="shared" si="124"/>
        <v>0</v>
      </c>
      <c r="T174" s="140"/>
      <c r="U174" s="140"/>
    </row>
    <row r="175" spans="1:21" s="116" customFormat="1" x14ac:dyDescent="0.2">
      <c r="A175" s="146"/>
      <c r="B175" s="138" t="s">
        <v>14</v>
      </c>
      <c r="C175" s="30" t="s">
        <v>262</v>
      </c>
      <c r="D175" s="30" t="s">
        <v>400</v>
      </c>
      <c r="E175" s="30" t="s">
        <v>401</v>
      </c>
      <c r="F175" s="30" t="s">
        <v>531</v>
      </c>
      <c r="G175" s="30">
        <v>414</v>
      </c>
      <c r="H175" s="21">
        <f t="shared" ref="H175:S175" si="125">H186</f>
        <v>601593.69999999995</v>
      </c>
      <c r="I175" s="21">
        <f t="shared" si="125"/>
        <v>0</v>
      </c>
      <c r="J175" s="21">
        <f t="shared" si="125"/>
        <v>0</v>
      </c>
      <c r="K175" s="21">
        <f t="shared" si="125"/>
        <v>0</v>
      </c>
      <c r="L175" s="21">
        <f t="shared" si="125"/>
        <v>0</v>
      </c>
      <c r="M175" s="21">
        <f t="shared" si="125"/>
        <v>0</v>
      </c>
      <c r="N175" s="21">
        <f t="shared" si="125"/>
        <v>0</v>
      </c>
      <c r="O175" s="21">
        <f t="shared" si="125"/>
        <v>0</v>
      </c>
      <c r="P175" s="21">
        <f t="shared" si="125"/>
        <v>601593.69999999995</v>
      </c>
      <c r="Q175" s="21">
        <f t="shared" si="125"/>
        <v>0</v>
      </c>
      <c r="R175" s="21">
        <f t="shared" si="125"/>
        <v>0</v>
      </c>
      <c r="S175" s="21">
        <f t="shared" si="125"/>
        <v>0</v>
      </c>
      <c r="T175" s="140"/>
      <c r="U175" s="140"/>
    </row>
    <row r="176" spans="1:21" s="116" customFormat="1" x14ac:dyDescent="0.2">
      <c r="A176" s="146"/>
      <c r="B176" s="139"/>
      <c r="C176" s="30">
        <v>124</v>
      </c>
      <c r="D176" s="30" t="s">
        <v>400</v>
      </c>
      <c r="E176" s="30" t="s">
        <v>401</v>
      </c>
      <c r="F176" s="30" t="s">
        <v>535</v>
      </c>
      <c r="G176" s="30">
        <v>522</v>
      </c>
      <c r="H176" s="21">
        <f t="shared" ref="H176:H177" si="126">H187</f>
        <v>300000</v>
      </c>
      <c r="I176" s="21">
        <f t="shared" ref="I176:S176" si="127">I187</f>
        <v>0</v>
      </c>
      <c r="J176" s="21">
        <f t="shared" si="127"/>
        <v>0</v>
      </c>
      <c r="K176" s="21">
        <f t="shared" si="127"/>
        <v>0</v>
      </c>
      <c r="L176" s="21">
        <f t="shared" si="127"/>
        <v>0</v>
      </c>
      <c r="M176" s="21">
        <f t="shared" si="127"/>
        <v>0</v>
      </c>
      <c r="N176" s="21">
        <f t="shared" si="127"/>
        <v>0</v>
      </c>
      <c r="O176" s="21">
        <f t="shared" si="127"/>
        <v>0</v>
      </c>
      <c r="P176" s="21">
        <f t="shared" si="127"/>
        <v>300000</v>
      </c>
      <c r="Q176" s="21">
        <f t="shared" si="127"/>
        <v>0</v>
      </c>
      <c r="R176" s="21">
        <f t="shared" si="127"/>
        <v>0</v>
      </c>
      <c r="S176" s="21">
        <f t="shared" si="127"/>
        <v>0</v>
      </c>
      <c r="T176" s="140"/>
      <c r="U176" s="140"/>
    </row>
    <row r="177" spans="1:21" s="116" customFormat="1" x14ac:dyDescent="0.2">
      <c r="A177" s="146"/>
      <c r="B177" s="130" t="s">
        <v>15</v>
      </c>
      <c r="C177" s="15"/>
      <c r="D177" s="16"/>
      <c r="E177" s="16"/>
      <c r="F177" s="16"/>
      <c r="G177" s="12"/>
      <c r="H177" s="21">
        <f t="shared" si="126"/>
        <v>53207.8</v>
      </c>
      <c r="I177" s="21">
        <f t="shared" ref="I177:S177" si="128">I188</f>
        <v>0</v>
      </c>
      <c r="J177" s="21">
        <f t="shared" si="128"/>
        <v>0</v>
      </c>
      <c r="K177" s="21">
        <f t="shared" si="128"/>
        <v>0</v>
      </c>
      <c r="L177" s="21">
        <f t="shared" si="128"/>
        <v>0</v>
      </c>
      <c r="M177" s="21">
        <f t="shared" si="128"/>
        <v>0</v>
      </c>
      <c r="N177" s="21">
        <f t="shared" si="128"/>
        <v>0</v>
      </c>
      <c r="O177" s="21">
        <f t="shared" si="128"/>
        <v>0</v>
      </c>
      <c r="P177" s="21">
        <f t="shared" si="128"/>
        <v>53207.8</v>
      </c>
      <c r="Q177" s="21">
        <f t="shared" si="128"/>
        <v>0</v>
      </c>
      <c r="R177" s="21">
        <f t="shared" si="128"/>
        <v>505.1</v>
      </c>
      <c r="S177" s="21">
        <f t="shared" si="128"/>
        <v>0</v>
      </c>
      <c r="T177" s="140"/>
      <c r="U177" s="140"/>
    </row>
    <row r="178" spans="1:21" s="116" customFormat="1" ht="12.75" customHeight="1" x14ac:dyDescent="0.2">
      <c r="A178" s="146"/>
      <c r="B178" s="130" t="s">
        <v>12</v>
      </c>
      <c r="C178" s="18"/>
      <c r="D178" s="18"/>
      <c r="E178" s="18"/>
      <c r="F178" s="18"/>
      <c r="G178" s="18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40"/>
      <c r="U178" s="140"/>
    </row>
    <row r="179" spans="1:21" s="116" customFormat="1" ht="38.25" customHeight="1" x14ac:dyDescent="0.2">
      <c r="A179" s="138" t="s">
        <v>624</v>
      </c>
      <c r="B179" s="130" t="s">
        <v>227</v>
      </c>
      <c r="C179" s="15"/>
      <c r="D179" s="16"/>
      <c r="E179" s="16"/>
      <c r="F179" s="16"/>
      <c r="G179" s="15"/>
      <c r="H179" s="28">
        <v>0</v>
      </c>
      <c r="I179" s="28"/>
      <c r="J179" s="28"/>
      <c r="K179" s="28"/>
      <c r="L179" s="28"/>
      <c r="M179" s="28"/>
      <c r="N179" s="28"/>
      <c r="O179" s="29"/>
      <c r="P179" s="29"/>
      <c r="Q179" s="29"/>
      <c r="R179" s="29">
        <v>3</v>
      </c>
      <c r="S179" s="17">
        <v>0</v>
      </c>
      <c r="T179" s="140" t="s">
        <v>719</v>
      </c>
      <c r="U179" s="140" t="s">
        <v>718</v>
      </c>
    </row>
    <row r="180" spans="1:21" s="116" customFormat="1" ht="25.5" x14ac:dyDescent="0.2">
      <c r="A180" s="144"/>
      <c r="B180" s="130" t="s">
        <v>114</v>
      </c>
      <c r="C180" s="15"/>
      <c r="D180" s="16"/>
      <c r="E180" s="16"/>
      <c r="F180" s="16"/>
      <c r="G180" s="15"/>
      <c r="H180" s="20" t="e">
        <f>H181/H179</f>
        <v>#DIV/0!</v>
      </c>
      <c r="I180" s="20" t="e">
        <f t="shared" ref="I180:S180" si="129">I181/I179</f>
        <v>#DIV/0!</v>
      </c>
      <c r="J180" s="13" t="s">
        <v>396</v>
      </c>
      <c r="K180" s="13">
        <v>0</v>
      </c>
      <c r="L180" s="13" t="s">
        <v>396</v>
      </c>
      <c r="M180" s="13">
        <v>0</v>
      </c>
      <c r="N180" s="13" t="s">
        <v>396</v>
      </c>
      <c r="O180" s="13">
        <v>0</v>
      </c>
      <c r="P180" s="13" t="s">
        <v>396</v>
      </c>
      <c r="Q180" s="20" t="e">
        <f t="shared" si="129"/>
        <v>#DIV/0!</v>
      </c>
      <c r="R180" s="12">
        <f t="shared" si="129"/>
        <v>235488.03333333333</v>
      </c>
      <c r="S180" s="20" t="e">
        <f t="shared" si="129"/>
        <v>#DIV/0!</v>
      </c>
      <c r="T180" s="140"/>
      <c r="U180" s="140"/>
    </row>
    <row r="181" spans="1:21" s="116" customFormat="1" ht="25.5" x14ac:dyDescent="0.2">
      <c r="A181" s="144"/>
      <c r="B181" s="130" t="s">
        <v>90</v>
      </c>
      <c r="C181" s="15"/>
      <c r="D181" s="16"/>
      <c r="E181" s="16"/>
      <c r="F181" s="16"/>
      <c r="G181" s="15"/>
      <c r="H181" s="12">
        <f>SUM(H182:H188)</f>
        <v>1519298.9000000001</v>
      </c>
      <c r="I181" s="12">
        <f t="shared" ref="I181:S181" si="130">SUM(I182:I188)</f>
        <v>0</v>
      </c>
      <c r="J181" s="12">
        <f t="shared" si="130"/>
        <v>111682.6</v>
      </c>
      <c r="K181" s="12">
        <f t="shared" si="130"/>
        <v>0</v>
      </c>
      <c r="L181" s="12">
        <f t="shared" si="130"/>
        <v>105791.3</v>
      </c>
      <c r="M181" s="12">
        <f t="shared" si="130"/>
        <v>0</v>
      </c>
      <c r="N181" s="12">
        <f t="shared" si="130"/>
        <v>551.1</v>
      </c>
      <c r="O181" s="12">
        <f t="shared" si="130"/>
        <v>0</v>
      </c>
      <c r="P181" s="12">
        <f t="shared" si="130"/>
        <v>1301273.9000000001</v>
      </c>
      <c r="Q181" s="12">
        <f t="shared" si="130"/>
        <v>0</v>
      </c>
      <c r="R181" s="12">
        <f t="shared" si="130"/>
        <v>706464.1</v>
      </c>
      <c r="S181" s="12">
        <f t="shared" si="130"/>
        <v>0</v>
      </c>
      <c r="T181" s="140"/>
      <c r="U181" s="140"/>
    </row>
    <row r="182" spans="1:21" s="116" customFormat="1" x14ac:dyDescent="0.2">
      <c r="A182" s="144"/>
      <c r="B182" s="138" t="s">
        <v>17</v>
      </c>
      <c r="C182" s="15">
        <v>124</v>
      </c>
      <c r="D182" s="15" t="s">
        <v>400</v>
      </c>
      <c r="E182" s="15" t="s">
        <v>401</v>
      </c>
      <c r="F182" s="15" t="s">
        <v>530</v>
      </c>
      <c r="G182" s="15" t="s">
        <v>56</v>
      </c>
      <c r="H182" s="21">
        <f>J182+L182+N182+P182</f>
        <v>230879.10000000003</v>
      </c>
      <c r="I182" s="21">
        <v>0</v>
      </c>
      <c r="J182" s="10">
        <v>111682.6</v>
      </c>
      <c r="K182" s="10">
        <v>0</v>
      </c>
      <c r="L182" s="10">
        <v>105791.3</v>
      </c>
      <c r="M182" s="10">
        <v>0</v>
      </c>
      <c r="N182" s="10">
        <v>551.1</v>
      </c>
      <c r="O182" s="21">
        <v>0</v>
      </c>
      <c r="P182" s="21">
        <v>12854.1</v>
      </c>
      <c r="Q182" s="21">
        <v>0</v>
      </c>
      <c r="R182" s="10">
        <v>655959</v>
      </c>
      <c r="S182" s="21">
        <v>0</v>
      </c>
      <c r="T182" s="140"/>
      <c r="U182" s="140"/>
    </row>
    <row r="183" spans="1:21" s="116" customFormat="1" x14ac:dyDescent="0.2">
      <c r="A183" s="144"/>
      <c r="B183" s="144"/>
      <c r="C183" s="15">
        <v>124</v>
      </c>
      <c r="D183" s="15" t="s">
        <v>400</v>
      </c>
      <c r="E183" s="15" t="s">
        <v>401</v>
      </c>
      <c r="F183" s="15" t="s">
        <v>531</v>
      </c>
      <c r="G183" s="15" t="s">
        <v>56</v>
      </c>
      <c r="H183" s="21">
        <f t="shared" ref="H183:H187" si="131">J183+L183+N183+P183</f>
        <v>257826.1</v>
      </c>
      <c r="I183" s="21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21">
        <v>0</v>
      </c>
      <c r="P183" s="21">
        <v>257826.1</v>
      </c>
      <c r="Q183" s="21">
        <v>0</v>
      </c>
      <c r="R183" s="10">
        <v>0</v>
      </c>
      <c r="S183" s="21">
        <v>0</v>
      </c>
      <c r="T183" s="140"/>
      <c r="U183" s="140"/>
    </row>
    <row r="184" spans="1:21" s="116" customFormat="1" x14ac:dyDescent="0.2">
      <c r="A184" s="144"/>
      <c r="B184" s="144"/>
      <c r="C184" s="15">
        <v>124</v>
      </c>
      <c r="D184" s="15" t="s">
        <v>400</v>
      </c>
      <c r="E184" s="15" t="s">
        <v>401</v>
      </c>
      <c r="F184" s="15" t="s">
        <v>535</v>
      </c>
      <c r="G184" s="15">
        <v>522</v>
      </c>
      <c r="H184" s="21">
        <f t="shared" si="131"/>
        <v>75792.2</v>
      </c>
      <c r="I184" s="21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21">
        <v>0</v>
      </c>
      <c r="P184" s="21">
        <v>75792.2</v>
      </c>
      <c r="Q184" s="21">
        <v>0</v>
      </c>
      <c r="R184" s="10">
        <v>0</v>
      </c>
      <c r="S184" s="21">
        <v>0</v>
      </c>
      <c r="T184" s="140"/>
      <c r="U184" s="140"/>
    </row>
    <row r="185" spans="1:21" s="116" customFormat="1" x14ac:dyDescent="0.2">
      <c r="A185" s="144"/>
      <c r="B185" s="139"/>
      <c r="C185" s="15">
        <v>124</v>
      </c>
      <c r="D185" s="15" t="s">
        <v>400</v>
      </c>
      <c r="E185" s="15" t="s">
        <v>401</v>
      </c>
      <c r="F185" s="15" t="s">
        <v>538</v>
      </c>
      <c r="G185" s="15">
        <v>522</v>
      </c>
      <c r="H185" s="21">
        <f t="shared" si="131"/>
        <v>0</v>
      </c>
      <c r="I185" s="21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21">
        <v>0</v>
      </c>
      <c r="P185" s="21">
        <v>0</v>
      </c>
      <c r="Q185" s="21">
        <v>0</v>
      </c>
      <c r="R185" s="10">
        <v>50000</v>
      </c>
      <c r="S185" s="21">
        <v>0</v>
      </c>
      <c r="T185" s="140"/>
      <c r="U185" s="140"/>
    </row>
    <row r="186" spans="1:21" s="116" customFormat="1" x14ac:dyDescent="0.2">
      <c r="A186" s="144"/>
      <c r="B186" s="138" t="s">
        <v>14</v>
      </c>
      <c r="C186" s="30" t="s">
        <v>262</v>
      </c>
      <c r="D186" s="30" t="s">
        <v>400</v>
      </c>
      <c r="E186" s="30" t="s">
        <v>401</v>
      </c>
      <c r="F186" s="30" t="s">
        <v>531</v>
      </c>
      <c r="G186" s="30">
        <v>414</v>
      </c>
      <c r="H186" s="21">
        <f t="shared" si="131"/>
        <v>601593.69999999995</v>
      </c>
      <c r="I186" s="31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31">
        <v>0</v>
      </c>
      <c r="P186" s="31">
        <v>601593.69999999995</v>
      </c>
      <c r="Q186" s="31">
        <v>0</v>
      </c>
      <c r="R186" s="10">
        <v>0</v>
      </c>
      <c r="S186" s="31">
        <v>0</v>
      </c>
      <c r="T186" s="140"/>
      <c r="U186" s="140"/>
    </row>
    <row r="187" spans="1:21" s="116" customFormat="1" x14ac:dyDescent="0.2">
      <c r="A187" s="144"/>
      <c r="B187" s="139"/>
      <c r="C187" s="30">
        <v>124</v>
      </c>
      <c r="D187" s="30" t="s">
        <v>400</v>
      </c>
      <c r="E187" s="30" t="s">
        <v>401</v>
      </c>
      <c r="F187" s="30" t="s">
        <v>535</v>
      </c>
      <c r="G187" s="30">
        <v>522</v>
      </c>
      <c r="H187" s="21">
        <f t="shared" si="131"/>
        <v>300000</v>
      </c>
      <c r="I187" s="31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31">
        <v>0</v>
      </c>
      <c r="P187" s="31">
        <v>300000</v>
      </c>
      <c r="Q187" s="31">
        <v>0</v>
      </c>
      <c r="R187" s="10">
        <v>0</v>
      </c>
      <c r="S187" s="31">
        <v>0</v>
      </c>
      <c r="T187" s="140"/>
      <c r="U187" s="140"/>
    </row>
    <row r="188" spans="1:21" s="116" customFormat="1" x14ac:dyDescent="0.2">
      <c r="A188" s="144"/>
      <c r="B188" s="130" t="s">
        <v>15</v>
      </c>
      <c r="C188" s="15">
        <v>124</v>
      </c>
      <c r="D188" s="16" t="s">
        <v>400</v>
      </c>
      <c r="E188" s="16" t="s">
        <v>401</v>
      </c>
      <c r="F188" s="16"/>
      <c r="G188" s="12"/>
      <c r="H188" s="12">
        <v>53207.8</v>
      </c>
      <c r="I188" s="19"/>
      <c r="J188" s="12"/>
      <c r="K188" s="12"/>
      <c r="L188" s="12"/>
      <c r="M188" s="12"/>
      <c r="N188" s="12"/>
      <c r="O188" s="12"/>
      <c r="P188" s="12">
        <v>53207.8</v>
      </c>
      <c r="Q188" s="12"/>
      <c r="R188" s="23">
        <v>505.1</v>
      </c>
      <c r="S188" s="12"/>
      <c r="T188" s="140"/>
      <c r="U188" s="140"/>
    </row>
    <row r="189" spans="1:21" s="116" customFormat="1" ht="12.75" customHeight="1" x14ac:dyDescent="0.2">
      <c r="A189" s="139"/>
      <c r="B189" s="130" t="s">
        <v>12</v>
      </c>
      <c r="C189" s="18"/>
      <c r="D189" s="18"/>
      <c r="E189" s="18"/>
      <c r="F189" s="18"/>
      <c r="G189" s="18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40"/>
      <c r="U189" s="140"/>
    </row>
    <row r="190" spans="1:21" s="116" customFormat="1" ht="13.35" customHeight="1" x14ac:dyDescent="0.2">
      <c r="A190" s="138" t="s">
        <v>618</v>
      </c>
      <c r="B190" s="130" t="s">
        <v>227</v>
      </c>
      <c r="C190" s="18"/>
      <c r="D190" s="18"/>
      <c r="E190" s="18"/>
      <c r="F190" s="18"/>
      <c r="G190" s="18"/>
      <c r="H190" s="17">
        <v>1</v>
      </c>
      <c r="I190" s="32"/>
      <c r="J190" s="17"/>
      <c r="K190" s="17"/>
      <c r="L190" s="17"/>
      <c r="M190" s="17"/>
      <c r="N190" s="17"/>
      <c r="O190" s="17"/>
      <c r="P190" s="17">
        <v>1</v>
      </c>
      <c r="Q190" s="17"/>
      <c r="R190" s="17">
        <v>1</v>
      </c>
      <c r="S190" s="17"/>
      <c r="T190" s="141" t="s">
        <v>647</v>
      </c>
      <c r="U190" s="141" t="s">
        <v>294</v>
      </c>
    </row>
    <row r="191" spans="1:21" s="116" customFormat="1" ht="13.35" customHeight="1" x14ac:dyDescent="0.2">
      <c r="A191" s="144"/>
      <c r="B191" s="130" t="s">
        <v>114</v>
      </c>
      <c r="C191" s="18"/>
      <c r="D191" s="18"/>
      <c r="E191" s="18"/>
      <c r="F191" s="18"/>
      <c r="G191" s="18"/>
      <c r="H191" s="12">
        <f>H192/H190</f>
        <v>489522.5</v>
      </c>
      <c r="I191" s="20" t="e">
        <f t="shared" ref="I191:S191" si="132">I192/I190</f>
        <v>#DIV/0!</v>
      </c>
      <c r="J191" s="13" t="s">
        <v>396</v>
      </c>
      <c r="K191" s="13">
        <v>0</v>
      </c>
      <c r="L191" s="13" t="s">
        <v>396</v>
      </c>
      <c r="M191" s="13">
        <v>0</v>
      </c>
      <c r="N191" s="13" t="s">
        <v>396</v>
      </c>
      <c r="O191" s="13">
        <v>0</v>
      </c>
      <c r="P191" s="13" t="s">
        <v>396</v>
      </c>
      <c r="Q191" s="12" t="e">
        <f t="shared" si="132"/>
        <v>#DIV/0!</v>
      </c>
      <c r="R191" s="12">
        <f t="shared" si="132"/>
        <v>448945.5</v>
      </c>
      <c r="S191" s="20" t="e">
        <f t="shared" si="132"/>
        <v>#DIV/0!</v>
      </c>
      <c r="T191" s="142"/>
      <c r="U191" s="142"/>
    </row>
    <row r="192" spans="1:21" s="116" customFormat="1" ht="13.35" customHeight="1" x14ac:dyDescent="0.2">
      <c r="A192" s="144"/>
      <c r="B192" s="130" t="s">
        <v>90</v>
      </c>
      <c r="C192" s="18"/>
      <c r="D192" s="18"/>
      <c r="E192" s="18"/>
      <c r="F192" s="18"/>
      <c r="G192" s="18"/>
      <c r="H192" s="12">
        <f>SUM(H200)</f>
        <v>489522.5</v>
      </c>
      <c r="I192" s="12">
        <f t="shared" ref="I192:S192" si="133">SUM(I200)</f>
        <v>0</v>
      </c>
      <c r="J192" s="12">
        <f t="shared" si="133"/>
        <v>262948.8</v>
      </c>
      <c r="K192" s="12">
        <f t="shared" si="133"/>
        <v>0</v>
      </c>
      <c r="L192" s="12">
        <f t="shared" si="133"/>
        <v>2650.2</v>
      </c>
      <c r="M192" s="12">
        <f t="shared" si="133"/>
        <v>0</v>
      </c>
      <c r="N192" s="12">
        <f t="shared" si="133"/>
        <v>0</v>
      </c>
      <c r="O192" s="12">
        <f t="shared" si="133"/>
        <v>0</v>
      </c>
      <c r="P192" s="12">
        <f t="shared" si="133"/>
        <v>223923.5</v>
      </c>
      <c r="Q192" s="12">
        <f t="shared" si="133"/>
        <v>0</v>
      </c>
      <c r="R192" s="12">
        <f t="shared" si="133"/>
        <v>448945.5</v>
      </c>
      <c r="S192" s="12">
        <f t="shared" si="133"/>
        <v>0</v>
      </c>
      <c r="T192" s="142"/>
      <c r="U192" s="142"/>
    </row>
    <row r="193" spans="1:21" s="116" customFormat="1" ht="22.5" customHeight="1" x14ac:dyDescent="0.2">
      <c r="A193" s="144"/>
      <c r="B193" s="138" t="s">
        <v>7</v>
      </c>
      <c r="C193" s="33">
        <v>124</v>
      </c>
      <c r="D193" s="34" t="s">
        <v>400</v>
      </c>
      <c r="E193" s="34" t="s">
        <v>401</v>
      </c>
      <c r="F193" s="34" t="s">
        <v>537</v>
      </c>
      <c r="G193" s="33">
        <v>522</v>
      </c>
      <c r="H193" s="12">
        <f t="shared" ref="H193:S193" si="134">SUM(H201)</f>
        <v>2650.2</v>
      </c>
      <c r="I193" s="12">
        <f t="shared" si="134"/>
        <v>0</v>
      </c>
      <c r="J193" s="12">
        <f t="shared" si="134"/>
        <v>0</v>
      </c>
      <c r="K193" s="12">
        <f t="shared" si="134"/>
        <v>0</v>
      </c>
      <c r="L193" s="12">
        <f t="shared" si="134"/>
        <v>2650.2</v>
      </c>
      <c r="M193" s="12">
        <f t="shared" si="134"/>
        <v>0</v>
      </c>
      <c r="N193" s="12">
        <f t="shared" si="134"/>
        <v>0</v>
      </c>
      <c r="O193" s="12">
        <f t="shared" si="134"/>
        <v>0</v>
      </c>
      <c r="P193" s="12">
        <f t="shared" si="134"/>
        <v>0</v>
      </c>
      <c r="Q193" s="12">
        <f t="shared" si="134"/>
        <v>0</v>
      </c>
      <c r="R193" s="12">
        <f t="shared" si="134"/>
        <v>0</v>
      </c>
      <c r="S193" s="12">
        <f t="shared" si="134"/>
        <v>0</v>
      </c>
      <c r="T193" s="142"/>
      <c r="U193" s="142"/>
    </row>
    <row r="194" spans="1:21" s="116" customFormat="1" ht="22.5" customHeight="1" x14ac:dyDescent="0.2">
      <c r="A194" s="144"/>
      <c r="B194" s="139"/>
      <c r="C194" s="33">
        <v>124</v>
      </c>
      <c r="D194" s="34" t="s">
        <v>400</v>
      </c>
      <c r="E194" s="34" t="s">
        <v>401</v>
      </c>
      <c r="F194" s="34" t="s">
        <v>536</v>
      </c>
      <c r="G194" s="33">
        <v>522</v>
      </c>
      <c r="H194" s="12">
        <f t="shared" ref="H194:S194" si="135">SUM(H202)</f>
        <v>105849.8</v>
      </c>
      <c r="I194" s="12">
        <f t="shared" si="135"/>
        <v>0</v>
      </c>
      <c r="J194" s="12">
        <f t="shared" si="135"/>
        <v>57848.800000000003</v>
      </c>
      <c r="K194" s="12">
        <f t="shared" si="135"/>
        <v>0</v>
      </c>
      <c r="L194" s="12">
        <f t="shared" si="135"/>
        <v>0</v>
      </c>
      <c r="M194" s="12">
        <f t="shared" si="135"/>
        <v>0</v>
      </c>
      <c r="N194" s="12">
        <f t="shared" si="135"/>
        <v>0</v>
      </c>
      <c r="O194" s="12">
        <f t="shared" si="135"/>
        <v>0</v>
      </c>
      <c r="P194" s="12">
        <f t="shared" si="135"/>
        <v>48001</v>
      </c>
      <c r="Q194" s="12">
        <f t="shared" si="135"/>
        <v>0</v>
      </c>
      <c r="R194" s="12">
        <f t="shared" si="135"/>
        <v>97780.3</v>
      </c>
      <c r="S194" s="12">
        <f t="shared" si="135"/>
        <v>0</v>
      </c>
      <c r="T194" s="142"/>
      <c r="U194" s="142"/>
    </row>
    <row r="195" spans="1:21" s="116" customFormat="1" ht="22.5" customHeight="1" x14ac:dyDescent="0.2">
      <c r="A195" s="144"/>
      <c r="B195" s="130" t="s">
        <v>14</v>
      </c>
      <c r="C195" s="33">
        <v>124</v>
      </c>
      <c r="D195" s="33" t="s">
        <v>400</v>
      </c>
      <c r="E195" s="33" t="s">
        <v>401</v>
      </c>
      <c r="F195" s="33" t="s">
        <v>536</v>
      </c>
      <c r="G195" s="33">
        <v>522</v>
      </c>
      <c r="H195" s="12">
        <f t="shared" ref="H195:S195" si="136">SUM(H203)</f>
        <v>375285.1</v>
      </c>
      <c r="I195" s="12">
        <f t="shared" si="136"/>
        <v>0</v>
      </c>
      <c r="J195" s="12">
        <f t="shared" si="136"/>
        <v>205100</v>
      </c>
      <c r="K195" s="12">
        <f t="shared" si="136"/>
        <v>0</v>
      </c>
      <c r="L195" s="12">
        <f t="shared" si="136"/>
        <v>0</v>
      </c>
      <c r="M195" s="12">
        <f t="shared" si="136"/>
        <v>0</v>
      </c>
      <c r="N195" s="12">
        <f t="shared" si="136"/>
        <v>0</v>
      </c>
      <c r="O195" s="12">
        <f t="shared" si="136"/>
        <v>0</v>
      </c>
      <c r="P195" s="12">
        <f t="shared" si="136"/>
        <v>170185.1</v>
      </c>
      <c r="Q195" s="12">
        <f t="shared" si="136"/>
        <v>0</v>
      </c>
      <c r="R195" s="12">
        <f t="shared" si="136"/>
        <v>346675.7</v>
      </c>
      <c r="S195" s="12">
        <f t="shared" si="136"/>
        <v>0</v>
      </c>
      <c r="T195" s="142"/>
      <c r="U195" s="142"/>
    </row>
    <row r="196" spans="1:21" s="116" customFormat="1" ht="22.5" customHeight="1" x14ac:dyDescent="0.2">
      <c r="A196" s="144"/>
      <c r="B196" s="130" t="s">
        <v>9</v>
      </c>
      <c r="C196" s="18"/>
      <c r="D196" s="18"/>
      <c r="E196" s="18"/>
      <c r="F196" s="18"/>
      <c r="G196" s="18"/>
      <c r="H196" s="12">
        <f t="shared" ref="H196:S196" si="137">SUM(H204)</f>
        <v>5737.4000000000005</v>
      </c>
      <c r="I196" s="12">
        <f t="shared" si="137"/>
        <v>0</v>
      </c>
      <c r="J196" s="12">
        <f t="shared" si="137"/>
        <v>0</v>
      </c>
      <c r="K196" s="12">
        <f t="shared" si="137"/>
        <v>0</v>
      </c>
      <c r="L196" s="12">
        <f t="shared" si="137"/>
        <v>0</v>
      </c>
      <c r="M196" s="12">
        <f t="shared" si="137"/>
        <v>0</v>
      </c>
      <c r="N196" s="12">
        <f t="shared" si="137"/>
        <v>0</v>
      </c>
      <c r="O196" s="12">
        <f t="shared" si="137"/>
        <v>0</v>
      </c>
      <c r="P196" s="12">
        <f t="shared" si="137"/>
        <v>5737.4000000000005</v>
      </c>
      <c r="Q196" s="12">
        <f t="shared" si="137"/>
        <v>0</v>
      </c>
      <c r="R196" s="12">
        <f t="shared" si="137"/>
        <v>4489.5</v>
      </c>
      <c r="S196" s="12">
        <f t="shared" si="137"/>
        <v>0</v>
      </c>
      <c r="T196" s="142"/>
      <c r="U196" s="142"/>
    </row>
    <row r="197" spans="1:21" s="116" customFormat="1" ht="44.25" customHeight="1" x14ac:dyDescent="0.2">
      <c r="A197" s="139"/>
      <c r="B197" s="130" t="s">
        <v>10</v>
      </c>
      <c r="C197" s="18"/>
      <c r="D197" s="18"/>
      <c r="E197" s="18"/>
      <c r="F197" s="18"/>
      <c r="G197" s="18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43"/>
      <c r="U197" s="143"/>
    </row>
    <row r="198" spans="1:21" s="116" customFormat="1" ht="38.25" customHeight="1" x14ac:dyDescent="0.2">
      <c r="A198" s="138" t="s">
        <v>625</v>
      </c>
      <c r="B198" s="130" t="s">
        <v>227</v>
      </c>
      <c r="C198" s="18"/>
      <c r="D198" s="18"/>
      <c r="E198" s="18"/>
      <c r="F198" s="18"/>
      <c r="G198" s="18"/>
      <c r="H198" s="17">
        <v>1</v>
      </c>
      <c r="I198" s="32"/>
      <c r="J198" s="17"/>
      <c r="K198" s="17"/>
      <c r="L198" s="17"/>
      <c r="M198" s="17"/>
      <c r="N198" s="17"/>
      <c r="O198" s="17"/>
      <c r="P198" s="17">
        <v>1</v>
      </c>
      <c r="Q198" s="17"/>
      <c r="R198" s="17">
        <v>1</v>
      </c>
      <c r="S198" s="17"/>
      <c r="T198" s="141" t="s">
        <v>647</v>
      </c>
      <c r="U198" s="141" t="s">
        <v>626</v>
      </c>
    </row>
    <row r="199" spans="1:21" s="116" customFormat="1" ht="25.5" x14ac:dyDescent="0.2">
      <c r="A199" s="144"/>
      <c r="B199" s="130" t="s">
        <v>114</v>
      </c>
      <c r="C199" s="18"/>
      <c r="D199" s="18"/>
      <c r="E199" s="18"/>
      <c r="F199" s="18"/>
      <c r="G199" s="18"/>
      <c r="H199" s="12">
        <f>H200/H198</f>
        <v>489522.5</v>
      </c>
      <c r="I199" s="20" t="e">
        <f t="shared" ref="I199:S199" si="138">I200/I198</f>
        <v>#DIV/0!</v>
      </c>
      <c r="J199" s="13" t="s">
        <v>396</v>
      </c>
      <c r="K199" s="13">
        <v>0</v>
      </c>
      <c r="L199" s="13" t="s">
        <v>396</v>
      </c>
      <c r="M199" s="13">
        <v>0</v>
      </c>
      <c r="N199" s="13" t="s">
        <v>396</v>
      </c>
      <c r="O199" s="13">
        <v>0</v>
      </c>
      <c r="P199" s="13" t="s">
        <v>396</v>
      </c>
      <c r="Q199" s="12" t="e">
        <f t="shared" si="138"/>
        <v>#DIV/0!</v>
      </c>
      <c r="R199" s="12">
        <f t="shared" si="138"/>
        <v>448945.5</v>
      </c>
      <c r="S199" s="20" t="e">
        <f t="shared" si="138"/>
        <v>#DIV/0!</v>
      </c>
      <c r="T199" s="142"/>
      <c r="U199" s="142"/>
    </row>
    <row r="200" spans="1:21" s="116" customFormat="1" ht="25.5" x14ac:dyDescent="0.2">
      <c r="A200" s="144"/>
      <c r="B200" s="130" t="s">
        <v>90</v>
      </c>
      <c r="C200" s="18"/>
      <c r="D200" s="18"/>
      <c r="E200" s="18"/>
      <c r="F200" s="18"/>
      <c r="G200" s="18"/>
      <c r="H200" s="12">
        <f>SUM(H201:H204)</f>
        <v>489522.5</v>
      </c>
      <c r="I200" s="12">
        <f t="shared" ref="I200:S200" si="139">SUM(I201:I204)</f>
        <v>0</v>
      </c>
      <c r="J200" s="12">
        <f t="shared" si="139"/>
        <v>262948.8</v>
      </c>
      <c r="K200" s="12">
        <f t="shared" si="139"/>
        <v>0</v>
      </c>
      <c r="L200" s="12">
        <f t="shared" si="139"/>
        <v>2650.2</v>
      </c>
      <c r="M200" s="12">
        <f t="shared" si="139"/>
        <v>0</v>
      </c>
      <c r="N200" s="12">
        <f t="shared" si="139"/>
        <v>0</v>
      </c>
      <c r="O200" s="12">
        <f t="shared" si="139"/>
        <v>0</v>
      </c>
      <c r="P200" s="12">
        <f t="shared" si="139"/>
        <v>223923.5</v>
      </c>
      <c r="Q200" s="12">
        <f t="shared" si="139"/>
        <v>0</v>
      </c>
      <c r="R200" s="12">
        <f t="shared" si="139"/>
        <v>448945.5</v>
      </c>
      <c r="S200" s="12">
        <f t="shared" si="139"/>
        <v>0</v>
      </c>
      <c r="T200" s="142"/>
      <c r="U200" s="142"/>
    </row>
    <row r="201" spans="1:21" s="116" customFormat="1" x14ac:dyDescent="0.2">
      <c r="A201" s="144"/>
      <c r="B201" s="138" t="s">
        <v>7</v>
      </c>
      <c r="C201" s="33">
        <v>124</v>
      </c>
      <c r="D201" s="34" t="s">
        <v>400</v>
      </c>
      <c r="E201" s="34" t="s">
        <v>401</v>
      </c>
      <c r="F201" s="34" t="s">
        <v>537</v>
      </c>
      <c r="G201" s="33">
        <v>522</v>
      </c>
      <c r="H201" s="12">
        <f>J201+L201+N201+P201</f>
        <v>2650.2</v>
      </c>
      <c r="I201" s="35">
        <v>0</v>
      </c>
      <c r="J201" s="12">
        <v>0</v>
      </c>
      <c r="K201" s="12">
        <v>0</v>
      </c>
      <c r="L201" s="12">
        <v>2650.2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35">
        <v>0</v>
      </c>
      <c r="T201" s="142"/>
      <c r="U201" s="142"/>
    </row>
    <row r="202" spans="1:21" s="116" customFormat="1" x14ac:dyDescent="0.2">
      <c r="A202" s="144"/>
      <c r="B202" s="139"/>
      <c r="C202" s="33">
        <v>124</v>
      </c>
      <c r="D202" s="34" t="s">
        <v>400</v>
      </c>
      <c r="E202" s="34" t="s">
        <v>401</v>
      </c>
      <c r="F202" s="34" t="s">
        <v>536</v>
      </c>
      <c r="G202" s="33">
        <v>522</v>
      </c>
      <c r="H202" s="12">
        <f t="shared" ref="H202:H203" si="140">J202+L202+N202+P202</f>
        <v>105849.8</v>
      </c>
      <c r="I202" s="35">
        <v>0</v>
      </c>
      <c r="J202" s="12">
        <v>57848.800000000003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48001</v>
      </c>
      <c r="Q202" s="12">
        <v>0</v>
      </c>
      <c r="R202" s="12">
        <v>97780.3</v>
      </c>
      <c r="S202" s="35">
        <v>0</v>
      </c>
      <c r="T202" s="142"/>
      <c r="U202" s="142"/>
    </row>
    <row r="203" spans="1:21" s="116" customFormat="1" x14ac:dyDescent="0.2">
      <c r="A203" s="144"/>
      <c r="B203" s="130" t="s">
        <v>14</v>
      </c>
      <c r="C203" s="33">
        <v>124</v>
      </c>
      <c r="D203" s="33" t="s">
        <v>400</v>
      </c>
      <c r="E203" s="33" t="s">
        <v>401</v>
      </c>
      <c r="F203" s="33" t="s">
        <v>536</v>
      </c>
      <c r="G203" s="33">
        <v>522</v>
      </c>
      <c r="H203" s="12">
        <f t="shared" si="140"/>
        <v>375285.1</v>
      </c>
      <c r="I203" s="35">
        <v>0</v>
      </c>
      <c r="J203" s="12">
        <v>205100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170185.1</v>
      </c>
      <c r="Q203" s="12">
        <v>0</v>
      </c>
      <c r="R203" s="12">
        <v>346675.7</v>
      </c>
      <c r="S203" s="35">
        <v>0</v>
      </c>
      <c r="T203" s="142"/>
      <c r="U203" s="142"/>
    </row>
    <row r="204" spans="1:21" s="116" customFormat="1" x14ac:dyDescent="0.2">
      <c r="A204" s="144"/>
      <c r="B204" s="130" t="s">
        <v>9</v>
      </c>
      <c r="C204" s="18" t="s">
        <v>262</v>
      </c>
      <c r="D204" s="18" t="s">
        <v>400</v>
      </c>
      <c r="E204" s="18" t="s">
        <v>401</v>
      </c>
      <c r="F204" s="18"/>
      <c r="G204" s="18"/>
      <c r="H204" s="12">
        <v>5737.4000000000005</v>
      </c>
      <c r="I204" s="19"/>
      <c r="J204" s="12"/>
      <c r="K204" s="12"/>
      <c r="L204" s="12"/>
      <c r="M204" s="12"/>
      <c r="N204" s="12"/>
      <c r="O204" s="12"/>
      <c r="P204" s="12">
        <v>5737.4000000000005</v>
      </c>
      <c r="Q204" s="12"/>
      <c r="R204" s="12">
        <v>4489.5</v>
      </c>
      <c r="S204" s="12">
        <v>0</v>
      </c>
      <c r="T204" s="142"/>
      <c r="U204" s="142"/>
    </row>
    <row r="205" spans="1:21" s="116" customFormat="1" ht="12.75" customHeight="1" x14ac:dyDescent="0.2">
      <c r="A205" s="139"/>
      <c r="B205" s="130" t="s">
        <v>10</v>
      </c>
      <c r="C205" s="18"/>
      <c r="D205" s="18"/>
      <c r="E205" s="18"/>
      <c r="F205" s="18"/>
      <c r="G205" s="18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43"/>
      <c r="U205" s="143"/>
    </row>
    <row r="206" spans="1:21" s="116" customFormat="1" ht="33" customHeight="1" x14ac:dyDescent="0.2">
      <c r="A206" s="138" t="s">
        <v>619</v>
      </c>
      <c r="B206" s="130" t="s">
        <v>158</v>
      </c>
      <c r="C206" s="15"/>
      <c r="D206" s="16"/>
      <c r="E206" s="16"/>
      <c r="F206" s="16"/>
      <c r="G206" s="15"/>
      <c r="H206" s="12">
        <v>2</v>
      </c>
      <c r="I206" s="12">
        <v>0</v>
      </c>
      <c r="J206" s="12">
        <v>0</v>
      </c>
      <c r="K206" s="12">
        <v>0</v>
      </c>
      <c r="L206" s="12">
        <v>2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2</v>
      </c>
      <c r="S206" s="12">
        <v>2</v>
      </c>
      <c r="T206" s="140" t="s">
        <v>664</v>
      </c>
      <c r="U206" s="140" t="s">
        <v>235</v>
      </c>
    </row>
    <row r="207" spans="1:21" s="116" customFormat="1" ht="26.45" customHeight="1" x14ac:dyDescent="0.2">
      <c r="A207" s="144"/>
      <c r="B207" s="130" t="s">
        <v>105</v>
      </c>
      <c r="C207" s="15"/>
      <c r="D207" s="16"/>
      <c r="E207" s="16"/>
      <c r="F207" s="16"/>
      <c r="G207" s="15"/>
      <c r="H207" s="12">
        <f>ROUND(H208/H206,1)</f>
        <v>6729</v>
      </c>
      <c r="I207" s="12">
        <v>0</v>
      </c>
      <c r="J207" s="13" t="s">
        <v>396</v>
      </c>
      <c r="K207" s="13">
        <v>0</v>
      </c>
      <c r="L207" s="13" t="s">
        <v>396</v>
      </c>
      <c r="M207" s="13">
        <v>0</v>
      </c>
      <c r="N207" s="13" t="s">
        <v>396</v>
      </c>
      <c r="O207" s="13">
        <v>0</v>
      </c>
      <c r="P207" s="13" t="s">
        <v>396</v>
      </c>
      <c r="Q207" s="12">
        <v>0</v>
      </c>
      <c r="R207" s="12">
        <f t="shared" ref="R207:S207" si="141">ROUND(R208/R206,1)</f>
        <v>7599</v>
      </c>
      <c r="S207" s="12">
        <f t="shared" si="141"/>
        <v>7599</v>
      </c>
      <c r="T207" s="140"/>
      <c r="U207" s="140"/>
    </row>
    <row r="208" spans="1:21" s="116" customFormat="1" ht="21" customHeight="1" x14ac:dyDescent="0.2">
      <c r="A208" s="144"/>
      <c r="B208" s="130" t="s">
        <v>90</v>
      </c>
      <c r="C208" s="15"/>
      <c r="D208" s="16"/>
      <c r="E208" s="16"/>
      <c r="F208" s="16"/>
      <c r="G208" s="15"/>
      <c r="H208" s="12">
        <f>SUM(H209:H214)</f>
        <v>13457.9</v>
      </c>
      <c r="I208" s="12">
        <f t="shared" ref="I208:S208" si="142">SUM(I209:I214)</f>
        <v>0</v>
      </c>
      <c r="J208" s="12">
        <f t="shared" si="142"/>
        <v>0</v>
      </c>
      <c r="K208" s="12">
        <f t="shared" si="142"/>
        <v>0</v>
      </c>
      <c r="L208" s="12">
        <f t="shared" si="142"/>
        <v>13457.9</v>
      </c>
      <c r="M208" s="12">
        <f t="shared" si="142"/>
        <v>0</v>
      </c>
      <c r="N208" s="12">
        <f t="shared" si="142"/>
        <v>0</v>
      </c>
      <c r="O208" s="12">
        <f t="shared" si="142"/>
        <v>0</v>
      </c>
      <c r="P208" s="12">
        <f t="shared" si="142"/>
        <v>0</v>
      </c>
      <c r="Q208" s="12">
        <f t="shared" si="142"/>
        <v>0</v>
      </c>
      <c r="R208" s="12">
        <f t="shared" si="142"/>
        <v>15197.9</v>
      </c>
      <c r="S208" s="12">
        <f t="shared" si="142"/>
        <v>15197.9</v>
      </c>
      <c r="T208" s="140"/>
      <c r="U208" s="140"/>
    </row>
    <row r="209" spans="1:21" s="116" customFormat="1" x14ac:dyDescent="0.2">
      <c r="A209" s="144"/>
      <c r="B209" s="138" t="s">
        <v>17</v>
      </c>
      <c r="C209" s="30" t="str">
        <f>C218</f>
        <v>136</v>
      </c>
      <c r="D209" s="30" t="str">
        <f t="shared" ref="D209:G210" si="143">D218</f>
        <v>07</v>
      </c>
      <c r="E209" s="30" t="str">
        <f t="shared" si="143"/>
        <v>09</v>
      </c>
      <c r="F209" s="30" t="str">
        <f t="shared" si="143"/>
        <v>0710203470</v>
      </c>
      <c r="G209" s="30" t="str">
        <f t="shared" si="143"/>
        <v>242</v>
      </c>
      <c r="H209" s="12">
        <f>H218</f>
        <v>12000.9</v>
      </c>
      <c r="I209" s="12">
        <f t="shared" ref="I209:S209" si="144">I218</f>
        <v>0</v>
      </c>
      <c r="J209" s="12">
        <f t="shared" si="144"/>
        <v>0</v>
      </c>
      <c r="K209" s="12">
        <f t="shared" si="144"/>
        <v>0</v>
      </c>
      <c r="L209" s="12">
        <f t="shared" si="144"/>
        <v>12000.9</v>
      </c>
      <c r="M209" s="12">
        <f t="shared" si="144"/>
        <v>0</v>
      </c>
      <c r="N209" s="12">
        <f t="shared" si="144"/>
        <v>0</v>
      </c>
      <c r="O209" s="12">
        <f t="shared" si="144"/>
        <v>0</v>
      </c>
      <c r="P209" s="12">
        <f t="shared" si="144"/>
        <v>0</v>
      </c>
      <c r="Q209" s="12">
        <f t="shared" si="144"/>
        <v>0</v>
      </c>
      <c r="R209" s="12">
        <f t="shared" si="144"/>
        <v>12000.9</v>
      </c>
      <c r="S209" s="12">
        <f t="shared" si="144"/>
        <v>12000.9</v>
      </c>
      <c r="T209" s="140"/>
      <c r="U209" s="140"/>
    </row>
    <row r="210" spans="1:21" s="116" customFormat="1" x14ac:dyDescent="0.2">
      <c r="A210" s="144"/>
      <c r="B210" s="144"/>
      <c r="C210" s="30" t="str">
        <f>C219</f>
        <v>136</v>
      </c>
      <c r="D210" s="30" t="str">
        <f t="shared" si="143"/>
        <v>07</v>
      </c>
      <c r="E210" s="30" t="str">
        <f t="shared" si="143"/>
        <v>09</v>
      </c>
      <c r="F210" s="30" t="str">
        <f t="shared" si="143"/>
        <v>0710203470</v>
      </c>
      <c r="G210" s="30" t="str">
        <f t="shared" si="143"/>
        <v>244</v>
      </c>
      <c r="H210" s="12">
        <f>H219</f>
        <v>1457</v>
      </c>
      <c r="I210" s="12">
        <f t="shared" ref="I210:S210" si="145">I219</f>
        <v>0</v>
      </c>
      <c r="J210" s="12">
        <f t="shared" si="145"/>
        <v>0</v>
      </c>
      <c r="K210" s="12">
        <f t="shared" si="145"/>
        <v>0</v>
      </c>
      <c r="L210" s="12">
        <f t="shared" si="145"/>
        <v>1457</v>
      </c>
      <c r="M210" s="12">
        <f t="shared" si="145"/>
        <v>0</v>
      </c>
      <c r="N210" s="12">
        <f t="shared" si="145"/>
        <v>0</v>
      </c>
      <c r="O210" s="12">
        <f t="shared" si="145"/>
        <v>0</v>
      </c>
      <c r="P210" s="12">
        <f t="shared" si="145"/>
        <v>0</v>
      </c>
      <c r="Q210" s="12">
        <f t="shared" si="145"/>
        <v>0</v>
      </c>
      <c r="R210" s="12">
        <f t="shared" si="145"/>
        <v>1457</v>
      </c>
      <c r="S210" s="12">
        <f t="shared" si="145"/>
        <v>1457</v>
      </c>
      <c r="T210" s="140"/>
      <c r="U210" s="140"/>
    </row>
    <row r="211" spans="1:21" s="116" customFormat="1" ht="12" customHeight="1" x14ac:dyDescent="0.2">
      <c r="A211" s="144"/>
      <c r="B211" s="139"/>
      <c r="C211" s="30" t="str">
        <f>C226</f>
        <v>136</v>
      </c>
      <c r="D211" s="30" t="str">
        <f t="shared" ref="D211:S211" si="146">D226</f>
        <v>07</v>
      </c>
      <c r="E211" s="30" t="str">
        <f t="shared" si="146"/>
        <v>09</v>
      </c>
      <c r="F211" s="30" t="str">
        <f t="shared" si="146"/>
        <v>0710203470</v>
      </c>
      <c r="G211" s="30" t="str">
        <f t="shared" si="146"/>
        <v>613</v>
      </c>
      <c r="H211" s="25">
        <f t="shared" si="146"/>
        <v>0</v>
      </c>
      <c r="I211" s="10">
        <f t="shared" si="146"/>
        <v>0</v>
      </c>
      <c r="J211" s="10">
        <f t="shared" si="146"/>
        <v>0</v>
      </c>
      <c r="K211" s="10">
        <f t="shared" si="146"/>
        <v>0</v>
      </c>
      <c r="L211" s="10">
        <f t="shared" si="146"/>
        <v>0</v>
      </c>
      <c r="M211" s="10">
        <f t="shared" si="146"/>
        <v>0</v>
      </c>
      <c r="N211" s="10">
        <f t="shared" si="146"/>
        <v>0</v>
      </c>
      <c r="O211" s="10">
        <f t="shared" si="146"/>
        <v>0</v>
      </c>
      <c r="P211" s="10">
        <f t="shared" si="146"/>
        <v>0</v>
      </c>
      <c r="Q211" s="10">
        <f t="shared" si="146"/>
        <v>0</v>
      </c>
      <c r="R211" s="10">
        <f t="shared" si="146"/>
        <v>1740</v>
      </c>
      <c r="S211" s="10">
        <f t="shared" si="146"/>
        <v>1740</v>
      </c>
      <c r="T211" s="140"/>
      <c r="U211" s="140"/>
    </row>
    <row r="212" spans="1:21" s="116" customFormat="1" x14ac:dyDescent="0.2">
      <c r="A212" s="144"/>
      <c r="B212" s="130" t="s">
        <v>14</v>
      </c>
      <c r="C212" s="15"/>
      <c r="D212" s="16"/>
      <c r="E212" s="16"/>
      <c r="F212" s="16"/>
      <c r="G212" s="15"/>
      <c r="H212" s="12">
        <f>H220</f>
        <v>0</v>
      </c>
      <c r="I212" s="12">
        <f t="shared" ref="I212" si="147">I220</f>
        <v>0</v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40"/>
      <c r="U212" s="140"/>
    </row>
    <row r="213" spans="1:21" s="116" customFormat="1" ht="13.5" customHeight="1" x14ac:dyDescent="0.2">
      <c r="A213" s="144"/>
      <c r="B213" s="130" t="s">
        <v>15</v>
      </c>
      <c r="C213" s="15"/>
      <c r="D213" s="16"/>
      <c r="E213" s="16"/>
      <c r="F213" s="16"/>
      <c r="G213" s="15"/>
      <c r="H213" s="12">
        <f>H221</f>
        <v>0</v>
      </c>
      <c r="I213" s="12">
        <f t="shared" ref="I213" si="148">I221</f>
        <v>0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40"/>
      <c r="U213" s="140"/>
    </row>
    <row r="214" spans="1:21" s="116" customFormat="1" ht="71.25" customHeight="1" x14ac:dyDescent="0.2">
      <c r="A214" s="139"/>
      <c r="B214" s="130" t="s">
        <v>12</v>
      </c>
      <c r="C214" s="15"/>
      <c r="D214" s="16"/>
      <c r="E214" s="16"/>
      <c r="F214" s="16"/>
      <c r="G214" s="15"/>
      <c r="H214" s="12">
        <f>H222</f>
        <v>0</v>
      </c>
      <c r="I214" s="12">
        <f t="shared" ref="I214:S214" si="149">I222</f>
        <v>0</v>
      </c>
      <c r="J214" s="12">
        <f t="shared" si="149"/>
        <v>0</v>
      </c>
      <c r="K214" s="12">
        <f t="shared" si="149"/>
        <v>0</v>
      </c>
      <c r="L214" s="12">
        <f t="shared" si="149"/>
        <v>0</v>
      </c>
      <c r="M214" s="12">
        <f t="shared" si="149"/>
        <v>0</v>
      </c>
      <c r="N214" s="12">
        <f t="shared" si="149"/>
        <v>0</v>
      </c>
      <c r="O214" s="12">
        <f t="shared" si="149"/>
        <v>0</v>
      </c>
      <c r="P214" s="12">
        <f t="shared" si="149"/>
        <v>0</v>
      </c>
      <c r="Q214" s="12">
        <f t="shared" si="149"/>
        <v>0</v>
      </c>
      <c r="R214" s="12">
        <f t="shared" si="149"/>
        <v>0</v>
      </c>
      <c r="S214" s="12">
        <f t="shared" si="149"/>
        <v>0</v>
      </c>
      <c r="T214" s="140"/>
      <c r="U214" s="140"/>
    </row>
    <row r="215" spans="1:21" s="116" customFormat="1" ht="36" customHeight="1" x14ac:dyDescent="0.2">
      <c r="A215" s="146" t="s">
        <v>620</v>
      </c>
      <c r="B215" s="130" t="s">
        <v>92</v>
      </c>
      <c r="C215" s="15"/>
      <c r="D215" s="16"/>
      <c r="E215" s="16"/>
      <c r="F215" s="16"/>
      <c r="G215" s="15"/>
      <c r="H215" s="17">
        <v>2</v>
      </c>
      <c r="I215" s="17">
        <v>0</v>
      </c>
      <c r="J215" s="17">
        <v>0</v>
      </c>
      <c r="K215" s="17">
        <v>0</v>
      </c>
      <c r="L215" s="17">
        <v>2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2</v>
      </c>
      <c r="S215" s="12">
        <v>2</v>
      </c>
      <c r="T215" s="140" t="s">
        <v>544</v>
      </c>
      <c r="U215" s="141" t="s">
        <v>305</v>
      </c>
    </row>
    <row r="216" spans="1:21" s="116" customFormat="1" ht="26.45" customHeight="1" x14ac:dyDescent="0.2">
      <c r="A216" s="146"/>
      <c r="B216" s="130" t="s">
        <v>112</v>
      </c>
      <c r="C216" s="15"/>
      <c r="D216" s="16"/>
      <c r="E216" s="16"/>
      <c r="F216" s="16"/>
      <c r="G216" s="15"/>
      <c r="H216" s="12">
        <f t="shared" ref="H216:S216" si="150">ROUND(H217/H215,1)</f>
        <v>6729</v>
      </c>
      <c r="I216" s="12" t="e">
        <f t="shared" si="150"/>
        <v>#DIV/0!</v>
      </c>
      <c r="J216" s="13" t="s">
        <v>396</v>
      </c>
      <c r="K216" s="13">
        <v>0</v>
      </c>
      <c r="L216" s="13" t="s">
        <v>396</v>
      </c>
      <c r="M216" s="13">
        <v>0</v>
      </c>
      <c r="N216" s="13" t="s">
        <v>396</v>
      </c>
      <c r="O216" s="13">
        <v>0</v>
      </c>
      <c r="P216" s="13" t="s">
        <v>396</v>
      </c>
      <c r="Q216" s="12" t="e">
        <f t="shared" si="150"/>
        <v>#DIV/0!</v>
      </c>
      <c r="R216" s="12">
        <f t="shared" si="150"/>
        <v>6729</v>
      </c>
      <c r="S216" s="12">
        <f t="shared" si="150"/>
        <v>6729</v>
      </c>
      <c r="T216" s="140"/>
      <c r="U216" s="142"/>
    </row>
    <row r="217" spans="1:21" s="116" customFormat="1" ht="13.35" customHeight="1" x14ac:dyDescent="0.2">
      <c r="A217" s="146"/>
      <c r="B217" s="130" t="s">
        <v>90</v>
      </c>
      <c r="C217" s="15"/>
      <c r="D217" s="16"/>
      <c r="E217" s="16"/>
      <c r="F217" s="16"/>
      <c r="G217" s="15"/>
      <c r="H217" s="12">
        <f t="shared" ref="H217:S217" si="151">SUM(H218:H222)</f>
        <v>13457.9</v>
      </c>
      <c r="I217" s="12">
        <f t="shared" si="151"/>
        <v>0</v>
      </c>
      <c r="J217" s="12">
        <f t="shared" si="151"/>
        <v>0</v>
      </c>
      <c r="K217" s="12">
        <f t="shared" si="151"/>
        <v>0</v>
      </c>
      <c r="L217" s="12">
        <f t="shared" si="151"/>
        <v>13457.9</v>
      </c>
      <c r="M217" s="12">
        <f t="shared" si="151"/>
        <v>0</v>
      </c>
      <c r="N217" s="12">
        <f t="shared" si="151"/>
        <v>0</v>
      </c>
      <c r="O217" s="12">
        <f t="shared" si="151"/>
        <v>0</v>
      </c>
      <c r="P217" s="12">
        <f t="shared" si="151"/>
        <v>0</v>
      </c>
      <c r="Q217" s="12">
        <f t="shared" si="151"/>
        <v>0</v>
      </c>
      <c r="R217" s="12">
        <f t="shared" si="151"/>
        <v>13457.9</v>
      </c>
      <c r="S217" s="12">
        <f t="shared" si="151"/>
        <v>13457.9</v>
      </c>
      <c r="T217" s="140"/>
      <c r="U217" s="142"/>
    </row>
    <row r="218" spans="1:21" s="116" customFormat="1" x14ac:dyDescent="0.2">
      <c r="A218" s="146"/>
      <c r="B218" s="138" t="s">
        <v>17</v>
      </c>
      <c r="C218" s="18" t="s">
        <v>47</v>
      </c>
      <c r="D218" s="16" t="s">
        <v>400</v>
      </c>
      <c r="E218" s="16" t="s">
        <v>402</v>
      </c>
      <c r="F218" s="18" t="s">
        <v>475</v>
      </c>
      <c r="G218" s="18" t="s">
        <v>70</v>
      </c>
      <c r="H218" s="12">
        <f>J218+L218+N218+P218</f>
        <v>12000.9</v>
      </c>
      <c r="I218" s="19">
        <f>K218+M218+O218+Q218</f>
        <v>0</v>
      </c>
      <c r="J218" s="12"/>
      <c r="K218" s="12"/>
      <c r="L218" s="12">
        <f>4213+7787.9</f>
        <v>12000.9</v>
      </c>
      <c r="M218" s="12"/>
      <c r="N218" s="12"/>
      <c r="O218" s="12"/>
      <c r="P218" s="12"/>
      <c r="Q218" s="12"/>
      <c r="R218" s="12">
        <f>4213+7787.9</f>
        <v>12000.9</v>
      </c>
      <c r="S218" s="12">
        <f>4213+7787.9</f>
        <v>12000.9</v>
      </c>
      <c r="T218" s="140"/>
      <c r="U218" s="142"/>
    </row>
    <row r="219" spans="1:21" s="116" customFormat="1" x14ac:dyDescent="0.2">
      <c r="A219" s="146"/>
      <c r="B219" s="139"/>
      <c r="C219" s="18" t="s">
        <v>47</v>
      </c>
      <c r="D219" s="16" t="s">
        <v>400</v>
      </c>
      <c r="E219" s="16" t="s">
        <v>402</v>
      </c>
      <c r="F219" s="18" t="s">
        <v>475</v>
      </c>
      <c r="G219" s="18" t="s">
        <v>53</v>
      </c>
      <c r="H219" s="19">
        <f>J219+L219+N219+P219</f>
        <v>1457</v>
      </c>
      <c r="I219" s="19">
        <f>K219+M219+O219+Q219</f>
        <v>0</v>
      </c>
      <c r="J219" s="12"/>
      <c r="K219" s="12"/>
      <c r="L219" s="12">
        <v>1457</v>
      </c>
      <c r="M219" s="12"/>
      <c r="N219" s="12"/>
      <c r="O219" s="12"/>
      <c r="P219" s="12"/>
      <c r="Q219" s="12"/>
      <c r="R219" s="12">
        <v>1457</v>
      </c>
      <c r="S219" s="12">
        <v>1457</v>
      </c>
      <c r="T219" s="140"/>
      <c r="U219" s="142"/>
    </row>
    <row r="220" spans="1:21" s="116" customFormat="1" ht="13.35" customHeight="1" x14ac:dyDescent="0.2">
      <c r="A220" s="146"/>
      <c r="B220" s="130" t="s">
        <v>14</v>
      </c>
      <c r="C220" s="15"/>
      <c r="D220" s="16"/>
      <c r="E220" s="16"/>
      <c r="F220" s="16"/>
      <c r="G220" s="15"/>
      <c r="H220" s="12">
        <f t="shared" ref="H220:H222" si="152">J220+L220+N220+P220</f>
        <v>0</v>
      </c>
      <c r="I220" s="19">
        <f t="shared" ref="I220:I222" si="153">K220+M220+O220+Q220</f>
        <v>0</v>
      </c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40"/>
      <c r="U220" s="142"/>
    </row>
    <row r="221" spans="1:21" s="116" customFormat="1" ht="13.35" customHeight="1" x14ac:dyDescent="0.2">
      <c r="A221" s="146"/>
      <c r="B221" s="130" t="s">
        <v>15</v>
      </c>
      <c r="C221" s="15"/>
      <c r="D221" s="16"/>
      <c r="E221" s="16"/>
      <c r="F221" s="16"/>
      <c r="G221" s="15"/>
      <c r="H221" s="12">
        <f t="shared" si="152"/>
        <v>0</v>
      </c>
      <c r="I221" s="19">
        <f t="shared" si="153"/>
        <v>0</v>
      </c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40"/>
      <c r="U221" s="142"/>
    </row>
    <row r="222" spans="1:21" s="116" customFormat="1" ht="12.75" customHeight="1" x14ac:dyDescent="0.2">
      <c r="A222" s="146"/>
      <c r="B222" s="130" t="s">
        <v>12</v>
      </c>
      <c r="C222" s="15"/>
      <c r="D222" s="16"/>
      <c r="E222" s="16"/>
      <c r="F222" s="16"/>
      <c r="G222" s="15"/>
      <c r="H222" s="12">
        <f t="shared" si="152"/>
        <v>0</v>
      </c>
      <c r="I222" s="19">
        <f t="shared" si="153"/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40"/>
      <c r="U222" s="143"/>
    </row>
    <row r="223" spans="1:21" s="116" customFormat="1" ht="12.75" customHeight="1" x14ac:dyDescent="0.2">
      <c r="A223" s="146" t="s">
        <v>621</v>
      </c>
      <c r="B223" s="130" t="s">
        <v>92</v>
      </c>
      <c r="C223" s="15"/>
      <c r="D223" s="16"/>
      <c r="E223" s="16"/>
      <c r="F223" s="16"/>
      <c r="G223" s="15"/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1</v>
      </c>
      <c r="S223" s="12">
        <v>1</v>
      </c>
      <c r="T223" s="141" t="s">
        <v>649</v>
      </c>
      <c r="U223" s="141" t="s">
        <v>607</v>
      </c>
    </row>
    <row r="224" spans="1:21" s="116" customFormat="1" ht="25.5" x14ac:dyDescent="0.2">
      <c r="A224" s="146"/>
      <c r="B224" s="130" t="s">
        <v>112</v>
      </c>
      <c r="C224" s="15"/>
      <c r="D224" s="16"/>
      <c r="E224" s="16"/>
      <c r="F224" s="16"/>
      <c r="G224" s="15"/>
      <c r="H224" s="20" t="e">
        <f t="shared" ref="H224:I224" si="154">ROUND(H225/H223,1)</f>
        <v>#DIV/0!</v>
      </c>
      <c r="I224" s="12" t="e">
        <f t="shared" si="154"/>
        <v>#DIV/0!</v>
      </c>
      <c r="J224" s="13" t="s">
        <v>396</v>
      </c>
      <c r="K224" s="13">
        <v>0</v>
      </c>
      <c r="L224" s="13" t="s">
        <v>396</v>
      </c>
      <c r="M224" s="13">
        <v>0</v>
      </c>
      <c r="N224" s="13" t="s">
        <v>396</v>
      </c>
      <c r="O224" s="13">
        <v>0</v>
      </c>
      <c r="P224" s="13" t="s">
        <v>396</v>
      </c>
      <c r="Q224" s="12" t="e">
        <f t="shared" ref="Q224:S224" si="155">ROUND(Q225/Q223,1)</f>
        <v>#DIV/0!</v>
      </c>
      <c r="R224" s="12">
        <f t="shared" si="155"/>
        <v>1740</v>
      </c>
      <c r="S224" s="12">
        <f t="shared" si="155"/>
        <v>1740</v>
      </c>
      <c r="T224" s="142"/>
      <c r="U224" s="142"/>
    </row>
    <row r="225" spans="1:21" s="116" customFormat="1" ht="25.5" x14ac:dyDescent="0.2">
      <c r="A225" s="146"/>
      <c r="B225" s="130" t="s">
        <v>90</v>
      </c>
      <c r="C225" s="15"/>
      <c r="D225" s="16"/>
      <c r="E225" s="16"/>
      <c r="F225" s="16"/>
      <c r="G225" s="15"/>
      <c r="H225" s="12">
        <f t="shared" ref="H225:S225" si="156">SUM(H226:H230)</f>
        <v>0</v>
      </c>
      <c r="I225" s="12">
        <f t="shared" si="156"/>
        <v>0</v>
      </c>
      <c r="J225" s="12">
        <f t="shared" si="156"/>
        <v>0</v>
      </c>
      <c r="K225" s="12">
        <f t="shared" si="156"/>
        <v>0</v>
      </c>
      <c r="L225" s="12">
        <f t="shared" si="156"/>
        <v>0</v>
      </c>
      <c r="M225" s="12">
        <f t="shared" si="156"/>
        <v>0</v>
      </c>
      <c r="N225" s="12">
        <f t="shared" si="156"/>
        <v>0</v>
      </c>
      <c r="O225" s="12">
        <f t="shared" si="156"/>
        <v>0</v>
      </c>
      <c r="P225" s="12">
        <f t="shared" si="156"/>
        <v>0</v>
      </c>
      <c r="Q225" s="12">
        <f t="shared" si="156"/>
        <v>0</v>
      </c>
      <c r="R225" s="12">
        <f t="shared" si="156"/>
        <v>1740</v>
      </c>
      <c r="S225" s="12">
        <f t="shared" si="156"/>
        <v>1740</v>
      </c>
      <c r="T225" s="142"/>
      <c r="U225" s="142"/>
    </row>
    <row r="226" spans="1:21" s="116" customFormat="1" x14ac:dyDescent="0.2">
      <c r="A226" s="146"/>
      <c r="B226" s="138" t="s">
        <v>17</v>
      </c>
      <c r="C226" s="18" t="s">
        <v>47</v>
      </c>
      <c r="D226" s="16" t="s">
        <v>400</v>
      </c>
      <c r="E226" s="16" t="s">
        <v>402</v>
      </c>
      <c r="F226" s="18" t="s">
        <v>475</v>
      </c>
      <c r="G226" s="18" t="s">
        <v>518</v>
      </c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>
        <v>1740</v>
      </c>
      <c r="S226" s="12">
        <v>1740</v>
      </c>
      <c r="T226" s="142"/>
      <c r="U226" s="142"/>
    </row>
    <row r="227" spans="1:21" s="116" customFormat="1" x14ac:dyDescent="0.2">
      <c r="A227" s="146"/>
      <c r="B227" s="139"/>
      <c r="C227" s="18"/>
      <c r="D227" s="16"/>
      <c r="E227" s="16"/>
      <c r="F227" s="18"/>
      <c r="G227" s="18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42"/>
      <c r="U227" s="142"/>
    </row>
    <row r="228" spans="1:21" s="116" customFormat="1" x14ac:dyDescent="0.2">
      <c r="A228" s="146"/>
      <c r="B228" s="130" t="s">
        <v>14</v>
      </c>
      <c r="C228" s="15"/>
      <c r="D228" s="16"/>
      <c r="E228" s="16"/>
      <c r="F228" s="16"/>
      <c r="G228" s="15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42"/>
      <c r="U228" s="142"/>
    </row>
    <row r="229" spans="1:21" s="116" customFormat="1" x14ac:dyDescent="0.2">
      <c r="A229" s="146"/>
      <c r="B229" s="130" t="s">
        <v>15</v>
      </c>
      <c r="C229" s="15"/>
      <c r="D229" s="16"/>
      <c r="E229" s="16"/>
      <c r="F229" s="16"/>
      <c r="G229" s="15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42"/>
      <c r="U229" s="142"/>
    </row>
    <row r="230" spans="1:21" s="116" customFormat="1" ht="12.75" customHeight="1" x14ac:dyDescent="0.2">
      <c r="A230" s="146"/>
      <c r="B230" s="130" t="s">
        <v>12</v>
      </c>
      <c r="C230" s="15"/>
      <c r="D230" s="16"/>
      <c r="E230" s="16"/>
      <c r="F230" s="16"/>
      <c r="G230" s="15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43"/>
      <c r="U230" s="143"/>
    </row>
    <row r="231" spans="1:21" s="116" customFormat="1" ht="15" customHeight="1" x14ac:dyDescent="0.2">
      <c r="A231" s="141" t="s">
        <v>18</v>
      </c>
      <c r="B231" s="130" t="s">
        <v>410</v>
      </c>
      <c r="C231" s="15"/>
      <c r="D231" s="16"/>
      <c r="E231" s="16"/>
      <c r="F231" s="16"/>
      <c r="G231" s="15"/>
      <c r="H231" s="12">
        <f>H232+H233+H234+H235</f>
        <v>5990329.7000000002</v>
      </c>
      <c r="I231" s="12">
        <f t="shared" ref="I231:S231" si="157">I232+I233+I234+I235</f>
        <v>0</v>
      </c>
      <c r="J231" s="12">
        <f t="shared" si="157"/>
        <v>757230.60000000009</v>
      </c>
      <c r="K231" s="12">
        <f t="shared" si="157"/>
        <v>0</v>
      </c>
      <c r="L231" s="12">
        <f t="shared" si="157"/>
        <v>1283637</v>
      </c>
      <c r="M231" s="12">
        <f t="shared" si="157"/>
        <v>0</v>
      </c>
      <c r="N231" s="12">
        <f t="shared" si="157"/>
        <v>2007672</v>
      </c>
      <c r="O231" s="12">
        <f t="shared" si="157"/>
        <v>0</v>
      </c>
      <c r="P231" s="12">
        <f t="shared" si="157"/>
        <v>1941790.1</v>
      </c>
      <c r="Q231" s="12">
        <f t="shared" si="157"/>
        <v>0</v>
      </c>
      <c r="R231" s="12">
        <f t="shared" si="157"/>
        <v>3793797.0999999996</v>
      </c>
      <c r="S231" s="12">
        <f t="shared" si="157"/>
        <v>2809568.8000000003</v>
      </c>
      <c r="T231" s="128"/>
      <c r="U231" s="96"/>
    </row>
    <row r="232" spans="1:21" s="116" customFormat="1" ht="13.35" customHeight="1" x14ac:dyDescent="0.2">
      <c r="A232" s="142"/>
      <c r="B232" s="130" t="s">
        <v>7</v>
      </c>
      <c r="C232" s="15"/>
      <c r="D232" s="16"/>
      <c r="E232" s="16"/>
      <c r="F232" s="16"/>
      <c r="G232" s="15"/>
      <c r="H232" s="12">
        <f t="shared" ref="H232:S232" si="158">H119+H120+H121+H122+H123+H124+H125+H126+H127+H128+H129+H171+H172+H173+H174+H193+H194+H209+H210+H211</f>
        <v>4540866</v>
      </c>
      <c r="I232" s="12">
        <f t="shared" si="158"/>
        <v>0</v>
      </c>
      <c r="J232" s="12">
        <f t="shared" si="158"/>
        <v>552130.60000000009</v>
      </c>
      <c r="K232" s="12">
        <f t="shared" si="158"/>
        <v>0</v>
      </c>
      <c r="L232" s="12">
        <f t="shared" si="158"/>
        <v>1279237</v>
      </c>
      <c r="M232" s="12">
        <f t="shared" si="158"/>
        <v>0</v>
      </c>
      <c r="N232" s="12">
        <f t="shared" si="158"/>
        <v>1905864.6</v>
      </c>
      <c r="O232" s="12">
        <f t="shared" si="158"/>
        <v>0</v>
      </c>
      <c r="P232" s="12">
        <f t="shared" si="158"/>
        <v>803633.79999999993</v>
      </c>
      <c r="Q232" s="12">
        <f t="shared" si="158"/>
        <v>0</v>
      </c>
      <c r="R232" s="12">
        <f t="shared" si="158"/>
        <v>3336050.0999999996</v>
      </c>
      <c r="S232" s="12">
        <f t="shared" si="158"/>
        <v>2705180.1</v>
      </c>
      <c r="T232" s="94"/>
      <c r="U232" s="96"/>
    </row>
    <row r="233" spans="1:21" s="116" customFormat="1" ht="13.35" customHeight="1" x14ac:dyDescent="0.2">
      <c r="A233" s="142"/>
      <c r="B233" s="130" t="s">
        <v>14</v>
      </c>
      <c r="C233" s="15"/>
      <c r="D233" s="16"/>
      <c r="E233" s="16"/>
      <c r="F233" s="16"/>
      <c r="G233" s="15"/>
      <c r="H233" s="12">
        <f t="shared" ref="H233:S233" si="159">H130+H175+H176+H195+H212</f>
        <v>1276878.7999999998</v>
      </c>
      <c r="I233" s="12">
        <f t="shared" si="159"/>
        <v>0</v>
      </c>
      <c r="J233" s="12">
        <f t="shared" si="159"/>
        <v>205100</v>
      </c>
      <c r="K233" s="12">
        <f t="shared" si="159"/>
        <v>0</v>
      </c>
      <c r="L233" s="12">
        <f t="shared" si="159"/>
        <v>0</v>
      </c>
      <c r="M233" s="12">
        <f t="shared" si="159"/>
        <v>0</v>
      </c>
      <c r="N233" s="12">
        <f t="shared" si="159"/>
        <v>0</v>
      </c>
      <c r="O233" s="12">
        <f t="shared" si="159"/>
        <v>0</v>
      </c>
      <c r="P233" s="12">
        <f t="shared" si="159"/>
        <v>1071778.8</v>
      </c>
      <c r="Q233" s="12">
        <f t="shared" si="159"/>
        <v>0</v>
      </c>
      <c r="R233" s="12">
        <f t="shared" si="159"/>
        <v>346675.7</v>
      </c>
      <c r="S233" s="12">
        <f t="shared" si="159"/>
        <v>0</v>
      </c>
      <c r="T233" s="94"/>
      <c r="U233" s="96"/>
    </row>
    <row r="234" spans="1:21" s="116" customFormat="1" ht="13.35" customHeight="1" x14ac:dyDescent="0.2">
      <c r="A234" s="142"/>
      <c r="B234" s="130" t="s">
        <v>15</v>
      </c>
      <c r="C234" s="15"/>
      <c r="D234" s="16"/>
      <c r="E234" s="16"/>
      <c r="F234" s="16"/>
      <c r="G234" s="15"/>
      <c r="H234" s="12">
        <f>H131+H213+H132+H133+H177+H196</f>
        <v>172584.9</v>
      </c>
      <c r="I234" s="12">
        <f t="shared" ref="I234:S234" si="160">I131+I213+I132+I133+I177+I196</f>
        <v>0</v>
      </c>
      <c r="J234" s="12">
        <f t="shared" si="160"/>
        <v>0</v>
      </c>
      <c r="K234" s="12">
        <f t="shared" si="160"/>
        <v>0</v>
      </c>
      <c r="L234" s="12">
        <f t="shared" si="160"/>
        <v>4400</v>
      </c>
      <c r="M234" s="12">
        <f t="shared" si="160"/>
        <v>0</v>
      </c>
      <c r="N234" s="12">
        <f t="shared" si="160"/>
        <v>101807.40000000001</v>
      </c>
      <c r="O234" s="12">
        <f t="shared" si="160"/>
        <v>0</v>
      </c>
      <c r="P234" s="12">
        <f t="shared" si="160"/>
        <v>66377.5</v>
      </c>
      <c r="Q234" s="12">
        <f t="shared" si="160"/>
        <v>0</v>
      </c>
      <c r="R234" s="12">
        <f t="shared" si="160"/>
        <v>111071.30000000002</v>
      </c>
      <c r="S234" s="12">
        <f t="shared" si="160"/>
        <v>104388.70000000001</v>
      </c>
      <c r="T234" s="94"/>
      <c r="U234" s="96"/>
    </row>
    <row r="235" spans="1:21" s="116" customFormat="1" ht="13.35" customHeight="1" x14ac:dyDescent="0.2">
      <c r="A235" s="143"/>
      <c r="B235" s="130" t="s">
        <v>10</v>
      </c>
      <c r="C235" s="15"/>
      <c r="D235" s="16"/>
      <c r="E235" s="16"/>
      <c r="F235" s="16"/>
      <c r="G235" s="15"/>
      <c r="H235" s="12">
        <f t="shared" ref="H235:S235" si="161">H134+H214</f>
        <v>0</v>
      </c>
      <c r="I235" s="12">
        <f t="shared" si="161"/>
        <v>0</v>
      </c>
      <c r="J235" s="12">
        <f t="shared" si="161"/>
        <v>0</v>
      </c>
      <c r="K235" s="12">
        <f t="shared" si="161"/>
        <v>0</v>
      </c>
      <c r="L235" s="12">
        <f t="shared" si="161"/>
        <v>0</v>
      </c>
      <c r="M235" s="12">
        <f t="shared" si="161"/>
        <v>0</v>
      </c>
      <c r="N235" s="12">
        <f t="shared" si="161"/>
        <v>0</v>
      </c>
      <c r="O235" s="12">
        <f t="shared" si="161"/>
        <v>0</v>
      </c>
      <c r="P235" s="12">
        <f t="shared" si="161"/>
        <v>0</v>
      </c>
      <c r="Q235" s="12">
        <f t="shared" si="161"/>
        <v>0</v>
      </c>
      <c r="R235" s="12">
        <f t="shared" si="161"/>
        <v>0</v>
      </c>
      <c r="S235" s="12">
        <f t="shared" si="161"/>
        <v>0</v>
      </c>
      <c r="T235" s="94"/>
      <c r="U235" s="128"/>
    </row>
    <row r="236" spans="1:21" s="116" customFormat="1" ht="24.6" hidden="1" customHeight="1" x14ac:dyDescent="0.2">
      <c r="A236" s="152" t="s">
        <v>176</v>
      </c>
      <c r="B236" s="155"/>
      <c r="C236" s="155"/>
      <c r="D236" s="155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6"/>
    </row>
    <row r="237" spans="1:21" s="116" customFormat="1" ht="39.75" hidden="1" customHeight="1" x14ac:dyDescent="0.2">
      <c r="A237" s="145" t="s">
        <v>640</v>
      </c>
      <c r="B237" s="130" t="s">
        <v>92</v>
      </c>
      <c r="C237" s="15"/>
      <c r="D237" s="16"/>
      <c r="E237" s="16"/>
      <c r="F237" s="16"/>
      <c r="G237" s="15"/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40" t="s">
        <v>379</v>
      </c>
      <c r="U237" s="140" t="s">
        <v>545</v>
      </c>
    </row>
    <row r="238" spans="1:21" s="116" customFormat="1" ht="32.1" hidden="1" customHeight="1" x14ac:dyDescent="0.2">
      <c r="A238" s="145"/>
      <c r="B238" s="130" t="s">
        <v>115</v>
      </c>
      <c r="C238" s="15"/>
      <c r="D238" s="16"/>
      <c r="E238" s="16"/>
      <c r="F238" s="16"/>
      <c r="G238" s="15"/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40"/>
      <c r="U238" s="140"/>
    </row>
    <row r="239" spans="1:21" s="116" customFormat="1" ht="30.75" hidden="1" customHeight="1" x14ac:dyDescent="0.2">
      <c r="A239" s="145"/>
      <c r="B239" s="130" t="s">
        <v>90</v>
      </c>
      <c r="C239" s="15"/>
      <c r="D239" s="16"/>
      <c r="E239" s="16"/>
      <c r="F239" s="16"/>
      <c r="G239" s="15"/>
      <c r="H239" s="12">
        <f t="shared" ref="H239:S239" si="162">SUM(H240:H246)</f>
        <v>0</v>
      </c>
      <c r="I239" s="12">
        <f t="shared" si="162"/>
        <v>0</v>
      </c>
      <c r="J239" s="12">
        <f t="shared" si="162"/>
        <v>0</v>
      </c>
      <c r="K239" s="12">
        <f t="shared" si="162"/>
        <v>0</v>
      </c>
      <c r="L239" s="12">
        <f t="shared" si="162"/>
        <v>0</v>
      </c>
      <c r="M239" s="12">
        <f t="shared" si="162"/>
        <v>0</v>
      </c>
      <c r="N239" s="12">
        <f t="shared" si="162"/>
        <v>0</v>
      </c>
      <c r="O239" s="12">
        <f t="shared" si="162"/>
        <v>0</v>
      </c>
      <c r="P239" s="12">
        <f t="shared" si="162"/>
        <v>0</v>
      </c>
      <c r="Q239" s="12">
        <f t="shared" si="162"/>
        <v>0</v>
      </c>
      <c r="R239" s="12">
        <f t="shared" si="162"/>
        <v>0</v>
      </c>
      <c r="S239" s="12">
        <f t="shared" si="162"/>
        <v>0</v>
      </c>
      <c r="T239" s="140"/>
      <c r="U239" s="140"/>
    </row>
    <row r="240" spans="1:21" s="116" customFormat="1" ht="18" hidden="1" customHeight="1" x14ac:dyDescent="0.2">
      <c r="A240" s="145"/>
      <c r="B240" s="138" t="s">
        <v>13</v>
      </c>
      <c r="C240" s="33"/>
      <c r="D240" s="33"/>
      <c r="E240" s="33"/>
      <c r="F240" s="33"/>
      <c r="G240" s="33"/>
      <c r="H240" s="12">
        <f t="shared" ref="H240:S240" si="163">H250+H260</f>
        <v>0</v>
      </c>
      <c r="I240" s="12">
        <f t="shared" si="163"/>
        <v>0</v>
      </c>
      <c r="J240" s="12">
        <f>J250+J260</f>
        <v>0</v>
      </c>
      <c r="K240" s="12">
        <f t="shared" si="163"/>
        <v>0</v>
      </c>
      <c r="L240" s="12">
        <f t="shared" si="163"/>
        <v>0</v>
      </c>
      <c r="M240" s="12">
        <f t="shared" si="163"/>
        <v>0</v>
      </c>
      <c r="N240" s="12">
        <f t="shared" si="163"/>
        <v>0</v>
      </c>
      <c r="O240" s="12">
        <f t="shared" si="163"/>
        <v>0</v>
      </c>
      <c r="P240" s="12">
        <f t="shared" si="163"/>
        <v>0</v>
      </c>
      <c r="Q240" s="12">
        <f t="shared" si="163"/>
        <v>0</v>
      </c>
      <c r="R240" s="12">
        <f t="shared" si="163"/>
        <v>0</v>
      </c>
      <c r="S240" s="12">
        <f t="shared" si="163"/>
        <v>0</v>
      </c>
      <c r="T240" s="140"/>
      <c r="U240" s="140"/>
    </row>
    <row r="241" spans="1:21" s="116" customFormat="1" ht="34.5" hidden="1" customHeight="1" x14ac:dyDescent="0.2">
      <c r="A241" s="145"/>
      <c r="B241" s="144"/>
      <c r="C241" s="33"/>
      <c r="D241" s="33"/>
      <c r="E241" s="33"/>
      <c r="F241" s="33"/>
      <c r="G241" s="33"/>
      <c r="H241" s="12">
        <f>H251+H261</f>
        <v>0</v>
      </c>
      <c r="I241" s="12">
        <f t="shared" ref="I241:S241" si="164">I251+I261</f>
        <v>0</v>
      </c>
      <c r="J241" s="12">
        <f t="shared" si="164"/>
        <v>0</v>
      </c>
      <c r="K241" s="12">
        <f t="shared" si="164"/>
        <v>0</v>
      </c>
      <c r="L241" s="12">
        <f t="shared" si="164"/>
        <v>0</v>
      </c>
      <c r="M241" s="12">
        <f t="shared" si="164"/>
        <v>0</v>
      </c>
      <c r="N241" s="12">
        <f t="shared" si="164"/>
        <v>0</v>
      </c>
      <c r="O241" s="12">
        <f t="shared" si="164"/>
        <v>0</v>
      </c>
      <c r="P241" s="12">
        <f t="shared" si="164"/>
        <v>0</v>
      </c>
      <c r="Q241" s="12">
        <f t="shared" si="164"/>
        <v>0</v>
      </c>
      <c r="R241" s="12">
        <f t="shared" si="164"/>
        <v>0</v>
      </c>
      <c r="S241" s="12">
        <f t="shared" si="164"/>
        <v>0</v>
      </c>
      <c r="T241" s="140"/>
      <c r="U241" s="140"/>
    </row>
    <row r="242" spans="1:21" s="116" customFormat="1" ht="18" hidden="1" customHeight="1" x14ac:dyDescent="0.2">
      <c r="A242" s="145"/>
      <c r="B242" s="144"/>
      <c r="C242" s="33"/>
      <c r="D242" s="33"/>
      <c r="E242" s="33"/>
      <c r="F242" s="33"/>
      <c r="G242" s="33"/>
      <c r="H242" s="12">
        <f>H252+H262</f>
        <v>0</v>
      </c>
      <c r="I242" s="12">
        <f t="shared" ref="I242:S242" si="165">I252+I262</f>
        <v>0</v>
      </c>
      <c r="J242" s="12">
        <f t="shared" si="165"/>
        <v>0</v>
      </c>
      <c r="K242" s="12">
        <f t="shared" si="165"/>
        <v>0</v>
      </c>
      <c r="L242" s="12">
        <f t="shared" si="165"/>
        <v>0</v>
      </c>
      <c r="M242" s="12">
        <f t="shared" si="165"/>
        <v>0</v>
      </c>
      <c r="N242" s="12">
        <f t="shared" si="165"/>
        <v>0</v>
      </c>
      <c r="O242" s="12">
        <f t="shared" si="165"/>
        <v>0</v>
      </c>
      <c r="P242" s="12">
        <f t="shared" si="165"/>
        <v>0</v>
      </c>
      <c r="Q242" s="12">
        <f t="shared" si="165"/>
        <v>0</v>
      </c>
      <c r="R242" s="12">
        <f t="shared" si="165"/>
        <v>0</v>
      </c>
      <c r="S242" s="12">
        <f t="shared" si="165"/>
        <v>0</v>
      </c>
      <c r="T242" s="140"/>
      <c r="U242" s="140"/>
    </row>
    <row r="243" spans="1:21" s="116" customFormat="1" ht="27" hidden="1" customHeight="1" x14ac:dyDescent="0.2">
      <c r="A243" s="145"/>
      <c r="B243" s="139"/>
      <c r="C243" s="33"/>
      <c r="D243" s="33"/>
      <c r="E243" s="33"/>
      <c r="F243" s="33"/>
      <c r="G243" s="33"/>
      <c r="H243" s="12">
        <f t="shared" ref="H243:S243" si="166">H253+H263</f>
        <v>0</v>
      </c>
      <c r="I243" s="12">
        <f t="shared" si="166"/>
        <v>0</v>
      </c>
      <c r="J243" s="12">
        <f t="shared" si="166"/>
        <v>0</v>
      </c>
      <c r="K243" s="12">
        <f t="shared" si="166"/>
        <v>0</v>
      </c>
      <c r="L243" s="12">
        <f t="shared" si="166"/>
        <v>0</v>
      </c>
      <c r="M243" s="12">
        <f t="shared" si="166"/>
        <v>0</v>
      </c>
      <c r="N243" s="12">
        <f t="shared" si="166"/>
        <v>0</v>
      </c>
      <c r="O243" s="12">
        <f t="shared" si="166"/>
        <v>0</v>
      </c>
      <c r="P243" s="12">
        <f t="shared" si="166"/>
        <v>0</v>
      </c>
      <c r="Q243" s="12">
        <f t="shared" si="166"/>
        <v>0</v>
      </c>
      <c r="R243" s="12">
        <f t="shared" si="166"/>
        <v>0</v>
      </c>
      <c r="S243" s="12">
        <f t="shared" si="166"/>
        <v>0</v>
      </c>
      <c r="T243" s="140"/>
      <c r="U243" s="140"/>
    </row>
    <row r="244" spans="1:21" s="116" customFormat="1" hidden="1" x14ac:dyDescent="0.2">
      <c r="A244" s="145"/>
      <c r="B244" s="130" t="s">
        <v>14</v>
      </c>
      <c r="C244" s="30"/>
      <c r="D244" s="30"/>
      <c r="E244" s="30"/>
      <c r="F244" s="30"/>
      <c r="G244" s="30"/>
      <c r="H244" s="12">
        <f t="shared" ref="H244:S244" si="167">H254+H264</f>
        <v>0</v>
      </c>
      <c r="I244" s="12">
        <f t="shared" si="167"/>
        <v>0</v>
      </c>
      <c r="J244" s="12">
        <f t="shared" si="167"/>
        <v>0</v>
      </c>
      <c r="K244" s="12">
        <f t="shared" si="167"/>
        <v>0</v>
      </c>
      <c r="L244" s="12">
        <f t="shared" si="167"/>
        <v>0</v>
      </c>
      <c r="M244" s="12">
        <f t="shared" si="167"/>
        <v>0</v>
      </c>
      <c r="N244" s="12">
        <f t="shared" si="167"/>
        <v>0</v>
      </c>
      <c r="O244" s="12">
        <f t="shared" si="167"/>
        <v>0</v>
      </c>
      <c r="P244" s="12">
        <f t="shared" si="167"/>
        <v>0</v>
      </c>
      <c r="Q244" s="12">
        <f t="shared" si="167"/>
        <v>0</v>
      </c>
      <c r="R244" s="12">
        <f t="shared" si="167"/>
        <v>0</v>
      </c>
      <c r="S244" s="12">
        <f t="shared" si="167"/>
        <v>0</v>
      </c>
      <c r="T244" s="140"/>
      <c r="U244" s="140"/>
    </row>
    <row r="245" spans="1:21" s="116" customFormat="1" hidden="1" x14ac:dyDescent="0.2">
      <c r="A245" s="145"/>
      <c r="B245" s="130" t="s">
        <v>15</v>
      </c>
      <c r="C245" s="30"/>
      <c r="D245" s="30"/>
      <c r="E245" s="30"/>
      <c r="F245" s="30"/>
      <c r="G245" s="30"/>
      <c r="H245" s="12">
        <f t="shared" ref="H245:S245" si="168">H255+H265</f>
        <v>0</v>
      </c>
      <c r="I245" s="12">
        <f t="shared" si="168"/>
        <v>0</v>
      </c>
      <c r="J245" s="12">
        <f t="shared" si="168"/>
        <v>0</v>
      </c>
      <c r="K245" s="12">
        <f t="shared" si="168"/>
        <v>0</v>
      </c>
      <c r="L245" s="12">
        <f t="shared" si="168"/>
        <v>0</v>
      </c>
      <c r="M245" s="12">
        <f t="shared" si="168"/>
        <v>0</v>
      </c>
      <c r="N245" s="12">
        <f t="shared" si="168"/>
        <v>0</v>
      </c>
      <c r="O245" s="12">
        <f t="shared" si="168"/>
        <v>0</v>
      </c>
      <c r="P245" s="12">
        <f t="shared" si="168"/>
        <v>0</v>
      </c>
      <c r="Q245" s="12">
        <f t="shared" si="168"/>
        <v>0</v>
      </c>
      <c r="R245" s="12">
        <f t="shared" si="168"/>
        <v>0</v>
      </c>
      <c r="S245" s="12">
        <f t="shared" si="168"/>
        <v>0</v>
      </c>
      <c r="T245" s="140"/>
      <c r="U245" s="140"/>
    </row>
    <row r="246" spans="1:21" s="116" customFormat="1" ht="21" hidden="1" customHeight="1" x14ac:dyDescent="0.2">
      <c r="A246" s="145"/>
      <c r="B246" s="130" t="s">
        <v>12</v>
      </c>
      <c r="C246" s="30"/>
      <c r="D246" s="30"/>
      <c r="E246" s="30"/>
      <c r="F246" s="30"/>
      <c r="G246" s="30"/>
      <c r="H246" s="12">
        <f t="shared" ref="H246:S246" si="169">H256+H266</f>
        <v>0</v>
      </c>
      <c r="I246" s="12">
        <f t="shared" si="169"/>
        <v>0</v>
      </c>
      <c r="J246" s="12">
        <f t="shared" si="169"/>
        <v>0</v>
      </c>
      <c r="K246" s="12">
        <f t="shared" si="169"/>
        <v>0</v>
      </c>
      <c r="L246" s="12">
        <f t="shared" si="169"/>
        <v>0</v>
      </c>
      <c r="M246" s="12">
        <f t="shared" si="169"/>
        <v>0</v>
      </c>
      <c r="N246" s="12">
        <f t="shared" si="169"/>
        <v>0</v>
      </c>
      <c r="O246" s="12">
        <f t="shared" si="169"/>
        <v>0</v>
      </c>
      <c r="P246" s="12">
        <f t="shared" si="169"/>
        <v>0</v>
      </c>
      <c r="Q246" s="12">
        <f t="shared" si="169"/>
        <v>0</v>
      </c>
      <c r="R246" s="12">
        <f t="shared" si="169"/>
        <v>0</v>
      </c>
      <c r="S246" s="12">
        <f t="shared" si="169"/>
        <v>0</v>
      </c>
      <c r="T246" s="140"/>
      <c r="U246" s="140"/>
    </row>
    <row r="247" spans="1:21" s="116" customFormat="1" ht="26.45" hidden="1" customHeight="1" x14ac:dyDescent="0.2">
      <c r="A247" s="145" t="s">
        <v>477</v>
      </c>
      <c r="B247" s="130" t="s">
        <v>93</v>
      </c>
      <c r="C247" s="15"/>
      <c r="D247" s="16"/>
      <c r="E247" s="16"/>
      <c r="F247" s="16"/>
      <c r="G247" s="15"/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40" t="s">
        <v>478</v>
      </c>
      <c r="U247" s="141" t="s">
        <v>276</v>
      </c>
    </row>
    <row r="248" spans="1:21" s="116" customFormat="1" ht="26.45" hidden="1" customHeight="1" x14ac:dyDescent="0.2">
      <c r="A248" s="145"/>
      <c r="B248" s="130" t="s">
        <v>114</v>
      </c>
      <c r="C248" s="15"/>
      <c r="D248" s="16"/>
      <c r="E248" s="16"/>
      <c r="F248" s="16"/>
      <c r="G248" s="15"/>
      <c r="H248" s="12" t="e">
        <f t="shared" ref="H248:S248" si="170">ROUND(H249/H247,1)</f>
        <v>#DIV/0!</v>
      </c>
      <c r="I248" s="12" t="e">
        <f t="shared" si="170"/>
        <v>#DIV/0!</v>
      </c>
      <c r="J248" s="12" t="e">
        <f t="shared" si="170"/>
        <v>#DIV/0!</v>
      </c>
      <c r="K248" s="12" t="e">
        <f t="shared" si="170"/>
        <v>#DIV/0!</v>
      </c>
      <c r="L248" s="12" t="e">
        <f t="shared" si="170"/>
        <v>#DIV/0!</v>
      </c>
      <c r="M248" s="12" t="e">
        <f t="shared" si="170"/>
        <v>#DIV/0!</v>
      </c>
      <c r="N248" s="12" t="e">
        <f t="shared" si="170"/>
        <v>#DIV/0!</v>
      </c>
      <c r="O248" s="12" t="e">
        <f t="shared" si="170"/>
        <v>#DIV/0!</v>
      </c>
      <c r="P248" s="12" t="e">
        <f t="shared" si="170"/>
        <v>#DIV/0!</v>
      </c>
      <c r="Q248" s="12" t="e">
        <f t="shared" si="170"/>
        <v>#DIV/0!</v>
      </c>
      <c r="R248" s="12" t="e">
        <f t="shared" si="170"/>
        <v>#DIV/0!</v>
      </c>
      <c r="S248" s="12" t="e">
        <f t="shared" si="170"/>
        <v>#DIV/0!</v>
      </c>
      <c r="T248" s="140"/>
      <c r="U248" s="142"/>
    </row>
    <row r="249" spans="1:21" s="116" customFormat="1" ht="21.75" hidden="1" customHeight="1" x14ac:dyDescent="0.2">
      <c r="A249" s="145"/>
      <c r="B249" s="130" t="s">
        <v>90</v>
      </c>
      <c r="C249" s="15"/>
      <c r="D249" s="16"/>
      <c r="E249" s="16"/>
      <c r="F249" s="16"/>
      <c r="G249" s="15"/>
      <c r="H249" s="12">
        <f t="shared" ref="H249:S249" si="171">SUM(H250:H256)</f>
        <v>0</v>
      </c>
      <c r="I249" s="12">
        <f t="shared" si="171"/>
        <v>0</v>
      </c>
      <c r="J249" s="12">
        <f t="shared" si="171"/>
        <v>0</v>
      </c>
      <c r="K249" s="12">
        <f t="shared" si="171"/>
        <v>0</v>
      </c>
      <c r="L249" s="12">
        <f t="shared" si="171"/>
        <v>0</v>
      </c>
      <c r="M249" s="12">
        <f t="shared" si="171"/>
        <v>0</v>
      </c>
      <c r="N249" s="12">
        <f t="shared" si="171"/>
        <v>0</v>
      </c>
      <c r="O249" s="12">
        <f t="shared" si="171"/>
        <v>0</v>
      </c>
      <c r="P249" s="12">
        <f t="shared" si="171"/>
        <v>0</v>
      </c>
      <c r="Q249" s="12">
        <f t="shared" si="171"/>
        <v>0</v>
      </c>
      <c r="R249" s="12">
        <f t="shared" si="171"/>
        <v>0</v>
      </c>
      <c r="S249" s="12">
        <f t="shared" si="171"/>
        <v>0</v>
      </c>
      <c r="T249" s="140"/>
      <c r="U249" s="142"/>
    </row>
    <row r="250" spans="1:21" s="116" customFormat="1" ht="12.75" hidden="1" customHeight="1" x14ac:dyDescent="0.2">
      <c r="A250" s="145"/>
      <c r="B250" s="138" t="s">
        <v>13</v>
      </c>
      <c r="C250" s="18" t="s">
        <v>47</v>
      </c>
      <c r="D250" s="18" t="s">
        <v>41</v>
      </c>
      <c r="E250" s="18"/>
      <c r="F250" s="18" t="s">
        <v>166</v>
      </c>
      <c r="G250" s="18" t="s">
        <v>53</v>
      </c>
      <c r="H250" s="12">
        <f>J250+L250+N250+P250</f>
        <v>0</v>
      </c>
      <c r="I250" s="19">
        <f>K250+M250+O250+Q250</f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40"/>
      <c r="U250" s="142"/>
    </row>
    <row r="251" spans="1:21" s="116" customFormat="1" ht="12.75" hidden="1" customHeight="1" x14ac:dyDescent="0.2">
      <c r="A251" s="145"/>
      <c r="B251" s="144"/>
      <c r="C251" s="18" t="s">
        <v>47</v>
      </c>
      <c r="D251" s="18" t="s">
        <v>41</v>
      </c>
      <c r="E251" s="18"/>
      <c r="F251" s="18" t="s">
        <v>166</v>
      </c>
      <c r="G251" s="18" t="s">
        <v>52</v>
      </c>
      <c r="H251" s="12">
        <f t="shared" ref="H251:H256" si="172">J251+L251+N251+P251</f>
        <v>0</v>
      </c>
      <c r="I251" s="12">
        <f>K251+M251+O251+Q251</f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40"/>
      <c r="U251" s="142"/>
    </row>
    <row r="252" spans="1:21" s="116" customFormat="1" ht="12.75" hidden="1" customHeight="1" x14ac:dyDescent="0.2">
      <c r="A252" s="145"/>
      <c r="B252" s="144"/>
      <c r="C252" s="18" t="s">
        <v>47</v>
      </c>
      <c r="D252" s="18" t="s">
        <v>41</v>
      </c>
      <c r="E252" s="18"/>
      <c r="F252" s="18" t="s">
        <v>166</v>
      </c>
      <c r="G252" s="18" t="s">
        <v>51</v>
      </c>
      <c r="H252" s="12">
        <f t="shared" si="172"/>
        <v>0</v>
      </c>
      <c r="I252" s="12">
        <f t="shared" ref="I252:I254" si="173">K252+M252+O252+Q252</f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40"/>
      <c r="U252" s="142"/>
    </row>
    <row r="253" spans="1:21" s="116" customFormat="1" ht="13.35" hidden="1" customHeight="1" x14ac:dyDescent="0.2">
      <c r="A253" s="145"/>
      <c r="B253" s="139"/>
      <c r="C253" s="18" t="s">
        <v>47</v>
      </c>
      <c r="D253" s="18" t="s">
        <v>41</v>
      </c>
      <c r="E253" s="18"/>
      <c r="F253" s="18" t="s">
        <v>169</v>
      </c>
      <c r="G253" s="18" t="s">
        <v>54</v>
      </c>
      <c r="H253" s="12">
        <f t="shared" si="172"/>
        <v>0</v>
      </c>
      <c r="I253" s="12">
        <f t="shared" si="173"/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40"/>
      <c r="U253" s="142"/>
    </row>
    <row r="254" spans="1:21" s="116" customFormat="1" ht="24" hidden="1" customHeight="1" x14ac:dyDescent="0.2">
      <c r="A254" s="145"/>
      <c r="B254" s="130" t="s">
        <v>14</v>
      </c>
      <c r="C254" s="15"/>
      <c r="D254" s="16"/>
      <c r="E254" s="16"/>
      <c r="F254" s="16"/>
      <c r="G254" s="15"/>
      <c r="H254" s="12">
        <f t="shared" si="172"/>
        <v>0</v>
      </c>
      <c r="I254" s="19">
        <f t="shared" si="173"/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40"/>
      <c r="U254" s="142"/>
    </row>
    <row r="255" spans="1:21" s="116" customFormat="1" ht="21" hidden="1" customHeight="1" x14ac:dyDescent="0.2">
      <c r="A255" s="145"/>
      <c r="B255" s="130" t="s">
        <v>15</v>
      </c>
      <c r="C255" s="15"/>
      <c r="D255" s="16"/>
      <c r="E255" s="16"/>
      <c r="F255" s="16"/>
      <c r="G255" s="15"/>
      <c r="H255" s="12">
        <f t="shared" si="172"/>
        <v>0</v>
      </c>
      <c r="I255" s="19">
        <f>K255+M255+O255+Q255</f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40"/>
      <c r="U255" s="142"/>
    </row>
    <row r="256" spans="1:21" s="116" customFormat="1" ht="27" hidden="1" customHeight="1" x14ac:dyDescent="0.2">
      <c r="A256" s="145"/>
      <c r="B256" s="130" t="s">
        <v>12</v>
      </c>
      <c r="C256" s="15"/>
      <c r="D256" s="16"/>
      <c r="E256" s="16"/>
      <c r="F256" s="16"/>
      <c r="G256" s="15"/>
      <c r="H256" s="12">
        <f t="shared" si="172"/>
        <v>0</v>
      </c>
      <c r="I256" s="19">
        <f t="shared" ref="I256" si="174">K256+M256+O256+Q256</f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40"/>
      <c r="U256" s="142"/>
    </row>
    <row r="257" spans="1:21" s="116" customFormat="1" ht="26.45" hidden="1" customHeight="1" x14ac:dyDescent="0.2">
      <c r="A257" s="145" t="s">
        <v>479</v>
      </c>
      <c r="B257" s="130" t="s">
        <v>127</v>
      </c>
      <c r="C257" s="15"/>
      <c r="D257" s="16"/>
      <c r="E257" s="16"/>
      <c r="F257" s="16"/>
      <c r="G257" s="15"/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40" t="s">
        <v>478</v>
      </c>
      <c r="U257" s="141" t="s">
        <v>277</v>
      </c>
    </row>
    <row r="258" spans="1:21" s="116" customFormat="1" ht="26.45" hidden="1" customHeight="1" x14ac:dyDescent="0.2">
      <c r="A258" s="145"/>
      <c r="B258" s="130" t="s">
        <v>6</v>
      </c>
      <c r="C258" s="15"/>
      <c r="D258" s="16"/>
      <c r="E258" s="16"/>
      <c r="F258" s="16"/>
      <c r="G258" s="15"/>
      <c r="H258" s="12" t="e">
        <f t="shared" ref="H258:S258" si="175">ROUND(H259/H257,1)</f>
        <v>#DIV/0!</v>
      </c>
      <c r="I258" s="12" t="e">
        <f t="shared" si="175"/>
        <v>#DIV/0!</v>
      </c>
      <c r="J258" s="12" t="e">
        <f t="shared" si="175"/>
        <v>#DIV/0!</v>
      </c>
      <c r="K258" s="12" t="e">
        <f t="shared" si="175"/>
        <v>#DIV/0!</v>
      </c>
      <c r="L258" s="12">
        <v>0</v>
      </c>
      <c r="M258" s="12" t="e">
        <f t="shared" si="175"/>
        <v>#DIV/0!</v>
      </c>
      <c r="N258" s="12" t="e">
        <f t="shared" si="175"/>
        <v>#DIV/0!</v>
      </c>
      <c r="O258" s="12" t="e">
        <f t="shared" si="175"/>
        <v>#DIV/0!</v>
      </c>
      <c r="P258" s="12" t="e">
        <f t="shared" si="175"/>
        <v>#DIV/0!</v>
      </c>
      <c r="Q258" s="12" t="e">
        <f t="shared" si="175"/>
        <v>#DIV/0!</v>
      </c>
      <c r="R258" s="12" t="e">
        <f t="shared" si="175"/>
        <v>#DIV/0!</v>
      </c>
      <c r="S258" s="12" t="e">
        <f t="shared" si="175"/>
        <v>#DIV/0!</v>
      </c>
      <c r="T258" s="140"/>
      <c r="U258" s="142"/>
    </row>
    <row r="259" spans="1:21" s="116" customFormat="1" ht="13.35" hidden="1" customHeight="1" x14ac:dyDescent="0.2">
      <c r="A259" s="145"/>
      <c r="B259" s="130" t="s">
        <v>90</v>
      </c>
      <c r="C259" s="15"/>
      <c r="D259" s="16"/>
      <c r="E259" s="16"/>
      <c r="F259" s="16"/>
      <c r="G259" s="15"/>
      <c r="H259" s="12">
        <f t="shared" ref="H259:S259" si="176">SUM(H260:H266)</f>
        <v>0</v>
      </c>
      <c r="I259" s="12">
        <f t="shared" si="176"/>
        <v>0</v>
      </c>
      <c r="J259" s="12">
        <f t="shared" si="176"/>
        <v>0</v>
      </c>
      <c r="K259" s="12">
        <f t="shared" si="176"/>
        <v>0</v>
      </c>
      <c r="L259" s="12">
        <f t="shared" si="176"/>
        <v>0</v>
      </c>
      <c r="M259" s="12">
        <f t="shared" si="176"/>
        <v>0</v>
      </c>
      <c r="N259" s="12">
        <f t="shared" si="176"/>
        <v>0</v>
      </c>
      <c r="O259" s="12">
        <f t="shared" si="176"/>
        <v>0</v>
      </c>
      <c r="P259" s="12">
        <f t="shared" si="176"/>
        <v>0</v>
      </c>
      <c r="Q259" s="12">
        <f t="shared" si="176"/>
        <v>0</v>
      </c>
      <c r="R259" s="12">
        <f t="shared" si="176"/>
        <v>0</v>
      </c>
      <c r="S259" s="12">
        <f t="shared" si="176"/>
        <v>0</v>
      </c>
      <c r="T259" s="140"/>
      <c r="U259" s="142"/>
    </row>
    <row r="260" spans="1:21" s="116" customFormat="1" ht="12.75" hidden="1" customHeight="1" x14ac:dyDescent="0.2">
      <c r="A260" s="145"/>
      <c r="B260" s="138" t="s">
        <v>7</v>
      </c>
      <c r="C260" s="18" t="s">
        <v>47</v>
      </c>
      <c r="D260" s="18" t="s">
        <v>41</v>
      </c>
      <c r="E260" s="18"/>
      <c r="F260" s="18" t="s">
        <v>166</v>
      </c>
      <c r="G260" s="18" t="s">
        <v>53</v>
      </c>
      <c r="H260" s="12">
        <f>J260+L260+N260+P260</f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40"/>
      <c r="U260" s="142"/>
    </row>
    <row r="261" spans="1:21" s="116" customFormat="1" ht="12.75" hidden="1" customHeight="1" x14ac:dyDescent="0.2">
      <c r="A261" s="145"/>
      <c r="B261" s="144"/>
      <c r="C261" s="18" t="s">
        <v>47</v>
      </c>
      <c r="D261" s="18" t="s">
        <v>41</v>
      </c>
      <c r="E261" s="18"/>
      <c r="F261" s="18" t="s">
        <v>166</v>
      </c>
      <c r="G261" s="18" t="s">
        <v>52</v>
      </c>
      <c r="H261" s="12">
        <f t="shared" ref="H261:H266" si="177">J261+L261+N261+P261</f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40"/>
      <c r="U261" s="142"/>
    </row>
    <row r="262" spans="1:21" s="116" customFormat="1" ht="37.5" hidden="1" customHeight="1" x14ac:dyDescent="0.2">
      <c r="A262" s="145"/>
      <c r="B262" s="144"/>
      <c r="C262" s="18" t="s">
        <v>47</v>
      </c>
      <c r="D262" s="18" t="s">
        <v>41</v>
      </c>
      <c r="E262" s="18"/>
      <c r="F262" s="18" t="s">
        <v>166</v>
      </c>
      <c r="G262" s="18" t="s">
        <v>51</v>
      </c>
      <c r="H262" s="12">
        <f t="shared" si="177"/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40"/>
      <c r="U262" s="142"/>
    </row>
    <row r="263" spans="1:21" s="116" customFormat="1" ht="13.35" hidden="1" customHeight="1" x14ac:dyDescent="0.2">
      <c r="A263" s="145"/>
      <c r="B263" s="139"/>
      <c r="C263" s="18" t="s">
        <v>47</v>
      </c>
      <c r="D263" s="18" t="s">
        <v>41</v>
      </c>
      <c r="E263" s="18"/>
      <c r="F263" s="18" t="s">
        <v>169</v>
      </c>
      <c r="G263" s="18" t="s">
        <v>54</v>
      </c>
      <c r="H263" s="12">
        <f t="shared" si="177"/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40"/>
      <c r="U263" s="142"/>
    </row>
    <row r="264" spans="1:21" s="116" customFormat="1" ht="13.35" hidden="1" customHeight="1" x14ac:dyDescent="0.2">
      <c r="A264" s="145"/>
      <c r="B264" s="130" t="s">
        <v>8</v>
      </c>
      <c r="C264" s="15"/>
      <c r="D264" s="16"/>
      <c r="E264" s="16"/>
      <c r="F264" s="16"/>
      <c r="G264" s="15"/>
      <c r="H264" s="12">
        <f t="shared" si="177"/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40"/>
      <c r="U264" s="142"/>
    </row>
    <row r="265" spans="1:21" s="116" customFormat="1" ht="13.35" hidden="1" customHeight="1" x14ac:dyDescent="0.2">
      <c r="A265" s="145"/>
      <c r="B265" s="130" t="s">
        <v>9</v>
      </c>
      <c r="C265" s="15"/>
      <c r="D265" s="16"/>
      <c r="E265" s="16"/>
      <c r="F265" s="16"/>
      <c r="G265" s="15"/>
      <c r="H265" s="12">
        <f t="shared" si="177"/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40"/>
      <c r="U265" s="142"/>
    </row>
    <row r="266" spans="1:21" s="116" customFormat="1" ht="13.35" hidden="1" customHeight="1" x14ac:dyDescent="0.2">
      <c r="A266" s="145"/>
      <c r="B266" s="130" t="s">
        <v>10</v>
      </c>
      <c r="C266" s="15"/>
      <c r="D266" s="16"/>
      <c r="E266" s="16"/>
      <c r="F266" s="16"/>
      <c r="G266" s="15"/>
      <c r="H266" s="12">
        <f t="shared" si="177"/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40"/>
      <c r="U266" s="142"/>
    </row>
    <row r="267" spans="1:21" s="116" customFormat="1" ht="13.35" hidden="1" customHeight="1" x14ac:dyDescent="0.2">
      <c r="A267" s="141" t="s">
        <v>19</v>
      </c>
      <c r="B267" s="130" t="s">
        <v>410</v>
      </c>
      <c r="C267" s="15"/>
      <c r="D267" s="16"/>
      <c r="E267" s="16"/>
      <c r="F267" s="16"/>
      <c r="G267" s="15"/>
      <c r="H267" s="12">
        <f>H268+H269+H270+H271</f>
        <v>0</v>
      </c>
      <c r="I267" s="12">
        <f t="shared" ref="I267:S267" si="178">I268+I269+I270+I271</f>
        <v>0</v>
      </c>
      <c r="J267" s="12">
        <f t="shared" si="178"/>
        <v>0</v>
      </c>
      <c r="K267" s="12">
        <f t="shared" si="178"/>
        <v>0</v>
      </c>
      <c r="L267" s="12">
        <f t="shared" si="178"/>
        <v>0</v>
      </c>
      <c r="M267" s="12">
        <f t="shared" si="178"/>
        <v>0</v>
      </c>
      <c r="N267" s="12">
        <f t="shared" si="178"/>
        <v>0</v>
      </c>
      <c r="O267" s="12">
        <f t="shared" si="178"/>
        <v>0</v>
      </c>
      <c r="P267" s="12">
        <f t="shared" si="178"/>
        <v>0</v>
      </c>
      <c r="Q267" s="12">
        <f t="shared" si="178"/>
        <v>0</v>
      </c>
      <c r="R267" s="12">
        <f t="shared" si="178"/>
        <v>0</v>
      </c>
      <c r="S267" s="12">
        <f t="shared" si="178"/>
        <v>0</v>
      </c>
      <c r="T267" s="128"/>
      <c r="U267" s="122"/>
    </row>
    <row r="268" spans="1:21" s="116" customFormat="1" ht="13.35" hidden="1" customHeight="1" x14ac:dyDescent="0.2">
      <c r="A268" s="142"/>
      <c r="B268" s="130" t="s">
        <v>7</v>
      </c>
      <c r="C268" s="15"/>
      <c r="D268" s="16"/>
      <c r="E268" s="16"/>
      <c r="F268" s="16"/>
      <c r="G268" s="15"/>
      <c r="H268" s="12">
        <f>H240+H241+H242+H243</f>
        <v>0</v>
      </c>
      <c r="I268" s="12">
        <f t="shared" ref="I268:S268" si="179">I240+I241+I242+I243</f>
        <v>0</v>
      </c>
      <c r="J268" s="12">
        <f t="shared" si="179"/>
        <v>0</v>
      </c>
      <c r="K268" s="12">
        <f t="shared" si="179"/>
        <v>0</v>
      </c>
      <c r="L268" s="12">
        <f t="shared" si="179"/>
        <v>0</v>
      </c>
      <c r="M268" s="12">
        <f t="shared" si="179"/>
        <v>0</v>
      </c>
      <c r="N268" s="12">
        <f t="shared" si="179"/>
        <v>0</v>
      </c>
      <c r="O268" s="12">
        <f t="shared" si="179"/>
        <v>0</v>
      </c>
      <c r="P268" s="12">
        <f t="shared" si="179"/>
        <v>0</v>
      </c>
      <c r="Q268" s="12">
        <f t="shared" si="179"/>
        <v>0</v>
      </c>
      <c r="R268" s="12">
        <f t="shared" si="179"/>
        <v>0</v>
      </c>
      <c r="S268" s="12">
        <f t="shared" si="179"/>
        <v>0</v>
      </c>
      <c r="T268" s="94"/>
      <c r="U268" s="128"/>
    </row>
    <row r="269" spans="1:21" s="116" customFormat="1" ht="13.35" hidden="1" customHeight="1" x14ac:dyDescent="0.2">
      <c r="A269" s="142"/>
      <c r="B269" s="130" t="s">
        <v>14</v>
      </c>
      <c r="C269" s="15"/>
      <c r="D269" s="16"/>
      <c r="E269" s="16"/>
      <c r="F269" s="16"/>
      <c r="G269" s="15"/>
      <c r="H269" s="12">
        <f>H244</f>
        <v>0</v>
      </c>
      <c r="I269" s="12">
        <f t="shared" ref="I269:S269" si="180">I244</f>
        <v>0</v>
      </c>
      <c r="J269" s="12">
        <f t="shared" si="180"/>
        <v>0</v>
      </c>
      <c r="K269" s="12">
        <f t="shared" si="180"/>
        <v>0</v>
      </c>
      <c r="L269" s="12">
        <f t="shared" si="180"/>
        <v>0</v>
      </c>
      <c r="M269" s="12">
        <f t="shared" si="180"/>
        <v>0</v>
      </c>
      <c r="N269" s="12">
        <f t="shared" si="180"/>
        <v>0</v>
      </c>
      <c r="O269" s="12">
        <f t="shared" si="180"/>
        <v>0</v>
      </c>
      <c r="P269" s="12">
        <f t="shared" si="180"/>
        <v>0</v>
      </c>
      <c r="Q269" s="12">
        <f t="shared" si="180"/>
        <v>0</v>
      </c>
      <c r="R269" s="12">
        <f t="shared" si="180"/>
        <v>0</v>
      </c>
      <c r="S269" s="12">
        <f t="shared" si="180"/>
        <v>0</v>
      </c>
      <c r="T269" s="94"/>
      <c r="U269" s="128"/>
    </row>
    <row r="270" spans="1:21" s="116" customFormat="1" ht="13.35" hidden="1" customHeight="1" x14ac:dyDescent="0.2">
      <c r="A270" s="142"/>
      <c r="B270" s="130" t="s">
        <v>15</v>
      </c>
      <c r="C270" s="15"/>
      <c r="D270" s="16"/>
      <c r="E270" s="16"/>
      <c r="F270" s="16"/>
      <c r="G270" s="15"/>
      <c r="H270" s="12">
        <f t="shared" ref="H270:S270" si="181">H245</f>
        <v>0</v>
      </c>
      <c r="I270" s="12">
        <f t="shared" si="181"/>
        <v>0</v>
      </c>
      <c r="J270" s="12">
        <f t="shared" si="181"/>
        <v>0</v>
      </c>
      <c r="K270" s="12">
        <f t="shared" si="181"/>
        <v>0</v>
      </c>
      <c r="L270" s="12">
        <f t="shared" si="181"/>
        <v>0</v>
      </c>
      <c r="M270" s="12">
        <f t="shared" si="181"/>
        <v>0</v>
      </c>
      <c r="N270" s="12">
        <f t="shared" si="181"/>
        <v>0</v>
      </c>
      <c r="O270" s="12">
        <f t="shared" si="181"/>
        <v>0</v>
      </c>
      <c r="P270" s="12">
        <f t="shared" si="181"/>
        <v>0</v>
      </c>
      <c r="Q270" s="12">
        <f t="shared" si="181"/>
        <v>0</v>
      </c>
      <c r="R270" s="12">
        <f t="shared" si="181"/>
        <v>0</v>
      </c>
      <c r="S270" s="12">
        <f t="shared" si="181"/>
        <v>0</v>
      </c>
      <c r="T270" s="94"/>
      <c r="U270" s="128"/>
    </row>
    <row r="271" spans="1:21" s="116" customFormat="1" ht="13.35" hidden="1" customHeight="1" x14ac:dyDescent="0.2">
      <c r="A271" s="143"/>
      <c r="B271" s="130" t="s">
        <v>10</v>
      </c>
      <c r="C271" s="15"/>
      <c r="D271" s="16"/>
      <c r="E271" s="16"/>
      <c r="F271" s="16"/>
      <c r="G271" s="15"/>
      <c r="H271" s="12">
        <f t="shared" ref="H271:S271" si="182">H246</f>
        <v>0</v>
      </c>
      <c r="I271" s="12">
        <f t="shared" si="182"/>
        <v>0</v>
      </c>
      <c r="J271" s="12">
        <f t="shared" si="182"/>
        <v>0</v>
      </c>
      <c r="K271" s="12">
        <f t="shared" si="182"/>
        <v>0</v>
      </c>
      <c r="L271" s="12">
        <f t="shared" si="182"/>
        <v>0</v>
      </c>
      <c r="M271" s="12">
        <f t="shared" si="182"/>
        <v>0</v>
      </c>
      <c r="N271" s="12">
        <f t="shared" si="182"/>
        <v>0</v>
      </c>
      <c r="O271" s="12">
        <f t="shared" si="182"/>
        <v>0</v>
      </c>
      <c r="P271" s="12">
        <f t="shared" si="182"/>
        <v>0</v>
      </c>
      <c r="Q271" s="12">
        <f t="shared" si="182"/>
        <v>0</v>
      </c>
      <c r="R271" s="12">
        <f t="shared" si="182"/>
        <v>0</v>
      </c>
      <c r="S271" s="12">
        <f t="shared" si="182"/>
        <v>0</v>
      </c>
      <c r="T271" s="94"/>
      <c r="U271" s="128"/>
    </row>
    <row r="272" spans="1:21" s="116" customFormat="1" ht="16.5" customHeight="1" x14ac:dyDescent="0.2">
      <c r="A272" s="152" t="s">
        <v>177</v>
      </c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6"/>
    </row>
    <row r="273" spans="1:21" s="116" customFormat="1" ht="17.25" customHeight="1" x14ac:dyDescent="0.2">
      <c r="A273" s="152" t="s">
        <v>178</v>
      </c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6"/>
    </row>
    <row r="274" spans="1:21" s="116" customFormat="1" ht="39.6" customHeight="1" x14ac:dyDescent="0.2">
      <c r="A274" s="145" t="s">
        <v>179</v>
      </c>
      <c r="B274" s="130" t="s">
        <v>149</v>
      </c>
      <c r="C274" s="15"/>
      <c r="D274" s="16"/>
      <c r="E274" s="16"/>
      <c r="F274" s="16"/>
      <c r="G274" s="15"/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40" t="s">
        <v>665</v>
      </c>
      <c r="U274" s="140" t="s">
        <v>546</v>
      </c>
    </row>
    <row r="275" spans="1:21" s="116" customFormat="1" ht="26.45" customHeight="1" x14ac:dyDescent="0.2">
      <c r="A275" s="145"/>
      <c r="B275" s="130" t="s">
        <v>116</v>
      </c>
      <c r="C275" s="15"/>
      <c r="D275" s="16"/>
      <c r="E275" s="16"/>
      <c r="F275" s="16"/>
      <c r="G275" s="15"/>
      <c r="H275" s="12">
        <v>0</v>
      </c>
      <c r="I275" s="12">
        <v>0</v>
      </c>
      <c r="J275" s="13" t="s">
        <v>396</v>
      </c>
      <c r="K275" s="13">
        <v>0</v>
      </c>
      <c r="L275" s="13" t="s">
        <v>396</v>
      </c>
      <c r="M275" s="13">
        <v>0</v>
      </c>
      <c r="N275" s="13" t="s">
        <v>396</v>
      </c>
      <c r="O275" s="13">
        <v>0</v>
      </c>
      <c r="P275" s="13" t="s">
        <v>396</v>
      </c>
      <c r="Q275" s="12">
        <v>0</v>
      </c>
      <c r="R275" s="12">
        <v>0</v>
      </c>
      <c r="S275" s="12">
        <v>0</v>
      </c>
      <c r="T275" s="140"/>
      <c r="U275" s="140"/>
    </row>
    <row r="276" spans="1:21" s="116" customFormat="1" ht="38.450000000000003" customHeight="1" x14ac:dyDescent="0.2">
      <c r="A276" s="145"/>
      <c r="B276" s="130" t="s">
        <v>90</v>
      </c>
      <c r="C276" s="15"/>
      <c r="D276" s="16"/>
      <c r="E276" s="16"/>
      <c r="F276" s="16"/>
      <c r="G276" s="15"/>
      <c r="H276" s="12">
        <f t="shared" ref="H276:S276" si="183">SUM(H277:H280)</f>
        <v>0</v>
      </c>
      <c r="I276" s="12">
        <f t="shared" si="183"/>
        <v>0</v>
      </c>
      <c r="J276" s="12">
        <f t="shared" si="183"/>
        <v>0</v>
      </c>
      <c r="K276" s="12">
        <f t="shared" si="183"/>
        <v>0</v>
      </c>
      <c r="L276" s="12">
        <f t="shared" si="183"/>
        <v>0</v>
      </c>
      <c r="M276" s="12">
        <f t="shared" si="183"/>
        <v>0</v>
      </c>
      <c r="N276" s="12">
        <f t="shared" si="183"/>
        <v>0</v>
      </c>
      <c r="O276" s="12">
        <f t="shared" si="183"/>
        <v>0</v>
      </c>
      <c r="P276" s="12">
        <f t="shared" si="183"/>
        <v>0</v>
      </c>
      <c r="Q276" s="12">
        <f t="shared" si="183"/>
        <v>0</v>
      </c>
      <c r="R276" s="12">
        <f t="shared" si="183"/>
        <v>0</v>
      </c>
      <c r="S276" s="12">
        <f t="shared" si="183"/>
        <v>0</v>
      </c>
      <c r="T276" s="140"/>
      <c r="U276" s="140"/>
    </row>
    <row r="277" spans="1:21" s="116" customFormat="1" ht="11.45" customHeight="1" x14ac:dyDescent="0.2">
      <c r="A277" s="145"/>
      <c r="B277" s="130" t="s">
        <v>17</v>
      </c>
      <c r="C277" s="15"/>
      <c r="D277" s="15"/>
      <c r="E277" s="15"/>
      <c r="F277" s="15"/>
      <c r="G277" s="15"/>
      <c r="H277" s="12">
        <f t="shared" ref="H277:S279" si="184">H284</f>
        <v>0</v>
      </c>
      <c r="I277" s="12">
        <f t="shared" si="184"/>
        <v>0</v>
      </c>
      <c r="J277" s="12">
        <f t="shared" si="184"/>
        <v>0</v>
      </c>
      <c r="K277" s="12">
        <f t="shared" si="184"/>
        <v>0</v>
      </c>
      <c r="L277" s="12">
        <f t="shared" si="184"/>
        <v>0</v>
      </c>
      <c r="M277" s="12">
        <f t="shared" si="184"/>
        <v>0</v>
      </c>
      <c r="N277" s="12">
        <f t="shared" si="184"/>
        <v>0</v>
      </c>
      <c r="O277" s="12">
        <f t="shared" si="184"/>
        <v>0</v>
      </c>
      <c r="P277" s="12">
        <f t="shared" si="184"/>
        <v>0</v>
      </c>
      <c r="Q277" s="12">
        <f t="shared" si="184"/>
        <v>0</v>
      </c>
      <c r="R277" s="12">
        <f t="shared" si="184"/>
        <v>0</v>
      </c>
      <c r="S277" s="12">
        <f t="shared" si="184"/>
        <v>0</v>
      </c>
      <c r="T277" s="140"/>
      <c r="U277" s="140"/>
    </row>
    <row r="278" spans="1:21" s="116" customFormat="1" ht="13.35" customHeight="1" x14ac:dyDescent="0.2">
      <c r="A278" s="145"/>
      <c r="B278" s="130" t="s">
        <v>14</v>
      </c>
      <c r="C278" s="15"/>
      <c r="D278" s="16"/>
      <c r="E278" s="16"/>
      <c r="F278" s="16"/>
      <c r="G278" s="15"/>
      <c r="H278" s="12">
        <f t="shared" ref="H278:M278" si="185">H285</f>
        <v>0</v>
      </c>
      <c r="I278" s="12">
        <f t="shared" si="185"/>
        <v>0</v>
      </c>
      <c r="J278" s="12">
        <f t="shared" si="185"/>
        <v>0</v>
      </c>
      <c r="K278" s="12">
        <f t="shared" si="185"/>
        <v>0</v>
      </c>
      <c r="L278" s="12">
        <f t="shared" si="185"/>
        <v>0</v>
      </c>
      <c r="M278" s="12">
        <f t="shared" si="185"/>
        <v>0</v>
      </c>
      <c r="N278" s="12">
        <f t="shared" si="184"/>
        <v>0</v>
      </c>
      <c r="O278" s="12">
        <f t="shared" si="184"/>
        <v>0</v>
      </c>
      <c r="P278" s="12">
        <f t="shared" si="184"/>
        <v>0</v>
      </c>
      <c r="Q278" s="12">
        <f t="shared" si="184"/>
        <v>0</v>
      </c>
      <c r="R278" s="12">
        <f t="shared" si="184"/>
        <v>0</v>
      </c>
      <c r="S278" s="12">
        <f t="shared" si="184"/>
        <v>0</v>
      </c>
      <c r="T278" s="140"/>
      <c r="U278" s="140"/>
    </row>
    <row r="279" spans="1:21" s="116" customFormat="1" ht="13.35" customHeight="1" x14ac:dyDescent="0.2">
      <c r="A279" s="145"/>
      <c r="B279" s="130" t="s">
        <v>15</v>
      </c>
      <c r="C279" s="15"/>
      <c r="D279" s="16"/>
      <c r="E279" s="16"/>
      <c r="F279" s="16"/>
      <c r="G279" s="15"/>
      <c r="H279" s="12">
        <f t="shared" si="184"/>
        <v>0</v>
      </c>
      <c r="I279" s="12">
        <f t="shared" si="184"/>
        <v>0</v>
      </c>
      <c r="J279" s="12">
        <f t="shared" si="184"/>
        <v>0</v>
      </c>
      <c r="K279" s="12">
        <f t="shared" si="184"/>
        <v>0</v>
      </c>
      <c r="L279" s="12">
        <f t="shared" si="184"/>
        <v>0</v>
      </c>
      <c r="M279" s="12">
        <f t="shared" si="184"/>
        <v>0</v>
      </c>
      <c r="N279" s="12">
        <f t="shared" si="184"/>
        <v>0</v>
      </c>
      <c r="O279" s="12">
        <f t="shared" si="184"/>
        <v>0</v>
      </c>
      <c r="P279" s="12">
        <f t="shared" si="184"/>
        <v>0</v>
      </c>
      <c r="Q279" s="12">
        <f t="shared" si="184"/>
        <v>0</v>
      </c>
      <c r="R279" s="12">
        <f t="shared" si="184"/>
        <v>0</v>
      </c>
      <c r="S279" s="12">
        <f t="shared" si="184"/>
        <v>0</v>
      </c>
      <c r="T279" s="140"/>
      <c r="U279" s="140"/>
    </row>
    <row r="280" spans="1:21" s="116" customFormat="1" ht="69.75" customHeight="1" x14ac:dyDescent="0.2">
      <c r="A280" s="145"/>
      <c r="B280" s="130" t="s">
        <v>12</v>
      </c>
      <c r="C280" s="15"/>
      <c r="D280" s="16"/>
      <c r="E280" s="16"/>
      <c r="F280" s="16"/>
      <c r="G280" s="15"/>
      <c r="H280" s="12">
        <f t="shared" ref="H280:S280" si="186">H287</f>
        <v>0</v>
      </c>
      <c r="I280" s="12">
        <f t="shared" si="186"/>
        <v>0</v>
      </c>
      <c r="J280" s="12">
        <f t="shared" si="186"/>
        <v>0</v>
      </c>
      <c r="K280" s="12">
        <f t="shared" si="186"/>
        <v>0</v>
      </c>
      <c r="L280" s="12">
        <f t="shared" si="186"/>
        <v>0</v>
      </c>
      <c r="M280" s="12">
        <f t="shared" si="186"/>
        <v>0</v>
      </c>
      <c r="N280" s="12">
        <f t="shared" si="186"/>
        <v>0</v>
      </c>
      <c r="O280" s="12">
        <f t="shared" si="186"/>
        <v>0</v>
      </c>
      <c r="P280" s="12">
        <f t="shared" si="186"/>
        <v>0</v>
      </c>
      <c r="Q280" s="12">
        <f t="shared" si="186"/>
        <v>0</v>
      </c>
      <c r="R280" s="12">
        <f t="shared" si="186"/>
        <v>0</v>
      </c>
      <c r="S280" s="12">
        <f t="shared" si="186"/>
        <v>0</v>
      </c>
      <c r="T280" s="140"/>
      <c r="U280" s="140"/>
    </row>
    <row r="281" spans="1:21" s="116" customFormat="1" ht="39.6" hidden="1" customHeight="1" x14ac:dyDescent="0.2">
      <c r="A281" s="145" t="s">
        <v>74</v>
      </c>
      <c r="B281" s="130" t="s">
        <v>150</v>
      </c>
      <c r="C281" s="15"/>
      <c r="D281" s="16"/>
      <c r="E281" s="16"/>
      <c r="F281" s="16"/>
      <c r="G281" s="15"/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40" t="s">
        <v>45</v>
      </c>
      <c r="U281" s="140" t="s">
        <v>82</v>
      </c>
    </row>
    <row r="282" spans="1:21" s="116" customFormat="1" ht="26.45" hidden="1" customHeight="1" x14ac:dyDescent="0.2">
      <c r="A282" s="145"/>
      <c r="B282" s="130" t="s">
        <v>117</v>
      </c>
      <c r="C282" s="15"/>
      <c r="D282" s="16"/>
      <c r="E282" s="16"/>
      <c r="F282" s="16"/>
      <c r="G282" s="15"/>
      <c r="H282" s="12" t="e">
        <f t="shared" ref="H282:S282" si="187">ROUND(H283/H281,1)</f>
        <v>#DIV/0!</v>
      </c>
      <c r="I282" s="12" t="e">
        <f t="shared" si="187"/>
        <v>#DIV/0!</v>
      </c>
      <c r="J282" s="12" t="e">
        <f t="shared" si="187"/>
        <v>#DIV/0!</v>
      </c>
      <c r="K282" s="12" t="e">
        <f t="shared" si="187"/>
        <v>#DIV/0!</v>
      </c>
      <c r="L282" s="12" t="e">
        <f t="shared" si="187"/>
        <v>#DIV/0!</v>
      </c>
      <c r="M282" s="12" t="e">
        <f t="shared" si="187"/>
        <v>#DIV/0!</v>
      </c>
      <c r="N282" s="12" t="e">
        <f t="shared" si="187"/>
        <v>#DIV/0!</v>
      </c>
      <c r="O282" s="12" t="e">
        <f t="shared" si="187"/>
        <v>#DIV/0!</v>
      </c>
      <c r="P282" s="12" t="e">
        <f t="shared" si="187"/>
        <v>#DIV/0!</v>
      </c>
      <c r="Q282" s="12" t="e">
        <f t="shared" si="187"/>
        <v>#DIV/0!</v>
      </c>
      <c r="R282" s="12" t="e">
        <f t="shared" si="187"/>
        <v>#DIV/0!</v>
      </c>
      <c r="S282" s="12" t="e">
        <f t="shared" si="187"/>
        <v>#DIV/0!</v>
      </c>
      <c r="T282" s="140"/>
      <c r="U282" s="140"/>
    </row>
    <row r="283" spans="1:21" s="116" customFormat="1" ht="13.35" hidden="1" customHeight="1" x14ac:dyDescent="0.2">
      <c r="A283" s="145"/>
      <c r="B283" s="130" t="s">
        <v>90</v>
      </c>
      <c r="C283" s="15"/>
      <c r="D283" s="16"/>
      <c r="E283" s="16"/>
      <c r="F283" s="16"/>
      <c r="G283" s="15"/>
      <c r="H283" s="12">
        <f t="shared" ref="H283:S283" si="188">SUM(H284:H287)</f>
        <v>0</v>
      </c>
      <c r="I283" s="12">
        <f t="shared" si="188"/>
        <v>0</v>
      </c>
      <c r="J283" s="12">
        <f t="shared" si="188"/>
        <v>0</v>
      </c>
      <c r="K283" s="12">
        <f t="shared" si="188"/>
        <v>0</v>
      </c>
      <c r="L283" s="12">
        <f t="shared" si="188"/>
        <v>0</v>
      </c>
      <c r="M283" s="12">
        <f t="shared" si="188"/>
        <v>0</v>
      </c>
      <c r="N283" s="12">
        <f t="shared" si="188"/>
        <v>0</v>
      </c>
      <c r="O283" s="12">
        <f t="shared" si="188"/>
        <v>0</v>
      </c>
      <c r="P283" s="12">
        <f t="shared" si="188"/>
        <v>0</v>
      </c>
      <c r="Q283" s="12">
        <f t="shared" si="188"/>
        <v>0</v>
      </c>
      <c r="R283" s="12">
        <f t="shared" si="188"/>
        <v>0</v>
      </c>
      <c r="S283" s="12">
        <f t="shared" si="188"/>
        <v>0</v>
      </c>
      <c r="T283" s="140"/>
      <c r="U283" s="140"/>
    </row>
    <row r="284" spans="1:21" s="116" customFormat="1" ht="13.35" hidden="1" customHeight="1" x14ac:dyDescent="0.2">
      <c r="A284" s="145"/>
      <c r="B284" s="130" t="s">
        <v>17</v>
      </c>
      <c r="C284" s="15"/>
      <c r="D284" s="16"/>
      <c r="E284" s="16"/>
      <c r="F284" s="16"/>
      <c r="G284" s="15"/>
      <c r="H284" s="12">
        <f>J284+L284+N284+P284</f>
        <v>0</v>
      </c>
      <c r="I284" s="12">
        <f>K284+M284+O284+Q284</f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40"/>
      <c r="U284" s="140"/>
    </row>
    <row r="285" spans="1:21" s="116" customFormat="1" ht="13.35" hidden="1" customHeight="1" x14ac:dyDescent="0.2">
      <c r="A285" s="145"/>
      <c r="B285" s="130" t="s">
        <v>14</v>
      </c>
      <c r="C285" s="15"/>
      <c r="D285" s="16"/>
      <c r="E285" s="16"/>
      <c r="F285" s="16"/>
      <c r="G285" s="15"/>
      <c r="H285" s="12">
        <f t="shared" ref="H285:H287" si="189">J285+L285+N285+P285</f>
        <v>0</v>
      </c>
      <c r="I285" s="12">
        <f t="shared" ref="I285:I287" si="190">K285+M285+O285+Q285</f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40"/>
      <c r="U285" s="140"/>
    </row>
    <row r="286" spans="1:21" s="116" customFormat="1" ht="13.35" hidden="1" customHeight="1" x14ac:dyDescent="0.2">
      <c r="A286" s="145"/>
      <c r="B286" s="130" t="s">
        <v>15</v>
      </c>
      <c r="C286" s="15"/>
      <c r="D286" s="16"/>
      <c r="E286" s="16"/>
      <c r="F286" s="16"/>
      <c r="G286" s="15"/>
      <c r="H286" s="12">
        <f t="shared" si="189"/>
        <v>0</v>
      </c>
      <c r="I286" s="12">
        <f t="shared" si="190"/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40"/>
      <c r="U286" s="140"/>
    </row>
    <row r="287" spans="1:21" s="116" customFormat="1" ht="13.35" hidden="1" customHeight="1" x14ac:dyDescent="0.2">
      <c r="A287" s="145"/>
      <c r="B287" s="132" t="s">
        <v>12</v>
      </c>
      <c r="C287" s="133"/>
      <c r="D287" s="136"/>
      <c r="E287" s="136"/>
      <c r="F287" s="136"/>
      <c r="G287" s="97"/>
      <c r="H287" s="12">
        <f t="shared" si="189"/>
        <v>0</v>
      </c>
      <c r="I287" s="12">
        <f t="shared" si="190"/>
        <v>0</v>
      </c>
      <c r="J287" s="98">
        <v>0</v>
      </c>
      <c r="K287" s="98">
        <v>0</v>
      </c>
      <c r="L287" s="98">
        <v>0</v>
      </c>
      <c r="M287" s="98">
        <v>0</v>
      </c>
      <c r="N287" s="98">
        <v>0</v>
      </c>
      <c r="O287" s="98">
        <v>0</v>
      </c>
      <c r="P287" s="98">
        <v>0</v>
      </c>
      <c r="Q287" s="98">
        <v>0</v>
      </c>
      <c r="R287" s="98">
        <v>0</v>
      </c>
      <c r="S287" s="127">
        <v>0</v>
      </c>
      <c r="T287" s="140"/>
      <c r="U287" s="140"/>
    </row>
    <row r="288" spans="1:21" s="116" customFormat="1" ht="26.45" customHeight="1" x14ac:dyDescent="0.2">
      <c r="A288" s="152" t="s">
        <v>222</v>
      </c>
      <c r="B288" s="130" t="s">
        <v>306</v>
      </c>
      <c r="C288" s="15"/>
      <c r="D288" s="16"/>
      <c r="E288" s="16"/>
      <c r="F288" s="16"/>
      <c r="G288" s="15"/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40" t="s">
        <v>666</v>
      </c>
      <c r="U288" s="140" t="s">
        <v>547</v>
      </c>
    </row>
    <row r="289" spans="1:21" s="116" customFormat="1" ht="26.45" customHeight="1" x14ac:dyDescent="0.2">
      <c r="A289" s="145"/>
      <c r="B289" s="130" t="s">
        <v>117</v>
      </c>
      <c r="C289" s="15"/>
      <c r="D289" s="16"/>
      <c r="E289" s="16"/>
      <c r="F289" s="16"/>
      <c r="G289" s="15"/>
      <c r="H289" s="12">
        <v>0</v>
      </c>
      <c r="I289" s="12">
        <v>0</v>
      </c>
      <c r="J289" s="13" t="s">
        <v>396</v>
      </c>
      <c r="K289" s="13">
        <v>0</v>
      </c>
      <c r="L289" s="13" t="s">
        <v>396</v>
      </c>
      <c r="M289" s="13">
        <v>0</v>
      </c>
      <c r="N289" s="13" t="s">
        <v>396</v>
      </c>
      <c r="O289" s="13">
        <v>0</v>
      </c>
      <c r="P289" s="13" t="s">
        <v>396</v>
      </c>
      <c r="Q289" s="12">
        <v>0</v>
      </c>
      <c r="R289" s="12">
        <v>0</v>
      </c>
      <c r="S289" s="12">
        <v>0</v>
      </c>
      <c r="T289" s="140"/>
      <c r="U289" s="140"/>
    </row>
    <row r="290" spans="1:21" s="116" customFormat="1" ht="38.450000000000003" customHeight="1" x14ac:dyDescent="0.2">
      <c r="A290" s="145"/>
      <c r="B290" s="130" t="s">
        <v>90</v>
      </c>
      <c r="C290" s="15"/>
      <c r="D290" s="16"/>
      <c r="E290" s="16"/>
      <c r="F290" s="16"/>
      <c r="G290" s="15"/>
      <c r="H290" s="12">
        <f t="shared" ref="H290:S290" si="191">SUM(H291:H295)</f>
        <v>0</v>
      </c>
      <c r="I290" s="12">
        <f t="shared" si="191"/>
        <v>0</v>
      </c>
      <c r="J290" s="12">
        <f t="shared" si="191"/>
        <v>0</v>
      </c>
      <c r="K290" s="12">
        <f t="shared" si="191"/>
        <v>0</v>
      </c>
      <c r="L290" s="12">
        <f t="shared" si="191"/>
        <v>0</v>
      </c>
      <c r="M290" s="12">
        <f t="shared" si="191"/>
        <v>0</v>
      </c>
      <c r="N290" s="12">
        <f t="shared" si="191"/>
        <v>0</v>
      </c>
      <c r="O290" s="12">
        <f t="shared" si="191"/>
        <v>0</v>
      </c>
      <c r="P290" s="12">
        <f t="shared" si="191"/>
        <v>0</v>
      </c>
      <c r="Q290" s="12">
        <f t="shared" si="191"/>
        <v>0</v>
      </c>
      <c r="R290" s="12">
        <f t="shared" si="191"/>
        <v>0</v>
      </c>
      <c r="S290" s="12">
        <f t="shared" si="191"/>
        <v>0</v>
      </c>
      <c r="T290" s="140"/>
      <c r="U290" s="140"/>
    </row>
    <row r="291" spans="1:21" s="116" customFormat="1" ht="13.35" customHeight="1" x14ac:dyDescent="0.2">
      <c r="A291" s="145"/>
      <c r="B291" s="138" t="s">
        <v>17</v>
      </c>
      <c r="C291" s="15"/>
      <c r="D291" s="15"/>
      <c r="E291" s="15"/>
      <c r="F291" s="15"/>
      <c r="G291" s="15"/>
      <c r="H291" s="12">
        <f>H299</f>
        <v>0</v>
      </c>
      <c r="I291" s="12">
        <f t="shared" ref="I291:S291" si="192">I299</f>
        <v>0</v>
      </c>
      <c r="J291" s="12">
        <f t="shared" si="192"/>
        <v>0</v>
      </c>
      <c r="K291" s="12">
        <f t="shared" si="192"/>
        <v>0</v>
      </c>
      <c r="L291" s="12">
        <f t="shared" si="192"/>
        <v>0</v>
      </c>
      <c r="M291" s="12">
        <f t="shared" si="192"/>
        <v>0</v>
      </c>
      <c r="N291" s="12">
        <f t="shared" si="192"/>
        <v>0</v>
      </c>
      <c r="O291" s="12">
        <f t="shared" si="192"/>
        <v>0</v>
      </c>
      <c r="P291" s="12">
        <f t="shared" si="192"/>
        <v>0</v>
      </c>
      <c r="Q291" s="12">
        <f t="shared" si="192"/>
        <v>0</v>
      </c>
      <c r="R291" s="12">
        <f t="shared" si="192"/>
        <v>0</v>
      </c>
      <c r="S291" s="12">
        <f t="shared" si="192"/>
        <v>0</v>
      </c>
      <c r="T291" s="140"/>
      <c r="U291" s="140"/>
    </row>
    <row r="292" spans="1:21" s="116" customFormat="1" ht="13.35" hidden="1" customHeight="1" x14ac:dyDescent="0.2">
      <c r="A292" s="145"/>
      <c r="B292" s="139"/>
      <c r="C292" s="15"/>
      <c r="D292" s="15"/>
      <c r="E292" s="15"/>
      <c r="F292" s="15"/>
      <c r="G292" s="15"/>
      <c r="H292" s="12">
        <f>H306</f>
        <v>0</v>
      </c>
      <c r="I292" s="12">
        <f t="shared" ref="I292:S292" si="193">I306</f>
        <v>0</v>
      </c>
      <c r="J292" s="12">
        <f t="shared" si="193"/>
        <v>0</v>
      </c>
      <c r="K292" s="12">
        <f t="shared" si="193"/>
        <v>0</v>
      </c>
      <c r="L292" s="12">
        <f t="shared" si="193"/>
        <v>0</v>
      </c>
      <c r="M292" s="12">
        <f t="shared" si="193"/>
        <v>0</v>
      </c>
      <c r="N292" s="12">
        <f t="shared" si="193"/>
        <v>0</v>
      </c>
      <c r="O292" s="12">
        <f t="shared" si="193"/>
        <v>0</v>
      </c>
      <c r="P292" s="12">
        <f t="shared" si="193"/>
        <v>0</v>
      </c>
      <c r="Q292" s="12">
        <f t="shared" si="193"/>
        <v>0</v>
      </c>
      <c r="R292" s="12">
        <f t="shared" si="193"/>
        <v>0</v>
      </c>
      <c r="S292" s="12">
        <f t="shared" si="193"/>
        <v>0</v>
      </c>
      <c r="T292" s="140"/>
      <c r="U292" s="140"/>
    </row>
    <row r="293" spans="1:21" s="116" customFormat="1" x14ac:dyDescent="0.2">
      <c r="A293" s="145"/>
      <c r="B293" s="130" t="s">
        <v>14</v>
      </c>
      <c r="C293" s="15"/>
      <c r="D293" s="16"/>
      <c r="E293" s="16"/>
      <c r="F293" s="16"/>
      <c r="G293" s="15"/>
      <c r="H293" s="12">
        <f t="shared" ref="H293:S293" si="194">H300+H307</f>
        <v>0</v>
      </c>
      <c r="I293" s="12">
        <f t="shared" si="194"/>
        <v>0</v>
      </c>
      <c r="J293" s="12">
        <f t="shared" si="194"/>
        <v>0</v>
      </c>
      <c r="K293" s="12">
        <f t="shared" si="194"/>
        <v>0</v>
      </c>
      <c r="L293" s="12">
        <f t="shared" si="194"/>
        <v>0</v>
      </c>
      <c r="M293" s="12">
        <f t="shared" si="194"/>
        <v>0</v>
      </c>
      <c r="N293" s="12">
        <f t="shared" si="194"/>
        <v>0</v>
      </c>
      <c r="O293" s="12">
        <f t="shared" si="194"/>
        <v>0</v>
      </c>
      <c r="P293" s="12">
        <f t="shared" si="194"/>
        <v>0</v>
      </c>
      <c r="Q293" s="12">
        <f t="shared" si="194"/>
        <v>0</v>
      </c>
      <c r="R293" s="12">
        <f t="shared" si="194"/>
        <v>0</v>
      </c>
      <c r="S293" s="12">
        <f t="shared" si="194"/>
        <v>0</v>
      </c>
      <c r="T293" s="140"/>
      <c r="U293" s="140"/>
    </row>
    <row r="294" spans="1:21" s="116" customFormat="1" x14ac:dyDescent="0.2">
      <c r="A294" s="145"/>
      <c r="B294" s="130" t="s">
        <v>15</v>
      </c>
      <c r="C294" s="15"/>
      <c r="D294" s="16"/>
      <c r="E294" s="16"/>
      <c r="F294" s="16"/>
      <c r="G294" s="15"/>
      <c r="H294" s="12">
        <f t="shared" ref="H294:S294" si="195">H301+H308</f>
        <v>0</v>
      </c>
      <c r="I294" s="12">
        <f t="shared" si="195"/>
        <v>0</v>
      </c>
      <c r="J294" s="12">
        <f t="shared" si="195"/>
        <v>0</v>
      </c>
      <c r="K294" s="12">
        <f t="shared" si="195"/>
        <v>0</v>
      </c>
      <c r="L294" s="12">
        <f t="shared" si="195"/>
        <v>0</v>
      </c>
      <c r="M294" s="12">
        <f t="shared" si="195"/>
        <v>0</v>
      </c>
      <c r="N294" s="12">
        <f t="shared" si="195"/>
        <v>0</v>
      </c>
      <c r="O294" s="12">
        <f t="shared" si="195"/>
        <v>0</v>
      </c>
      <c r="P294" s="12">
        <f t="shared" si="195"/>
        <v>0</v>
      </c>
      <c r="Q294" s="12">
        <f t="shared" si="195"/>
        <v>0</v>
      </c>
      <c r="R294" s="12">
        <f t="shared" si="195"/>
        <v>0</v>
      </c>
      <c r="S294" s="12">
        <f t="shared" si="195"/>
        <v>0</v>
      </c>
      <c r="T294" s="140"/>
      <c r="U294" s="140"/>
    </row>
    <row r="295" spans="1:21" s="116" customFormat="1" ht="50.45" customHeight="1" x14ac:dyDescent="0.2">
      <c r="A295" s="145"/>
      <c r="B295" s="130" t="s">
        <v>12</v>
      </c>
      <c r="C295" s="15"/>
      <c r="D295" s="16"/>
      <c r="E295" s="16"/>
      <c r="F295" s="16"/>
      <c r="G295" s="15"/>
      <c r="H295" s="12">
        <f t="shared" ref="H295:S295" si="196">H302+H309</f>
        <v>0</v>
      </c>
      <c r="I295" s="12">
        <f t="shared" si="196"/>
        <v>0</v>
      </c>
      <c r="J295" s="12">
        <f t="shared" si="196"/>
        <v>0</v>
      </c>
      <c r="K295" s="12">
        <f t="shared" si="196"/>
        <v>0</v>
      </c>
      <c r="L295" s="12">
        <f t="shared" si="196"/>
        <v>0</v>
      </c>
      <c r="M295" s="12">
        <f t="shared" si="196"/>
        <v>0</v>
      </c>
      <c r="N295" s="12">
        <f t="shared" si="196"/>
        <v>0</v>
      </c>
      <c r="O295" s="12">
        <f t="shared" si="196"/>
        <v>0</v>
      </c>
      <c r="P295" s="12">
        <f t="shared" si="196"/>
        <v>0</v>
      </c>
      <c r="Q295" s="12">
        <f t="shared" si="196"/>
        <v>0</v>
      </c>
      <c r="R295" s="12">
        <f t="shared" si="196"/>
        <v>0</v>
      </c>
      <c r="S295" s="12">
        <f t="shared" si="196"/>
        <v>0</v>
      </c>
      <c r="T295" s="140"/>
      <c r="U295" s="140"/>
    </row>
    <row r="296" spans="1:21" s="116" customFormat="1" ht="12.75" hidden="1" customHeight="1" x14ac:dyDescent="0.2">
      <c r="A296" s="138" t="s">
        <v>75</v>
      </c>
      <c r="B296" s="130" t="s">
        <v>129</v>
      </c>
      <c r="C296" s="15"/>
      <c r="D296" s="16"/>
      <c r="E296" s="16"/>
      <c r="F296" s="16"/>
      <c r="G296" s="15"/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41" t="s">
        <v>480</v>
      </c>
      <c r="U296" s="141" t="s">
        <v>82</v>
      </c>
    </row>
    <row r="297" spans="1:21" s="116" customFormat="1" ht="25.5" hidden="1" customHeight="1" x14ac:dyDescent="0.2">
      <c r="A297" s="144"/>
      <c r="B297" s="130" t="s">
        <v>118</v>
      </c>
      <c r="C297" s="15"/>
      <c r="D297" s="16"/>
      <c r="E297" s="16"/>
      <c r="F297" s="16"/>
      <c r="G297" s="15"/>
      <c r="H297" s="12" t="e">
        <f t="shared" ref="H297:S297" si="197">ROUND(H298/H296,1)</f>
        <v>#DIV/0!</v>
      </c>
      <c r="I297" s="12" t="e">
        <f t="shared" si="197"/>
        <v>#DIV/0!</v>
      </c>
      <c r="J297" s="12" t="e">
        <f t="shared" si="197"/>
        <v>#DIV/0!</v>
      </c>
      <c r="K297" s="12" t="e">
        <f t="shared" si="197"/>
        <v>#DIV/0!</v>
      </c>
      <c r="L297" s="12" t="e">
        <f t="shared" si="197"/>
        <v>#DIV/0!</v>
      </c>
      <c r="M297" s="12" t="e">
        <f t="shared" si="197"/>
        <v>#DIV/0!</v>
      </c>
      <c r="N297" s="12" t="e">
        <f t="shared" si="197"/>
        <v>#DIV/0!</v>
      </c>
      <c r="O297" s="12" t="e">
        <f t="shared" si="197"/>
        <v>#DIV/0!</v>
      </c>
      <c r="P297" s="12" t="e">
        <f t="shared" si="197"/>
        <v>#DIV/0!</v>
      </c>
      <c r="Q297" s="12" t="e">
        <f t="shared" si="197"/>
        <v>#DIV/0!</v>
      </c>
      <c r="R297" s="12" t="e">
        <f t="shared" si="197"/>
        <v>#DIV/0!</v>
      </c>
      <c r="S297" s="12" t="e">
        <f t="shared" si="197"/>
        <v>#DIV/0!</v>
      </c>
      <c r="T297" s="142"/>
      <c r="U297" s="142"/>
    </row>
    <row r="298" spans="1:21" s="116" customFormat="1" ht="25.5" hidden="1" customHeight="1" x14ac:dyDescent="0.2">
      <c r="A298" s="144"/>
      <c r="B298" s="130" t="s">
        <v>111</v>
      </c>
      <c r="C298" s="15"/>
      <c r="D298" s="16"/>
      <c r="E298" s="16"/>
      <c r="F298" s="16"/>
      <c r="G298" s="15"/>
      <c r="H298" s="12">
        <f t="shared" ref="H298:S298" si="198">SUM(H299:H302)</f>
        <v>0</v>
      </c>
      <c r="I298" s="12">
        <f t="shared" si="198"/>
        <v>0</v>
      </c>
      <c r="J298" s="12">
        <f t="shared" si="198"/>
        <v>0</v>
      </c>
      <c r="K298" s="12">
        <f t="shared" si="198"/>
        <v>0</v>
      </c>
      <c r="L298" s="12">
        <f t="shared" si="198"/>
        <v>0</v>
      </c>
      <c r="M298" s="12">
        <f t="shared" si="198"/>
        <v>0</v>
      </c>
      <c r="N298" s="12">
        <f t="shared" si="198"/>
        <v>0</v>
      </c>
      <c r="O298" s="12">
        <f t="shared" si="198"/>
        <v>0</v>
      </c>
      <c r="P298" s="12">
        <f t="shared" si="198"/>
        <v>0</v>
      </c>
      <c r="Q298" s="12">
        <f t="shared" si="198"/>
        <v>0</v>
      </c>
      <c r="R298" s="12">
        <f t="shared" si="198"/>
        <v>0</v>
      </c>
      <c r="S298" s="12">
        <f t="shared" si="198"/>
        <v>0</v>
      </c>
      <c r="T298" s="142"/>
      <c r="U298" s="142"/>
    </row>
    <row r="299" spans="1:21" s="116" customFormat="1" ht="12.75" hidden="1" customHeight="1" x14ac:dyDescent="0.2">
      <c r="A299" s="144"/>
      <c r="B299" s="130" t="s">
        <v>17</v>
      </c>
      <c r="C299" s="15"/>
      <c r="D299" s="16"/>
      <c r="E299" s="16"/>
      <c r="F299" s="16"/>
      <c r="G299" s="15"/>
      <c r="H299" s="12">
        <f>J299+L299+N299+P299</f>
        <v>0</v>
      </c>
      <c r="I299" s="12">
        <f>K299+M299+O299+Q299</f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42"/>
      <c r="U299" s="142"/>
    </row>
    <row r="300" spans="1:21" s="116" customFormat="1" ht="12.75" hidden="1" customHeight="1" x14ac:dyDescent="0.2">
      <c r="A300" s="144"/>
      <c r="B300" s="130" t="s">
        <v>14</v>
      </c>
      <c r="C300" s="15"/>
      <c r="D300" s="16"/>
      <c r="E300" s="16"/>
      <c r="F300" s="16"/>
      <c r="G300" s="15"/>
      <c r="H300" s="12">
        <f t="shared" ref="H300:H302" si="199">J300+L300+N300+P300</f>
        <v>0</v>
      </c>
      <c r="I300" s="12">
        <f t="shared" ref="I300:I302" si="200">K300+M300+O300+Q300</f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42"/>
      <c r="U300" s="142"/>
    </row>
    <row r="301" spans="1:21" s="116" customFormat="1" ht="12.75" hidden="1" customHeight="1" x14ac:dyDescent="0.2">
      <c r="A301" s="144"/>
      <c r="B301" s="130" t="s">
        <v>15</v>
      </c>
      <c r="C301" s="15"/>
      <c r="D301" s="16"/>
      <c r="E301" s="16"/>
      <c r="F301" s="16"/>
      <c r="G301" s="15"/>
      <c r="H301" s="12">
        <f t="shared" si="199"/>
        <v>0</v>
      </c>
      <c r="I301" s="12">
        <f t="shared" si="200"/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42"/>
      <c r="U301" s="142"/>
    </row>
    <row r="302" spans="1:21" s="116" customFormat="1" ht="12.75" hidden="1" customHeight="1" x14ac:dyDescent="0.2">
      <c r="A302" s="139"/>
      <c r="B302" s="132" t="s">
        <v>12</v>
      </c>
      <c r="C302" s="15"/>
      <c r="D302" s="16"/>
      <c r="E302" s="16"/>
      <c r="F302" s="16"/>
      <c r="G302" s="15"/>
      <c r="H302" s="12">
        <f t="shared" si="199"/>
        <v>0</v>
      </c>
      <c r="I302" s="12">
        <f t="shared" si="200"/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43"/>
      <c r="U302" s="143"/>
    </row>
    <row r="303" spans="1:21" s="116" customFormat="1" ht="12.75" hidden="1" customHeight="1" x14ac:dyDescent="0.2">
      <c r="A303" s="138" t="s">
        <v>76</v>
      </c>
      <c r="B303" s="132" t="s">
        <v>128</v>
      </c>
      <c r="C303" s="92"/>
      <c r="D303" s="16"/>
      <c r="E303" s="16"/>
      <c r="F303" s="16"/>
      <c r="G303" s="15"/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41" t="s">
        <v>44</v>
      </c>
      <c r="U303" s="141" t="s">
        <v>82</v>
      </c>
    </row>
    <row r="304" spans="1:21" s="116" customFormat="1" ht="25.5" hidden="1" customHeight="1" x14ac:dyDescent="0.2">
      <c r="A304" s="144"/>
      <c r="B304" s="130" t="s">
        <v>117</v>
      </c>
      <c r="C304" s="15"/>
      <c r="D304" s="16"/>
      <c r="E304" s="16"/>
      <c r="F304" s="16"/>
      <c r="G304" s="15"/>
      <c r="H304" s="12" t="e">
        <f t="shared" ref="H304:S304" si="201">ROUND(H305/H303,1)</f>
        <v>#DIV/0!</v>
      </c>
      <c r="I304" s="12" t="e">
        <f t="shared" si="201"/>
        <v>#DIV/0!</v>
      </c>
      <c r="J304" s="12" t="e">
        <f t="shared" si="201"/>
        <v>#DIV/0!</v>
      </c>
      <c r="K304" s="12" t="e">
        <f t="shared" si="201"/>
        <v>#DIV/0!</v>
      </c>
      <c r="L304" s="12" t="e">
        <f t="shared" si="201"/>
        <v>#DIV/0!</v>
      </c>
      <c r="M304" s="12" t="e">
        <f t="shared" si="201"/>
        <v>#DIV/0!</v>
      </c>
      <c r="N304" s="12" t="e">
        <f t="shared" si="201"/>
        <v>#DIV/0!</v>
      </c>
      <c r="O304" s="12" t="e">
        <f t="shared" si="201"/>
        <v>#DIV/0!</v>
      </c>
      <c r="P304" s="12" t="e">
        <f t="shared" si="201"/>
        <v>#DIV/0!</v>
      </c>
      <c r="Q304" s="12" t="e">
        <f t="shared" si="201"/>
        <v>#DIV/0!</v>
      </c>
      <c r="R304" s="12" t="e">
        <f t="shared" si="201"/>
        <v>#DIV/0!</v>
      </c>
      <c r="S304" s="12" t="e">
        <f t="shared" si="201"/>
        <v>#DIV/0!</v>
      </c>
      <c r="T304" s="142"/>
      <c r="U304" s="142"/>
    </row>
    <row r="305" spans="1:21" s="116" customFormat="1" ht="25.5" hidden="1" customHeight="1" x14ac:dyDescent="0.2">
      <c r="A305" s="144"/>
      <c r="B305" s="130" t="s">
        <v>111</v>
      </c>
      <c r="C305" s="15"/>
      <c r="D305" s="16"/>
      <c r="E305" s="16"/>
      <c r="F305" s="16"/>
      <c r="G305" s="15"/>
      <c r="H305" s="12">
        <f t="shared" ref="H305:S305" si="202">SUM(H306:H309)</f>
        <v>0</v>
      </c>
      <c r="I305" s="12">
        <f t="shared" si="202"/>
        <v>0</v>
      </c>
      <c r="J305" s="12">
        <f t="shared" si="202"/>
        <v>0</v>
      </c>
      <c r="K305" s="12">
        <f t="shared" si="202"/>
        <v>0</v>
      </c>
      <c r="L305" s="12">
        <f t="shared" si="202"/>
        <v>0</v>
      </c>
      <c r="M305" s="12">
        <f t="shared" si="202"/>
        <v>0</v>
      </c>
      <c r="N305" s="12">
        <f t="shared" si="202"/>
        <v>0</v>
      </c>
      <c r="O305" s="12">
        <f t="shared" si="202"/>
        <v>0</v>
      </c>
      <c r="P305" s="12">
        <f t="shared" si="202"/>
        <v>0</v>
      </c>
      <c r="Q305" s="12">
        <f t="shared" si="202"/>
        <v>0</v>
      </c>
      <c r="R305" s="12">
        <f t="shared" si="202"/>
        <v>0</v>
      </c>
      <c r="S305" s="12">
        <f t="shared" si="202"/>
        <v>0</v>
      </c>
      <c r="T305" s="142"/>
      <c r="U305" s="142"/>
    </row>
    <row r="306" spans="1:21" s="116" customFormat="1" ht="12.75" hidden="1" customHeight="1" x14ac:dyDescent="0.2">
      <c r="A306" s="144"/>
      <c r="B306" s="130" t="s">
        <v>17</v>
      </c>
      <c r="C306" s="15"/>
      <c r="D306" s="16"/>
      <c r="E306" s="16"/>
      <c r="F306" s="16"/>
      <c r="G306" s="15"/>
      <c r="H306" s="12">
        <f>J306+L306+N306+P306</f>
        <v>0</v>
      </c>
      <c r="I306" s="12">
        <f>K306+M306+O306+Q306</f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42"/>
      <c r="U306" s="142"/>
    </row>
    <row r="307" spans="1:21" s="116" customFormat="1" ht="12.75" hidden="1" customHeight="1" x14ac:dyDescent="0.2">
      <c r="A307" s="144"/>
      <c r="B307" s="130" t="s">
        <v>14</v>
      </c>
      <c r="C307" s="15"/>
      <c r="D307" s="16"/>
      <c r="E307" s="16"/>
      <c r="F307" s="16"/>
      <c r="G307" s="15"/>
      <c r="H307" s="12">
        <f>J307+L307+N307+P307</f>
        <v>0</v>
      </c>
      <c r="I307" s="12">
        <f t="shared" ref="I307:I309" si="203">K307+M307+O307+Q307</f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42"/>
      <c r="U307" s="142"/>
    </row>
    <row r="308" spans="1:21" s="116" customFormat="1" ht="12.75" hidden="1" customHeight="1" x14ac:dyDescent="0.2">
      <c r="A308" s="144"/>
      <c r="B308" s="130" t="s">
        <v>15</v>
      </c>
      <c r="C308" s="15"/>
      <c r="D308" s="16"/>
      <c r="E308" s="16"/>
      <c r="F308" s="16"/>
      <c r="G308" s="15"/>
      <c r="H308" s="12">
        <f t="shared" ref="H308:H309" si="204">J308+L308+N308+P308</f>
        <v>0</v>
      </c>
      <c r="I308" s="12">
        <f t="shared" si="203"/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42"/>
      <c r="U308" s="142"/>
    </row>
    <row r="309" spans="1:21" s="116" customFormat="1" ht="12.75" hidden="1" customHeight="1" x14ac:dyDescent="0.2">
      <c r="A309" s="139"/>
      <c r="B309" s="130" t="s">
        <v>12</v>
      </c>
      <c r="C309" s="15"/>
      <c r="D309" s="16"/>
      <c r="E309" s="16"/>
      <c r="F309" s="16"/>
      <c r="G309" s="15"/>
      <c r="H309" s="12">
        <f t="shared" si="204"/>
        <v>0</v>
      </c>
      <c r="I309" s="12">
        <f t="shared" si="203"/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7">
        <v>0</v>
      </c>
      <c r="T309" s="143"/>
      <c r="U309" s="143"/>
    </row>
    <row r="310" spans="1:21" s="116" customFormat="1" ht="24" customHeight="1" x14ac:dyDescent="0.2">
      <c r="A310" s="138" t="s">
        <v>292</v>
      </c>
      <c r="B310" s="130" t="s">
        <v>314</v>
      </c>
      <c r="C310" s="15"/>
      <c r="D310" s="16"/>
      <c r="E310" s="16"/>
      <c r="F310" s="16"/>
      <c r="G310" s="15"/>
      <c r="H310" s="12">
        <v>2</v>
      </c>
      <c r="I310" s="12">
        <v>0</v>
      </c>
      <c r="J310" s="12">
        <v>0</v>
      </c>
      <c r="K310" s="12">
        <v>0</v>
      </c>
      <c r="L310" s="12">
        <v>2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2</v>
      </c>
      <c r="S310" s="12">
        <v>2</v>
      </c>
      <c r="T310" s="140" t="s">
        <v>667</v>
      </c>
      <c r="U310" s="140" t="s">
        <v>291</v>
      </c>
    </row>
    <row r="311" spans="1:21" s="116" customFormat="1" ht="26.45" customHeight="1" x14ac:dyDescent="0.2">
      <c r="A311" s="144"/>
      <c r="B311" s="130" t="s">
        <v>119</v>
      </c>
      <c r="C311" s="15"/>
      <c r="D311" s="16"/>
      <c r="E311" s="16"/>
      <c r="F311" s="16"/>
      <c r="G311" s="15"/>
      <c r="H311" s="12">
        <f t="shared" ref="H311" si="205">ROUND(H312/H310,1)</f>
        <v>250.5</v>
      </c>
      <c r="I311" s="12">
        <v>0</v>
      </c>
      <c r="J311" s="13" t="s">
        <v>396</v>
      </c>
      <c r="K311" s="13">
        <v>0</v>
      </c>
      <c r="L311" s="13" t="s">
        <v>396</v>
      </c>
      <c r="M311" s="13">
        <v>0</v>
      </c>
      <c r="N311" s="13" t="s">
        <v>396</v>
      </c>
      <c r="O311" s="13">
        <v>0</v>
      </c>
      <c r="P311" s="13" t="s">
        <v>396</v>
      </c>
      <c r="Q311" s="12">
        <v>0</v>
      </c>
      <c r="R311" s="12">
        <f t="shared" ref="R311:S311" si="206">ROUND(R312/R310,1)</f>
        <v>250.5</v>
      </c>
      <c r="S311" s="12">
        <f t="shared" si="206"/>
        <v>250.5</v>
      </c>
      <c r="T311" s="140"/>
      <c r="U311" s="140"/>
    </row>
    <row r="312" spans="1:21" s="116" customFormat="1" ht="45" customHeight="1" x14ac:dyDescent="0.2">
      <c r="A312" s="144"/>
      <c r="B312" s="130" t="s">
        <v>90</v>
      </c>
      <c r="C312" s="15"/>
      <c r="D312" s="16"/>
      <c r="E312" s="16"/>
      <c r="F312" s="16"/>
      <c r="G312" s="15"/>
      <c r="H312" s="12">
        <f>SUM(H313:H319)</f>
        <v>501</v>
      </c>
      <c r="I312" s="12">
        <f t="shared" ref="I312:S312" si="207">SUM(I313:I319)</f>
        <v>0</v>
      </c>
      <c r="J312" s="12">
        <f t="shared" si="207"/>
        <v>400</v>
      </c>
      <c r="K312" s="12">
        <f t="shared" si="207"/>
        <v>0</v>
      </c>
      <c r="L312" s="12">
        <f t="shared" si="207"/>
        <v>101</v>
      </c>
      <c r="M312" s="12">
        <f t="shared" si="207"/>
        <v>0</v>
      </c>
      <c r="N312" s="12">
        <f t="shared" si="207"/>
        <v>0</v>
      </c>
      <c r="O312" s="12">
        <f t="shared" si="207"/>
        <v>0</v>
      </c>
      <c r="P312" s="12">
        <f t="shared" si="207"/>
        <v>0</v>
      </c>
      <c r="Q312" s="12">
        <f t="shared" si="207"/>
        <v>0</v>
      </c>
      <c r="R312" s="12">
        <f t="shared" si="207"/>
        <v>501</v>
      </c>
      <c r="S312" s="12">
        <f t="shared" si="207"/>
        <v>501</v>
      </c>
      <c r="T312" s="140"/>
      <c r="U312" s="140"/>
    </row>
    <row r="313" spans="1:21" s="116" customFormat="1" ht="26.25" customHeight="1" x14ac:dyDescent="0.2">
      <c r="A313" s="144"/>
      <c r="B313" s="146" t="s">
        <v>17</v>
      </c>
      <c r="C313" s="33" t="str">
        <f>C323</f>
        <v>136</v>
      </c>
      <c r="D313" s="33" t="str">
        <f t="shared" ref="D313:G313" si="208">D323</f>
        <v>07</v>
      </c>
      <c r="E313" s="33" t="str">
        <f t="shared" si="208"/>
        <v>09</v>
      </c>
      <c r="F313" s="33" t="str">
        <f t="shared" si="208"/>
        <v>0710303470</v>
      </c>
      <c r="G313" s="33" t="str">
        <f t="shared" si="208"/>
        <v>244</v>
      </c>
      <c r="H313" s="12">
        <f>H323+H361</f>
        <v>501</v>
      </c>
      <c r="I313" s="12">
        <f t="shared" ref="I313:S313" si="209">I323+I361</f>
        <v>0</v>
      </c>
      <c r="J313" s="12">
        <f t="shared" si="209"/>
        <v>400</v>
      </c>
      <c r="K313" s="12">
        <f t="shared" si="209"/>
        <v>0</v>
      </c>
      <c r="L313" s="12">
        <f t="shared" si="209"/>
        <v>101</v>
      </c>
      <c r="M313" s="12">
        <f t="shared" si="209"/>
        <v>0</v>
      </c>
      <c r="N313" s="12">
        <f t="shared" si="209"/>
        <v>0</v>
      </c>
      <c r="O313" s="12">
        <f t="shared" si="209"/>
        <v>0</v>
      </c>
      <c r="P313" s="12">
        <f t="shared" si="209"/>
        <v>0</v>
      </c>
      <c r="Q313" s="12">
        <f t="shared" si="209"/>
        <v>0</v>
      </c>
      <c r="R313" s="12">
        <f t="shared" si="209"/>
        <v>501</v>
      </c>
      <c r="S313" s="12">
        <f t="shared" si="209"/>
        <v>501</v>
      </c>
      <c r="T313" s="140"/>
      <c r="U313" s="140"/>
    </row>
    <row r="314" spans="1:21" s="116" customFormat="1" ht="26.25" hidden="1" customHeight="1" x14ac:dyDescent="0.2">
      <c r="A314" s="144"/>
      <c r="B314" s="146"/>
      <c r="C314" s="33" t="str">
        <f>C352</f>
        <v>136</v>
      </c>
      <c r="D314" s="33" t="s">
        <v>400</v>
      </c>
      <c r="E314" s="33" t="s">
        <v>402</v>
      </c>
      <c r="F314" s="33" t="str">
        <f>F352</f>
        <v>07100R4983</v>
      </c>
      <c r="G314" s="33" t="str">
        <f>G352</f>
        <v>242</v>
      </c>
      <c r="H314" s="12">
        <f t="shared" ref="H314:S314" si="210">H352+H330</f>
        <v>0</v>
      </c>
      <c r="I314" s="12">
        <f t="shared" si="210"/>
        <v>0</v>
      </c>
      <c r="J314" s="12">
        <f t="shared" si="210"/>
        <v>0</v>
      </c>
      <c r="K314" s="12">
        <f t="shared" si="210"/>
        <v>0</v>
      </c>
      <c r="L314" s="12">
        <f t="shared" si="210"/>
        <v>0</v>
      </c>
      <c r="M314" s="12">
        <f t="shared" si="210"/>
        <v>0</v>
      </c>
      <c r="N314" s="12">
        <f t="shared" si="210"/>
        <v>0</v>
      </c>
      <c r="O314" s="12">
        <f t="shared" si="210"/>
        <v>0</v>
      </c>
      <c r="P314" s="12">
        <f t="shared" si="210"/>
        <v>0</v>
      </c>
      <c r="Q314" s="12">
        <f t="shared" si="210"/>
        <v>0</v>
      </c>
      <c r="R314" s="12">
        <f t="shared" si="210"/>
        <v>0</v>
      </c>
      <c r="S314" s="12">
        <f t="shared" si="210"/>
        <v>0</v>
      </c>
      <c r="T314" s="140"/>
      <c r="U314" s="140"/>
    </row>
    <row r="315" spans="1:21" s="116" customFormat="1" ht="26.25" hidden="1" customHeight="1" x14ac:dyDescent="0.2">
      <c r="A315" s="144"/>
      <c r="B315" s="146"/>
      <c r="C315" s="33" t="str">
        <f>C353</f>
        <v>136</v>
      </c>
      <c r="D315" s="33" t="s">
        <v>400</v>
      </c>
      <c r="E315" s="33" t="s">
        <v>402</v>
      </c>
      <c r="F315" s="33" t="str">
        <f>F353</f>
        <v>07100R4983</v>
      </c>
      <c r="G315" s="33" t="str">
        <f>G353</f>
        <v>244</v>
      </c>
      <c r="H315" s="12">
        <f t="shared" ref="H315:S315" si="211">H353+H338+H345</f>
        <v>0</v>
      </c>
      <c r="I315" s="12">
        <f t="shared" si="211"/>
        <v>0</v>
      </c>
      <c r="J315" s="12">
        <f t="shared" si="211"/>
        <v>0</v>
      </c>
      <c r="K315" s="12">
        <f t="shared" si="211"/>
        <v>0</v>
      </c>
      <c r="L315" s="12">
        <f t="shared" si="211"/>
        <v>0</v>
      </c>
      <c r="M315" s="12">
        <f t="shared" si="211"/>
        <v>0</v>
      </c>
      <c r="N315" s="12">
        <f t="shared" si="211"/>
        <v>0</v>
      </c>
      <c r="O315" s="12">
        <f t="shared" si="211"/>
        <v>0</v>
      </c>
      <c r="P315" s="12">
        <f t="shared" si="211"/>
        <v>0</v>
      </c>
      <c r="Q315" s="12">
        <f t="shared" si="211"/>
        <v>0</v>
      </c>
      <c r="R315" s="12">
        <f t="shared" si="211"/>
        <v>0</v>
      </c>
      <c r="S315" s="12">
        <f t="shared" si="211"/>
        <v>0</v>
      </c>
      <c r="T315" s="140"/>
      <c r="U315" s="140"/>
    </row>
    <row r="316" spans="1:21" s="116" customFormat="1" ht="26.25" hidden="1" customHeight="1" x14ac:dyDescent="0.2">
      <c r="A316" s="144"/>
      <c r="B316" s="146" t="s">
        <v>14</v>
      </c>
      <c r="C316" s="33">
        <v>136</v>
      </c>
      <c r="D316" s="33" t="s">
        <v>400</v>
      </c>
      <c r="E316" s="33" t="s">
        <v>402</v>
      </c>
      <c r="F316" s="33" t="str">
        <f>F354</f>
        <v>07100R4983</v>
      </c>
      <c r="G316" s="33">
        <v>244</v>
      </c>
      <c r="H316" s="12">
        <f t="shared" ref="H316:S316" si="212">H354+H332+H339+H346</f>
        <v>0</v>
      </c>
      <c r="I316" s="12">
        <f t="shared" si="212"/>
        <v>0</v>
      </c>
      <c r="J316" s="12">
        <f t="shared" si="212"/>
        <v>0</v>
      </c>
      <c r="K316" s="12">
        <f t="shared" si="212"/>
        <v>0</v>
      </c>
      <c r="L316" s="12">
        <f t="shared" si="212"/>
        <v>0</v>
      </c>
      <c r="M316" s="12">
        <f t="shared" si="212"/>
        <v>0</v>
      </c>
      <c r="N316" s="12">
        <f t="shared" si="212"/>
        <v>0</v>
      </c>
      <c r="O316" s="12">
        <f t="shared" si="212"/>
        <v>0</v>
      </c>
      <c r="P316" s="12">
        <f t="shared" si="212"/>
        <v>0</v>
      </c>
      <c r="Q316" s="12">
        <f t="shared" si="212"/>
        <v>0</v>
      </c>
      <c r="R316" s="12">
        <f t="shared" si="212"/>
        <v>0</v>
      </c>
      <c r="S316" s="12">
        <f t="shared" si="212"/>
        <v>0</v>
      </c>
      <c r="T316" s="140"/>
      <c r="U316" s="140"/>
    </row>
    <row r="317" spans="1:21" s="116" customFormat="1" x14ac:dyDescent="0.2">
      <c r="A317" s="144"/>
      <c r="B317" s="146"/>
      <c r="C317" s="15"/>
      <c r="D317" s="33"/>
      <c r="E317" s="33"/>
      <c r="F317" s="33"/>
      <c r="G317" s="15"/>
      <c r="H317" s="12">
        <f t="shared" ref="H317:S317" si="213">H355+H331</f>
        <v>0</v>
      </c>
      <c r="I317" s="12">
        <f t="shared" si="213"/>
        <v>0</v>
      </c>
      <c r="J317" s="12">
        <f t="shared" si="213"/>
        <v>0</v>
      </c>
      <c r="K317" s="12">
        <f t="shared" si="213"/>
        <v>0</v>
      </c>
      <c r="L317" s="12">
        <f t="shared" si="213"/>
        <v>0</v>
      </c>
      <c r="M317" s="12">
        <f t="shared" si="213"/>
        <v>0</v>
      </c>
      <c r="N317" s="12">
        <f t="shared" si="213"/>
        <v>0</v>
      </c>
      <c r="O317" s="12">
        <f t="shared" si="213"/>
        <v>0</v>
      </c>
      <c r="P317" s="12">
        <f t="shared" si="213"/>
        <v>0</v>
      </c>
      <c r="Q317" s="12">
        <f t="shared" si="213"/>
        <v>0</v>
      </c>
      <c r="R317" s="12">
        <f t="shared" si="213"/>
        <v>0</v>
      </c>
      <c r="S317" s="12">
        <f t="shared" si="213"/>
        <v>0</v>
      </c>
      <c r="T317" s="140"/>
      <c r="U317" s="140"/>
    </row>
    <row r="318" spans="1:21" s="116" customFormat="1" x14ac:dyDescent="0.2">
      <c r="A318" s="144"/>
      <c r="B318" s="130" t="s">
        <v>15</v>
      </c>
      <c r="C318" s="15"/>
      <c r="D318" s="16"/>
      <c r="E318" s="16"/>
      <c r="F318" s="16"/>
      <c r="G318" s="15"/>
      <c r="H318" s="12">
        <f t="shared" ref="H318:S318" si="214">H325</f>
        <v>0</v>
      </c>
      <c r="I318" s="12">
        <f t="shared" si="214"/>
        <v>0</v>
      </c>
      <c r="J318" s="12">
        <f t="shared" si="214"/>
        <v>0</v>
      </c>
      <c r="K318" s="12">
        <f t="shared" si="214"/>
        <v>0</v>
      </c>
      <c r="L318" s="12">
        <f t="shared" si="214"/>
        <v>0</v>
      </c>
      <c r="M318" s="12">
        <f t="shared" si="214"/>
        <v>0</v>
      </c>
      <c r="N318" s="12">
        <f t="shared" si="214"/>
        <v>0</v>
      </c>
      <c r="O318" s="12">
        <f t="shared" si="214"/>
        <v>0</v>
      </c>
      <c r="P318" s="12">
        <f t="shared" si="214"/>
        <v>0</v>
      </c>
      <c r="Q318" s="12">
        <f t="shared" si="214"/>
        <v>0</v>
      </c>
      <c r="R318" s="12">
        <f t="shared" si="214"/>
        <v>0</v>
      </c>
      <c r="S318" s="12">
        <f t="shared" si="214"/>
        <v>0</v>
      </c>
      <c r="T318" s="140"/>
      <c r="U318" s="140"/>
    </row>
    <row r="319" spans="1:21" s="116" customFormat="1" ht="12.75" customHeight="1" x14ac:dyDescent="0.2">
      <c r="A319" s="139"/>
      <c r="B319" s="130" t="s">
        <v>12</v>
      </c>
      <c r="C319" s="15"/>
      <c r="D319" s="16"/>
      <c r="E319" s="16"/>
      <c r="F319" s="16"/>
      <c r="G319" s="15"/>
      <c r="H319" s="12">
        <f t="shared" ref="H319" si="215">H326</f>
        <v>0</v>
      </c>
      <c r="I319" s="12">
        <f t="shared" ref="I319:S319" si="216">I326</f>
        <v>0</v>
      </c>
      <c r="J319" s="12">
        <f t="shared" si="216"/>
        <v>0</v>
      </c>
      <c r="K319" s="12">
        <f t="shared" si="216"/>
        <v>0</v>
      </c>
      <c r="L319" s="12">
        <f t="shared" si="216"/>
        <v>0</v>
      </c>
      <c r="M319" s="12">
        <f t="shared" si="216"/>
        <v>0</v>
      </c>
      <c r="N319" s="12">
        <f t="shared" si="216"/>
        <v>0</v>
      </c>
      <c r="O319" s="12">
        <f t="shared" si="216"/>
        <v>0</v>
      </c>
      <c r="P319" s="12">
        <f t="shared" si="216"/>
        <v>0</v>
      </c>
      <c r="Q319" s="12">
        <f t="shared" si="216"/>
        <v>0</v>
      </c>
      <c r="R319" s="12">
        <f t="shared" si="216"/>
        <v>0</v>
      </c>
      <c r="S319" s="12">
        <f t="shared" si="216"/>
        <v>0</v>
      </c>
      <c r="T319" s="140"/>
      <c r="U319" s="140"/>
    </row>
    <row r="320" spans="1:21" s="116" customFormat="1" ht="30.6" customHeight="1" x14ac:dyDescent="0.2">
      <c r="A320" s="146" t="s">
        <v>180</v>
      </c>
      <c r="B320" s="130" t="s">
        <v>314</v>
      </c>
      <c r="C320" s="15"/>
      <c r="D320" s="16"/>
      <c r="E320" s="16"/>
      <c r="F320" s="16"/>
      <c r="G320" s="15"/>
      <c r="H320" s="12">
        <v>2</v>
      </c>
      <c r="I320" s="12">
        <v>0</v>
      </c>
      <c r="J320" s="12">
        <v>0</v>
      </c>
      <c r="K320" s="12">
        <v>0</v>
      </c>
      <c r="L320" s="12">
        <v>2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2</v>
      </c>
      <c r="S320" s="12">
        <v>2</v>
      </c>
      <c r="T320" s="140" t="s">
        <v>668</v>
      </c>
      <c r="U320" s="141" t="s">
        <v>236</v>
      </c>
    </row>
    <row r="321" spans="1:21" s="116" customFormat="1" ht="26.45" customHeight="1" x14ac:dyDescent="0.2">
      <c r="A321" s="146"/>
      <c r="B321" s="130" t="s">
        <v>120</v>
      </c>
      <c r="C321" s="15"/>
      <c r="D321" s="16"/>
      <c r="E321" s="16"/>
      <c r="F321" s="16"/>
      <c r="G321" s="15"/>
      <c r="H321" s="12">
        <f t="shared" ref="H321:S321" si="217">ROUND(H322/H320,1)</f>
        <v>50.5</v>
      </c>
      <c r="I321" s="12" t="e">
        <f t="shared" si="217"/>
        <v>#DIV/0!</v>
      </c>
      <c r="J321" s="13" t="s">
        <v>396</v>
      </c>
      <c r="K321" s="13">
        <v>0</v>
      </c>
      <c r="L321" s="13" t="s">
        <v>396</v>
      </c>
      <c r="M321" s="13">
        <v>0</v>
      </c>
      <c r="N321" s="13" t="s">
        <v>396</v>
      </c>
      <c r="O321" s="13">
        <v>0</v>
      </c>
      <c r="P321" s="13" t="s">
        <v>396</v>
      </c>
      <c r="Q321" s="12" t="e">
        <f t="shared" si="217"/>
        <v>#DIV/0!</v>
      </c>
      <c r="R321" s="12">
        <f t="shared" si="217"/>
        <v>50.5</v>
      </c>
      <c r="S321" s="12">
        <f t="shared" si="217"/>
        <v>50.5</v>
      </c>
      <c r="T321" s="140"/>
      <c r="U321" s="142"/>
    </row>
    <row r="322" spans="1:21" s="116" customFormat="1" ht="36" customHeight="1" x14ac:dyDescent="0.2">
      <c r="A322" s="146"/>
      <c r="B322" s="130" t="s">
        <v>94</v>
      </c>
      <c r="C322" s="15"/>
      <c r="D322" s="16"/>
      <c r="E322" s="16"/>
      <c r="F322" s="16"/>
      <c r="G322" s="15"/>
      <c r="H322" s="12">
        <f>SUM(H323:H326)</f>
        <v>101</v>
      </c>
      <c r="I322" s="12">
        <f t="shared" ref="I322:S322" si="218">SUM(I323:I326)</f>
        <v>0</v>
      </c>
      <c r="J322" s="12">
        <f t="shared" si="218"/>
        <v>0</v>
      </c>
      <c r="K322" s="12">
        <f t="shared" si="218"/>
        <v>0</v>
      </c>
      <c r="L322" s="12">
        <f t="shared" si="218"/>
        <v>101</v>
      </c>
      <c r="M322" s="12">
        <f t="shared" si="218"/>
        <v>0</v>
      </c>
      <c r="N322" s="12">
        <f t="shared" si="218"/>
        <v>0</v>
      </c>
      <c r="O322" s="12">
        <f t="shared" si="218"/>
        <v>0</v>
      </c>
      <c r="P322" s="12">
        <f t="shared" ref="P322" si="219">SUM(P323:P326)</f>
        <v>0</v>
      </c>
      <c r="Q322" s="12">
        <f t="shared" si="218"/>
        <v>0</v>
      </c>
      <c r="R322" s="12">
        <f t="shared" si="218"/>
        <v>101</v>
      </c>
      <c r="S322" s="12">
        <f t="shared" si="218"/>
        <v>101</v>
      </c>
      <c r="T322" s="140"/>
      <c r="U322" s="142"/>
    </row>
    <row r="323" spans="1:21" s="116" customFormat="1" x14ac:dyDescent="0.2">
      <c r="A323" s="146"/>
      <c r="B323" s="130" t="s">
        <v>17</v>
      </c>
      <c r="C323" s="18" t="s">
        <v>47</v>
      </c>
      <c r="D323" s="33" t="s">
        <v>400</v>
      </c>
      <c r="E323" s="33" t="s">
        <v>402</v>
      </c>
      <c r="F323" s="18" t="s">
        <v>467</v>
      </c>
      <c r="G323" s="18" t="s">
        <v>53</v>
      </c>
      <c r="H323" s="12">
        <f>J323+L323+N323+P323</f>
        <v>101</v>
      </c>
      <c r="I323" s="19">
        <f>K323+M323+O323+Q323</f>
        <v>0</v>
      </c>
      <c r="J323" s="12">
        <v>0</v>
      </c>
      <c r="K323" s="12">
        <v>0</v>
      </c>
      <c r="L323" s="12">
        <v>101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101</v>
      </c>
      <c r="S323" s="12">
        <v>101</v>
      </c>
      <c r="T323" s="140"/>
      <c r="U323" s="142"/>
    </row>
    <row r="324" spans="1:21" s="116" customFormat="1" ht="13.35" customHeight="1" x14ac:dyDescent="0.2">
      <c r="A324" s="146"/>
      <c r="B324" s="130" t="s">
        <v>14</v>
      </c>
      <c r="C324" s="15"/>
      <c r="D324" s="16"/>
      <c r="E324" s="16"/>
      <c r="F324" s="16"/>
      <c r="G324" s="15"/>
      <c r="H324" s="12">
        <f t="shared" ref="H324:H326" si="220">J324+L324+N324+P324</f>
        <v>0</v>
      </c>
      <c r="I324" s="19">
        <f t="shared" ref="I324:I326" si="221">K324+M324+O324+Q324</f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40"/>
      <c r="U324" s="142"/>
    </row>
    <row r="325" spans="1:21" s="116" customFormat="1" ht="13.35" customHeight="1" x14ac:dyDescent="0.2">
      <c r="A325" s="146"/>
      <c r="B325" s="130" t="s">
        <v>15</v>
      </c>
      <c r="C325" s="15"/>
      <c r="D325" s="16"/>
      <c r="E325" s="16"/>
      <c r="F325" s="16"/>
      <c r="G325" s="15"/>
      <c r="H325" s="12">
        <f t="shared" si="220"/>
        <v>0</v>
      </c>
      <c r="I325" s="19">
        <f t="shared" si="221"/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40"/>
      <c r="U325" s="142"/>
    </row>
    <row r="326" spans="1:21" s="116" customFormat="1" ht="13.35" customHeight="1" x14ac:dyDescent="0.2">
      <c r="A326" s="146"/>
      <c r="B326" s="130" t="s">
        <v>12</v>
      </c>
      <c r="C326" s="15"/>
      <c r="D326" s="16"/>
      <c r="E326" s="16"/>
      <c r="F326" s="16"/>
      <c r="G326" s="15"/>
      <c r="H326" s="12">
        <f t="shared" si="220"/>
        <v>0</v>
      </c>
      <c r="I326" s="19">
        <f t="shared" si="221"/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7">
        <v>0</v>
      </c>
      <c r="T326" s="140"/>
      <c r="U326" s="143"/>
    </row>
    <row r="327" spans="1:21" s="116" customFormat="1" ht="30.6" hidden="1" customHeight="1" x14ac:dyDescent="0.2">
      <c r="A327" s="147" t="s">
        <v>333</v>
      </c>
      <c r="B327" s="130" t="s">
        <v>313</v>
      </c>
      <c r="C327" s="15"/>
      <c r="D327" s="16"/>
      <c r="E327" s="16"/>
      <c r="F327" s="16"/>
      <c r="G327" s="15"/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41" t="s">
        <v>481</v>
      </c>
      <c r="U327" s="141" t="s">
        <v>362</v>
      </c>
    </row>
    <row r="328" spans="1:21" s="116" customFormat="1" ht="26.45" hidden="1" customHeight="1" x14ac:dyDescent="0.2">
      <c r="A328" s="148"/>
      <c r="B328" s="130" t="s">
        <v>120</v>
      </c>
      <c r="C328" s="15"/>
      <c r="D328" s="16"/>
      <c r="E328" s="16"/>
      <c r="F328" s="16"/>
      <c r="G328" s="15"/>
      <c r="H328" s="12" t="e">
        <f t="shared" ref="H328:S328" si="222">ROUND(H329/H327,1)</f>
        <v>#DIV/0!</v>
      </c>
      <c r="I328" s="12" t="e">
        <f t="shared" si="222"/>
        <v>#DIV/0!</v>
      </c>
      <c r="J328" s="12" t="e">
        <f t="shared" si="222"/>
        <v>#DIV/0!</v>
      </c>
      <c r="K328" s="12" t="e">
        <f t="shared" si="222"/>
        <v>#DIV/0!</v>
      </c>
      <c r="L328" s="12" t="e">
        <f t="shared" si="222"/>
        <v>#DIV/0!</v>
      </c>
      <c r="M328" s="12" t="e">
        <f t="shared" si="222"/>
        <v>#DIV/0!</v>
      </c>
      <c r="N328" s="12" t="e">
        <f t="shared" si="222"/>
        <v>#DIV/0!</v>
      </c>
      <c r="O328" s="12" t="e">
        <f t="shared" si="222"/>
        <v>#DIV/0!</v>
      </c>
      <c r="P328" s="12" t="e">
        <f t="shared" si="222"/>
        <v>#DIV/0!</v>
      </c>
      <c r="Q328" s="12" t="e">
        <f t="shared" si="222"/>
        <v>#DIV/0!</v>
      </c>
      <c r="R328" s="12" t="e">
        <f t="shared" si="222"/>
        <v>#DIV/0!</v>
      </c>
      <c r="S328" s="12" t="e">
        <f t="shared" si="222"/>
        <v>#DIV/0!</v>
      </c>
      <c r="T328" s="142"/>
      <c r="U328" s="142"/>
    </row>
    <row r="329" spans="1:21" s="116" customFormat="1" ht="13.35" hidden="1" customHeight="1" x14ac:dyDescent="0.2">
      <c r="A329" s="148"/>
      <c r="B329" s="130" t="s">
        <v>94</v>
      </c>
      <c r="C329" s="15"/>
      <c r="D329" s="16"/>
      <c r="E329" s="16"/>
      <c r="F329" s="16"/>
      <c r="G329" s="15"/>
      <c r="H329" s="12">
        <f>SUM(H330:H334)</f>
        <v>0</v>
      </c>
      <c r="I329" s="12">
        <f t="shared" ref="I329:S329" si="223">SUM(I330:I334)</f>
        <v>0</v>
      </c>
      <c r="J329" s="12">
        <f t="shared" si="223"/>
        <v>0</v>
      </c>
      <c r="K329" s="12">
        <f t="shared" si="223"/>
        <v>0</v>
      </c>
      <c r="L329" s="12">
        <f t="shared" si="223"/>
        <v>0</v>
      </c>
      <c r="M329" s="12">
        <f t="shared" si="223"/>
        <v>0</v>
      </c>
      <c r="N329" s="12">
        <f>SUM(N330:N334)</f>
        <v>0</v>
      </c>
      <c r="O329" s="12">
        <f t="shared" si="223"/>
        <v>0</v>
      </c>
      <c r="P329" s="12">
        <f t="shared" si="223"/>
        <v>0</v>
      </c>
      <c r="Q329" s="12">
        <f t="shared" si="223"/>
        <v>0</v>
      </c>
      <c r="R329" s="12">
        <f t="shared" si="223"/>
        <v>0</v>
      </c>
      <c r="S329" s="12">
        <f t="shared" si="223"/>
        <v>0</v>
      </c>
      <c r="T329" s="142"/>
      <c r="U329" s="142"/>
    </row>
    <row r="330" spans="1:21" s="116" customFormat="1" ht="13.35" hidden="1" customHeight="1" x14ac:dyDescent="0.2">
      <c r="A330" s="148"/>
      <c r="B330" s="130" t="s">
        <v>17</v>
      </c>
      <c r="C330" s="18" t="s">
        <v>47</v>
      </c>
      <c r="D330" s="18" t="s">
        <v>41</v>
      </c>
      <c r="E330" s="18"/>
      <c r="F330" s="18" t="s">
        <v>312</v>
      </c>
      <c r="G330" s="18" t="s">
        <v>70</v>
      </c>
      <c r="H330" s="12">
        <f>J330+L330+N330+P330</f>
        <v>0</v>
      </c>
      <c r="I330" s="19">
        <f>K330+M330+O330+Q330</f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42"/>
      <c r="U330" s="142"/>
    </row>
    <row r="331" spans="1:21" s="116" customFormat="1" ht="13.35" hidden="1" customHeight="1" x14ac:dyDescent="0.2">
      <c r="A331" s="148"/>
      <c r="B331" s="138" t="s">
        <v>14</v>
      </c>
      <c r="C331" s="170">
        <v>136</v>
      </c>
      <c r="D331" s="157" t="s">
        <v>41</v>
      </c>
      <c r="E331" s="136"/>
      <c r="F331" s="159" t="s">
        <v>312</v>
      </c>
      <c r="G331" s="15">
        <v>242</v>
      </c>
      <c r="H331" s="12">
        <f t="shared" ref="H331:H334" si="224">J331+L331+N331+P331</f>
        <v>0</v>
      </c>
      <c r="I331" s="19">
        <f t="shared" ref="I331:I334" si="225">K331+M331+O331+Q331</f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42"/>
      <c r="U331" s="142"/>
    </row>
    <row r="332" spans="1:21" s="116" customFormat="1" ht="13.35" hidden="1" customHeight="1" x14ac:dyDescent="0.2">
      <c r="A332" s="148"/>
      <c r="B332" s="139"/>
      <c r="C332" s="171"/>
      <c r="D332" s="158"/>
      <c r="E332" s="137"/>
      <c r="F332" s="160"/>
      <c r="G332" s="15">
        <v>244</v>
      </c>
      <c r="H332" s="12">
        <f t="shared" si="224"/>
        <v>0</v>
      </c>
      <c r="I332" s="19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42"/>
      <c r="U332" s="142"/>
    </row>
    <row r="333" spans="1:21" s="116" customFormat="1" ht="13.35" hidden="1" customHeight="1" x14ac:dyDescent="0.2">
      <c r="A333" s="148"/>
      <c r="B333" s="130" t="s">
        <v>15</v>
      </c>
      <c r="C333" s="15"/>
      <c r="D333" s="16"/>
      <c r="E333" s="16"/>
      <c r="F333" s="16"/>
      <c r="G333" s="15"/>
      <c r="H333" s="12">
        <f t="shared" si="224"/>
        <v>0</v>
      </c>
      <c r="I333" s="19">
        <f t="shared" si="225"/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42"/>
      <c r="U333" s="142"/>
    </row>
    <row r="334" spans="1:21" s="116" customFormat="1" ht="98.25" hidden="1" customHeight="1" x14ac:dyDescent="0.2">
      <c r="A334" s="149"/>
      <c r="B334" s="130" t="s">
        <v>12</v>
      </c>
      <c r="C334" s="15"/>
      <c r="D334" s="16"/>
      <c r="E334" s="16"/>
      <c r="F334" s="16"/>
      <c r="G334" s="15"/>
      <c r="H334" s="12">
        <f t="shared" si="224"/>
        <v>0</v>
      </c>
      <c r="I334" s="19">
        <f t="shared" si="225"/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7">
        <v>0</v>
      </c>
      <c r="T334" s="143"/>
      <c r="U334" s="143"/>
    </row>
    <row r="335" spans="1:21" s="116" customFormat="1" ht="30.6" hidden="1" customHeight="1" x14ac:dyDescent="0.2">
      <c r="A335" s="147" t="s">
        <v>337</v>
      </c>
      <c r="B335" s="130" t="s">
        <v>146</v>
      </c>
      <c r="C335" s="15"/>
      <c r="D335" s="16"/>
      <c r="E335" s="16"/>
      <c r="F335" s="16"/>
      <c r="G335" s="15"/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41" t="s">
        <v>482</v>
      </c>
      <c r="U335" s="141" t="s">
        <v>336</v>
      </c>
    </row>
    <row r="336" spans="1:21" s="116" customFormat="1" ht="26.45" hidden="1" customHeight="1" x14ac:dyDescent="0.2">
      <c r="A336" s="148"/>
      <c r="B336" s="130" t="s">
        <v>120</v>
      </c>
      <c r="C336" s="15"/>
      <c r="D336" s="16"/>
      <c r="E336" s="16"/>
      <c r="F336" s="16"/>
      <c r="G336" s="15"/>
      <c r="H336" s="12" t="e">
        <f t="shared" ref="H336:S336" si="226">ROUND(H337/H335,1)</f>
        <v>#DIV/0!</v>
      </c>
      <c r="I336" s="12" t="e">
        <f t="shared" si="226"/>
        <v>#DIV/0!</v>
      </c>
      <c r="J336" s="12" t="e">
        <f t="shared" si="226"/>
        <v>#DIV/0!</v>
      </c>
      <c r="K336" s="12" t="e">
        <f t="shared" si="226"/>
        <v>#DIV/0!</v>
      </c>
      <c r="L336" s="12" t="e">
        <f t="shared" si="226"/>
        <v>#DIV/0!</v>
      </c>
      <c r="M336" s="12" t="e">
        <f t="shared" si="226"/>
        <v>#DIV/0!</v>
      </c>
      <c r="N336" s="12" t="e">
        <f t="shared" si="226"/>
        <v>#DIV/0!</v>
      </c>
      <c r="O336" s="12" t="e">
        <f t="shared" si="226"/>
        <v>#DIV/0!</v>
      </c>
      <c r="P336" s="12" t="e">
        <f t="shared" si="226"/>
        <v>#DIV/0!</v>
      </c>
      <c r="Q336" s="12" t="e">
        <f t="shared" si="226"/>
        <v>#DIV/0!</v>
      </c>
      <c r="R336" s="12" t="e">
        <f t="shared" si="226"/>
        <v>#DIV/0!</v>
      </c>
      <c r="S336" s="12" t="e">
        <f t="shared" si="226"/>
        <v>#DIV/0!</v>
      </c>
      <c r="T336" s="142"/>
      <c r="U336" s="142"/>
    </row>
    <row r="337" spans="1:21" s="116" customFormat="1" ht="44.1" hidden="1" customHeight="1" x14ac:dyDescent="0.2">
      <c r="A337" s="148"/>
      <c r="B337" s="130" t="s">
        <v>94</v>
      </c>
      <c r="C337" s="15"/>
      <c r="D337" s="16"/>
      <c r="E337" s="16"/>
      <c r="F337" s="16"/>
      <c r="G337" s="15"/>
      <c r="H337" s="12">
        <f t="shared" ref="H337:S337" si="227">SUM(H338:H341)</f>
        <v>0</v>
      </c>
      <c r="I337" s="12">
        <f t="shared" si="227"/>
        <v>0</v>
      </c>
      <c r="J337" s="12">
        <f t="shared" si="227"/>
        <v>0</v>
      </c>
      <c r="K337" s="12">
        <f t="shared" si="227"/>
        <v>0</v>
      </c>
      <c r="L337" s="12">
        <f t="shared" si="227"/>
        <v>0</v>
      </c>
      <c r="M337" s="12">
        <f t="shared" si="227"/>
        <v>0</v>
      </c>
      <c r="N337" s="12">
        <f t="shared" si="227"/>
        <v>0</v>
      </c>
      <c r="O337" s="12">
        <f t="shared" si="227"/>
        <v>0</v>
      </c>
      <c r="P337" s="12">
        <f t="shared" si="227"/>
        <v>0</v>
      </c>
      <c r="Q337" s="12">
        <f t="shared" si="227"/>
        <v>0</v>
      </c>
      <c r="R337" s="12">
        <f t="shared" si="227"/>
        <v>0</v>
      </c>
      <c r="S337" s="12">
        <f t="shared" si="227"/>
        <v>0</v>
      </c>
      <c r="T337" s="142"/>
      <c r="U337" s="142"/>
    </row>
    <row r="338" spans="1:21" s="116" customFormat="1" ht="13.35" hidden="1" customHeight="1" x14ac:dyDescent="0.2">
      <c r="A338" s="148"/>
      <c r="B338" s="130" t="s">
        <v>17</v>
      </c>
      <c r="C338" s="18" t="s">
        <v>47</v>
      </c>
      <c r="D338" s="18" t="s">
        <v>41</v>
      </c>
      <c r="E338" s="18"/>
      <c r="F338" s="18" t="s">
        <v>312</v>
      </c>
      <c r="G338" s="18" t="s">
        <v>53</v>
      </c>
      <c r="H338" s="12">
        <f>J338+L338+N338+P338</f>
        <v>0</v>
      </c>
      <c r="I338" s="19">
        <f>K338+M338+O338+Q338</f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42"/>
      <c r="U338" s="142"/>
    </row>
    <row r="339" spans="1:21" s="116" customFormat="1" ht="13.35" hidden="1" customHeight="1" x14ac:dyDescent="0.2">
      <c r="A339" s="148"/>
      <c r="B339" s="130" t="s">
        <v>14</v>
      </c>
      <c r="C339" s="15" t="s">
        <v>47</v>
      </c>
      <c r="D339" s="16" t="s">
        <v>41</v>
      </c>
      <c r="E339" s="16"/>
      <c r="F339" s="16" t="s">
        <v>312</v>
      </c>
      <c r="G339" s="15">
        <v>244</v>
      </c>
      <c r="H339" s="12">
        <f t="shared" ref="H339:H341" si="228">J339+L339+N339+P339</f>
        <v>0</v>
      </c>
      <c r="I339" s="19">
        <f t="shared" ref="I339:I341" si="229">K339+M339+O339+Q339</f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42"/>
      <c r="U339" s="142"/>
    </row>
    <row r="340" spans="1:21" s="116" customFormat="1" ht="13.35" hidden="1" customHeight="1" x14ac:dyDescent="0.2">
      <c r="A340" s="148"/>
      <c r="B340" s="130" t="s">
        <v>15</v>
      </c>
      <c r="C340" s="15"/>
      <c r="D340" s="16"/>
      <c r="E340" s="16"/>
      <c r="F340" s="16"/>
      <c r="G340" s="15"/>
      <c r="H340" s="12">
        <f t="shared" si="228"/>
        <v>0</v>
      </c>
      <c r="I340" s="19">
        <f t="shared" si="229"/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42"/>
      <c r="U340" s="142"/>
    </row>
    <row r="341" spans="1:21" s="116" customFormat="1" ht="136.35" hidden="1" customHeight="1" x14ac:dyDescent="0.2">
      <c r="A341" s="149"/>
      <c r="B341" s="130" t="s">
        <v>12</v>
      </c>
      <c r="C341" s="15"/>
      <c r="D341" s="16"/>
      <c r="E341" s="16"/>
      <c r="F341" s="16"/>
      <c r="G341" s="15"/>
      <c r="H341" s="12">
        <f t="shared" si="228"/>
        <v>0</v>
      </c>
      <c r="I341" s="19">
        <f t="shared" si="229"/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7">
        <v>0</v>
      </c>
      <c r="T341" s="143"/>
      <c r="U341" s="143"/>
    </row>
    <row r="342" spans="1:21" s="116" customFormat="1" ht="30.6" hidden="1" customHeight="1" x14ac:dyDescent="0.2">
      <c r="A342" s="147" t="s">
        <v>358</v>
      </c>
      <c r="B342" s="130" t="s">
        <v>361</v>
      </c>
      <c r="C342" s="15"/>
      <c r="D342" s="16"/>
      <c r="E342" s="16"/>
      <c r="F342" s="16"/>
      <c r="G342" s="15"/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41" t="s">
        <v>481</v>
      </c>
      <c r="U342" s="141" t="s">
        <v>359</v>
      </c>
    </row>
    <row r="343" spans="1:21" s="116" customFormat="1" ht="26.45" hidden="1" customHeight="1" x14ac:dyDescent="0.2">
      <c r="A343" s="148"/>
      <c r="B343" s="130" t="s">
        <v>120</v>
      </c>
      <c r="C343" s="15"/>
      <c r="D343" s="16"/>
      <c r="E343" s="16"/>
      <c r="F343" s="16"/>
      <c r="G343" s="15"/>
      <c r="H343" s="12" t="e">
        <f t="shared" ref="H343:S343" si="230">ROUND(H344/H342,1)</f>
        <v>#DIV/0!</v>
      </c>
      <c r="I343" s="12" t="e">
        <f t="shared" si="230"/>
        <v>#DIV/0!</v>
      </c>
      <c r="J343" s="12" t="e">
        <f t="shared" si="230"/>
        <v>#DIV/0!</v>
      </c>
      <c r="K343" s="12" t="e">
        <f t="shared" si="230"/>
        <v>#DIV/0!</v>
      </c>
      <c r="L343" s="12" t="e">
        <f t="shared" si="230"/>
        <v>#DIV/0!</v>
      </c>
      <c r="M343" s="12" t="e">
        <f t="shared" si="230"/>
        <v>#DIV/0!</v>
      </c>
      <c r="N343" s="12" t="e">
        <f t="shared" si="230"/>
        <v>#DIV/0!</v>
      </c>
      <c r="O343" s="12" t="e">
        <f t="shared" si="230"/>
        <v>#DIV/0!</v>
      </c>
      <c r="P343" s="12" t="e">
        <f t="shared" si="230"/>
        <v>#DIV/0!</v>
      </c>
      <c r="Q343" s="12" t="e">
        <f t="shared" si="230"/>
        <v>#DIV/0!</v>
      </c>
      <c r="R343" s="12" t="e">
        <f t="shared" si="230"/>
        <v>#DIV/0!</v>
      </c>
      <c r="S343" s="12" t="e">
        <f t="shared" si="230"/>
        <v>#DIV/0!</v>
      </c>
      <c r="T343" s="142"/>
      <c r="U343" s="142"/>
    </row>
    <row r="344" spans="1:21" s="116" customFormat="1" ht="13.35" hidden="1" customHeight="1" x14ac:dyDescent="0.2">
      <c r="A344" s="148"/>
      <c r="B344" s="130" t="s">
        <v>94</v>
      </c>
      <c r="C344" s="15"/>
      <c r="D344" s="16"/>
      <c r="E344" s="16"/>
      <c r="F344" s="16"/>
      <c r="G344" s="15"/>
      <c r="H344" s="12">
        <f>SUM(H345:H348)</f>
        <v>0</v>
      </c>
      <c r="I344" s="12">
        <f t="shared" ref="I344:S344" si="231">SUM(I345:I348)</f>
        <v>0</v>
      </c>
      <c r="J344" s="12">
        <f t="shared" si="231"/>
        <v>0</v>
      </c>
      <c r="K344" s="12">
        <f t="shared" si="231"/>
        <v>0</v>
      </c>
      <c r="L344" s="12">
        <f t="shared" si="231"/>
        <v>0</v>
      </c>
      <c r="M344" s="12">
        <f t="shared" si="231"/>
        <v>0</v>
      </c>
      <c r="N344" s="12">
        <f t="shared" si="231"/>
        <v>0</v>
      </c>
      <c r="O344" s="12">
        <f t="shared" si="231"/>
        <v>0</v>
      </c>
      <c r="P344" s="12">
        <f t="shared" si="231"/>
        <v>0</v>
      </c>
      <c r="Q344" s="12">
        <f t="shared" si="231"/>
        <v>0</v>
      </c>
      <c r="R344" s="12">
        <f t="shared" si="231"/>
        <v>0</v>
      </c>
      <c r="S344" s="12">
        <f t="shared" si="231"/>
        <v>0</v>
      </c>
      <c r="T344" s="142"/>
      <c r="U344" s="142"/>
    </row>
    <row r="345" spans="1:21" s="116" customFormat="1" ht="12.75" hidden="1" customHeight="1" x14ac:dyDescent="0.2">
      <c r="A345" s="148"/>
      <c r="B345" s="130" t="s">
        <v>17</v>
      </c>
      <c r="C345" s="18" t="s">
        <v>47</v>
      </c>
      <c r="D345" s="18" t="s">
        <v>41</v>
      </c>
      <c r="E345" s="18"/>
      <c r="F345" s="18" t="s">
        <v>312</v>
      </c>
      <c r="G345" s="18" t="s">
        <v>53</v>
      </c>
      <c r="H345" s="12">
        <f>J345+L345+N345+P345</f>
        <v>0</v>
      </c>
      <c r="I345" s="19">
        <f>K345+M345+O345+Q345</f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42"/>
      <c r="U345" s="142"/>
    </row>
    <row r="346" spans="1:21" s="116" customFormat="1" ht="13.35" hidden="1" customHeight="1" x14ac:dyDescent="0.2">
      <c r="A346" s="148"/>
      <c r="B346" s="130" t="s">
        <v>14</v>
      </c>
      <c r="C346" s="18" t="s">
        <v>47</v>
      </c>
      <c r="D346" s="18" t="s">
        <v>41</v>
      </c>
      <c r="E346" s="18"/>
      <c r="F346" s="18" t="s">
        <v>312</v>
      </c>
      <c r="G346" s="18" t="s">
        <v>53</v>
      </c>
      <c r="H346" s="12">
        <f t="shared" ref="H346:H348" si="232">J346+L346+N346+P346</f>
        <v>0</v>
      </c>
      <c r="I346" s="19">
        <f t="shared" ref="I346:I348" si="233">K346+M346+O346+Q346</f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42"/>
      <c r="U346" s="142"/>
    </row>
    <row r="347" spans="1:21" s="116" customFormat="1" ht="13.35" hidden="1" customHeight="1" x14ac:dyDescent="0.2">
      <c r="A347" s="148"/>
      <c r="B347" s="130" t="s">
        <v>15</v>
      </c>
      <c r="C347" s="15"/>
      <c r="D347" s="16"/>
      <c r="E347" s="16"/>
      <c r="F347" s="16"/>
      <c r="G347" s="15"/>
      <c r="H347" s="12">
        <f t="shared" si="232"/>
        <v>0</v>
      </c>
      <c r="I347" s="19">
        <f t="shared" si="233"/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42"/>
      <c r="U347" s="142"/>
    </row>
    <row r="348" spans="1:21" s="116" customFormat="1" ht="38.450000000000003" hidden="1" customHeight="1" x14ac:dyDescent="0.2">
      <c r="A348" s="149"/>
      <c r="B348" s="130" t="s">
        <v>12</v>
      </c>
      <c r="C348" s="15"/>
      <c r="D348" s="16"/>
      <c r="E348" s="16"/>
      <c r="F348" s="16"/>
      <c r="G348" s="15"/>
      <c r="H348" s="12">
        <f t="shared" si="232"/>
        <v>0</v>
      </c>
      <c r="I348" s="19">
        <f t="shared" si="233"/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7">
        <v>0</v>
      </c>
      <c r="T348" s="143"/>
      <c r="U348" s="143"/>
    </row>
    <row r="349" spans="1:21" s="116" customFormat="1" ht="25.35" hidden="1" customHeight="1" x14ac:dyDescent="0.2">
      <c r="A349" s="138" t="s">
        <v>360</v>
      </c>
      <c r="B349" s="130" t="s">
        <v>72</v>
      </c>
      <c r="C349" s="15"/>
      <c r="D349" s="16"/>
      <c r="E349" s="16"/>
      <c r="F349" s="16"/>
      <c r="G349" s="15"/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2">
        <v>0</v>
      </c>
      <c r="R349" s="17">
        <v>0</v>
      </c>
      <c r="S349" s="12">
        <v>0</v>
      </c>
      <c r="T349" s="141" t="s">
        <v>483</v>
      </c>
      <c r="U349" s="141" t="s">
        <v>484</v>
      </c>
    </row>
    <row r="350" spans="1:21" s="116" customFormat="1" ht="26.45" hidden="1" customHeight="1" x14ac:dyDescent="0.2">
      <c r="A350" s="144"/>
      <c r="B350" s="130" t="s">
        <v>120</v>
      </c>
      <c r="C350" s="15"/>
      <c r="D350" s="16"/>
      <c r="E350" s="16"/>
      <c r="F350" s="16"/>
      <c r="G350" s="15"/>
      <c r="H350" s="12" t="e">
        <f t="shared" ref="H350:P350" si="234">ROUND(H351/H349,1)</f>
        <v>#DIV/0!</v>
      </c>
      <c r="I350" s="12" t="e">
        <f t="shared" si="234"/>
        <v>#DIV/0!</v>
      </c>
      <c r="J350" s="12" t="e">
        <f t="shared" si="234"/>
        <v>#DIV/0!</v>
      </c>
      <c r="K350" s="12" t="e">
        <f t="shared" si="234"/>
        <v>#DIV/0!</v>
      </c>
      <c r="L350" s="12" t="e">
        <f t="shared" si="234"/>
        <v>#DIV/0!</v>
      </c>
      <c r="M350" s="12" t="e">
        <f t="shared" si="234"/>
        <v>#DIV/0!</v>
      </c>
      <c r="N350" s="12" t="e">
        <f t="shared" si="234"/>
        <v>#DIV/0!</v>
      </c>
      <c r="O350" s="12" t="e">
        <f t="shared" si="234"/>
        <v>#DIV/0!</v>
      </c>
      <c r="P350" s="12" t="e">
        <f t="shared" si="234"/>
        <v>#DIV/0!</v>
      </c>
      <c r="Q350" s="12">
        <v>0</v>
      </c>
      <c r="R350" s="12" t="e">
        <f>ROUND(R351/R349,1)</f>
        <v>#DIV/0!</v>
      </c>
      <c r="S350" s="12" t="e">
        <f>ROUND(S351/S349,1)</f>
        <v>#DIV/0!</v>
      </c>
      <c r="T350" s="142"/>
      <c r="U350" s="142"/>
    </row>
    <row r="351" spans="1:21" s="116" customFormat="1" ht="30.6" hidden="1" customHeight="1" x14ac:dyDescent="0.2">
      <c r="A351" s="144"/>
      <c r="B351" s="130" t="s">
        <v>90</v>
      </c>
      <c r="C351" s="15"/>
      <c r="D351" s="16"/>
      <c r="E351" s="16"/>
      <c r="F351" s="16"/>
      <c r="G351" s="15"/>
      <c r="H351" s="12">
        <f t="shared" ref="H351:P351" si="235">SUM(H352:H357)</f>
        <v>0</v>
      </c>
      <c r="I351" s="12">
        <f t="shared" si="235"/>
        <v>0</v>
      </c>
      <c r="J351" s="12">
        <f t="shared" si="235"/>
        <v>0</v>
      </c>
      <c r="K351" s="12">
        <f t="shared" si="235"/>
        <v>0</v>
      </c>
      <c r="L351" s="12">
        <f t="shared" si="235"/>
        <v>0</v>
      </c>
      <c r="M351" s="12">
        <f t="shared" si="235"/>
        <v>0</v>
      </c>
      <c r="N351" s="12">
        <f t="shared" si="235"/>
        <v>0</v>
      </c>
      <c r="O351" s="12">
        <f t="shared" si="235"/>
        <v>0</v>
      </c>
      <c r="P351" s="12">
        <f t="shared" si="235"/>
        <v>0</v>
      </c>
      <c r="Q351" s="12">
        <v>0</v>
      </c>
      <c r="R351" s="12">
        <f t="shared" ref="R351:S351" si="236">SUM(R352:R357)</f>
        <v>0</v>
      </c>
      <c r="S351" s="12">
        <f t="shared" si="236"/>
        <v>0</v>
      </c>
      <c r="T351" s="142"/>
      <c r="U351" s="142"/>
    </row>
    <row r="352" spans="1:21" s="116" customFormat="1" ht="13.35" hidden="1" customHeight="1" x14ac:dyDescent="0.2">
      <c r="A352" s="144"/>
      <c r="B352" s="138" t="s">
        <v>17</v>
      </c>
      <c r="C352" s="18" t="s">
        <v>47</v>
      </c>
      <c r="D352" s="18" t="s">
        <v>41</v>
      </c>
      <c r="E352" s="18"/>
      <c r="F352" s="16" t="s">
        <v>312</v>
      </c>
      <c r="G352" s="18" t="s">
        <v>70</v>
      </c>
      <c r="H352" s="12">
        <f>J352+L352+N352+P352</f>
        <v>0</v>
      </c>
      <c r="I352" s="19">
        <f>K352+M352+O352+Q352</f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7">
        <v>0</v>
      </c>
      <c r="T352" s="142"/>
      <c r="U352" s="142"/>
    </row>
    <row r="353" spans="1:21" s="116" customFormat="1" ht="13.35" hidden="1" customHeight="1" x14ac:dyDescent="0.2">
      <c r="A353" s="144"/>
      <c r="B353" s="139"/>
      <c r="C353" s="18" t="s">
        <v>47</v>
      </c>
      <c r="D353" s="18" t="s">
        <v>41</v>
      </c>
      <c r="E353" s="18"/>
      <c r="F353" s="16" t="s">
        <v>312</v>
      </c>
      <c r="G353" s="18" t="s">
        <v>53</v>
      </c>
      <c r="H353" s="19">
        <f>J353+L353+N353+P353</f>
        <v>0</v>
      </c>
      <c r="I353" s="19">
        <f>K353+M353+O353+Q353</f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7">
        <v>0</v>
      </c>
      <c r="T353" s="142"/>
      <c r="U353" s="142"/>
    </row>
    <row r="354" spans="1:21" s="116" customFormat="1" ht="13.35" hidden="1" customHeight="1" x14ac:dyDescent="0.2">
      <c r="A354" s="144"/>
      <c r="B354" s="138" t="s">
        <v>14</v>
      </c>
      <c r="C354" s="15">
        <v>136</v>
      </c>
      <c r="D354" s="16" t="s">
        <v>41</v>
      </c>
      <c r="E354" s="16"/>
      <c r="F354" s="16" t="s">
        <v>312</v>
      </c>
      <c r="G354" s="15">
        <v>244</v>
      </c>
      <c r="H354" s="12">
        <f t="shared" ref="H354:H356" si="237">J354+L354+N354+P354</f>
        <v>0</v>
      </c>
      <c r="I354" s="19">
        <f t="shared" ref="I354:I356" si="238">K354+M354+O354+Q354</f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7">
        <v>0</v>
      </c>
      <c r="T354" s="142"/>
      <c r="U354" s="142"/>
    </row>
    <row r="355" spans="1:21" s="116" customFormat="1" ht="13.35" hidden="1" customHeight="1" x14ac:dyDescent="0.2">
      <c r="A355" s="144"/>
      <c r="B355" s="139"/>
      <c r="C355" s="15">
        <v>136</v>
      </c>
      <c r="D355" s="16" t="s">
        <v>41</v>
      </c>
      <c r="E355" s="16"/>
      <c r="F355" s="16" t="s">
        <v>312</v>
      </c>
      <c r="G355" s="15">
        <v>242</v>
      </c>
      <c r="H355" s="12">
        <f t="shared" si="237"/>
        <v>0</v>
      </c>
      <c r="I355" s="19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7">
        <v>0</v>
      </c>
      <c r="T355" s="142"/>
      <c r="U355" s="142"/>
    </row>
    <row r="356" spans="1:21" s="116" customFormat="1" ht="13.35" hidden="1" customHeight="1" x14ac:dyDescent="0.2">
      <c r="A356" s="144"/>
      <c r="B356" s="130" t="s">
        <v>15</v>
      </c>
      <c r="C356" s="15"/>
      <c r="D356" s="16"/>
      <c r="E356" s="16"/>
      <c r="F356" s="16"/>
      <c r="G356" s="15"/>
      <c r="H356" s="12">
        <f t="shared" si="237"/>
        <v>0</v>
      </c>
      <c r="I356" s="19">
        <f t="shared" si="238"/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7">
        <v>0</v>
      </c>
      <c r="T356" s="142"/>
      <c r="U356" s="142"/>
    </row>
    <row r="357" spans="1:21" s="116" customFormat="1" ht="66.599999999999994" hidden="1" customHeight="1" x14ac:dyDescent="0.2">
      <c r="A357" s="139"/>
      <c r="B357" s="130" t="s">
        <v>12</v>
      </c>
      <c r="C357" s="15"/>
      <c r="D357" s="16"/>
      <c r="E357" s="16"/>
      <c r="F357" s="16"/>
      <c r="G357" s="15"/>
      <c r="H357" s="12">
        <v>0</v>
      </c>
      <c r="I357" s="19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7">
        <v>0</v>
      </c>
      <c r="T357" s="143"/>
      <c r="U357" s="143"/>
    </row>
    <row r="358" spans="1:21" s="116" customFormat="1" ht="12.75" customHeight="1" x14ac:dyDescent="0.2">
      <c r="A358" s="150" t="s">
        <v>421</v>
      </c>
      <c r="B358" s="130" t="s">
        <v>420</v>
      </c>
      <c r="C358" s="15"/>
      <c r="D358" s="16"/>
      <c r="E358" s="16"/>
      <c r="F358" s="16"/>
      <c r="G358" s="15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7"/>
      <c r="T358" s="141" t="s">
        <v>669</v>
      </c>
      <c r="U358" s="141" t="s">
        <v>422</v>
      </c>
    </row>
    <row r="359" spans="1:21" s="116" customFormat="1" ht="25.5" x14ac:dyDescent="0.2">
      <c r="A359" s="144"/>
      <c r="B359" s="130" t="s">
        <v>120</v>
      </c>
      <c r="C359" s="15"/>
      <c r="D359" s="16"/>
      <c r="E359" s="16"/>
      <c r="F359" s="16"/>
      <c r="G359" s="15"/>
      <c r="H359" s="20" t="e">
        <f t="shared" ref="H359" si="239">ROUND(H360/H358,1)</f>
        <v>#DIV/0!</v>
      </c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7"/>
      <c r="T359" s="142"/>
      <c r="U359" s="142"/>
    </row>
    <row r="360" spans="1:21" s="116" customFormat="1" ht="25.5" x14ac:dyDescent="0.2">
      <c r="A360" s="144"/>
      <c r="B360" s="130" t="s">
        <v>94</v>
      </c>
      <c r="C360" s="18"/>
      <c r="D360" s="33"/>
      <c r="E360" s="33"/>
      <c r="F360" s="18"/>
      <c r="G360" s="18"/>
      <c r="H360" s="12">
        <f>SUM(H361:H364)</f>
        <v>400</v>
      </c>
      <c r="I360" s="12">
        <f t="shared" ref="I360:S360" si="240">SUM(I361:I364)</f>
        <v>0</v>
      </c>
      <c r="J360" s="12">
        <f t="shared" si="240"/>
        <v>400</v>
      </c>
      <c r="K360" s="12">
        <f t="shared" si="240"/>
        <v>0</v>
      </c>
      <c r="L360" s="12">
        <f t="shared" si="240"/>
        <v>0</v>
      </c>
      <c r="M360" s="12">
        <f t="shared" si="240"/>
        <v>0</v>
      </c>
      <c r="N360" s="12">
        <f t="shared" si="240"/>
        <v>0</v>
      </c>
      <c r="O360" s="12">
        <f t="shared" si="240"/>
        <v>0</v>
      </c>
      <c r="P360" s="12">
        <f t="shared" si="240"/>
        <v>0</v>
      </c>
      <c r="Q360" s="12">
        <f t="shared" si="240"/>
        <v>0</v>
      </c>
      <c r="R360" s="12">
        <f t="shared" si="240"/>
        <v>400</v>
      </c>
      <c r="S360" s="12">
        <f t="shared" si="240"/>
        <v>400</v>
      </c>
      <c r="T360" s="142"/>
      <c r="U360" s="142"/>
    </row>
    <row r="361" spans="1:21" s="116" customFormat="1" x14ac:dyDescent="0.2">
      <c r="A361" s="144"/>
      <c r="B361" s="130" t="s">
        <v>17</v>
      </c>
      <c r="C361" s="18" t="s">
        <v>47</v>
      </c>
      <c r="D361" s="33" t="s">
        <v>400</v>
      </c>
      <c r="E361" s="33" t="s">
        <v>402</v>
      </c>
      <c r="F361" s="18" t="s">
        <v>467</v>
      </c>
      <c r="G361" s="18" t="s">
        <v>53</v>
      </c>
      <c r="H361" s="12">
        <f>J361+L361+N361+P361</f>
        <v>400</v>
      </c>
      <c r="I361" s="19"/>
      <c r="J361" s="12">
        <v>400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25">
        <v>400</v>
      </c>
      <c r="S361" s="99">
        <v>400</v>
      </c>
      <c r="T361" s="142"/>
      <c r="U361" s="142"/>
    </row>
    <row r="362" spans="1:21" s="116" customFormat="1" x14ac:dyDescent="0.2">
      <c r="A362" s="144"/>
      <c r="B362" s="130" t="s">
        <v>14</v>
      </c>
      <c r="C362" s="15"/>
      <c r="D362" s="16"/>
      <c r="E362" s="16"/>
      <c r="F362" s="16"/>
      <c r="G362" s="15"/>
      <c r="H362" s="12">
        <f t="shared" ref="H362:H364" si="241">J362+L362+N362+P362</f>
        <v>0</v>
      </c>
      <c r="I362" s="19"/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7">
        <v>0</v>
      </c>
      <c r="T362" s="142"/>
      <c r="U362" s="142"/>
    </row>
    <row r="363" spans="1:21" s="116" customFormat="1" x14ac:dyDescent="0.2">
      <c r="A363" s="144"/>
      <c r="B363" s="130" t="s">
        <v>15</v>
      </c>
      <c r="C363" s="15"/>
      <c r="D363" s="16"/>
      <c r="E363" s="16"/>
      <c r="F363" s="16"/>
      <c r="G363" s="15"/>
      <c r="H363" s="12">
        <f t="shared" si="241"/>
        <v>0</v>
      </c>
      <c r="I363" s="19"/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7">
        <v>0</v>
      </c>
      <c r="T363" s="142"/>
      <c r="U363" s="142"/>
    </row>
    <row r="364" spans="1:21" s="116" customFormat="1" ht="23.25" customHeight="1" x14ac:dyDescent="0.2">
      <c r="A364" s="139"/>
      <c r="B364" s="130" t="s">
        <v>12</v>
      </c>
      <c r="C364" s="15"/>
      <c r="D364" s="16"/>
      <c r="E364" s="16"/>
      <c r="F364" s="16"/>
      <c r="G364" s="15"/>
      <c r="H364" s="12">
        <f t="shared" si="241"/>
        <v>0</v>
      </c>
      <c r="I364" s="19"/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7">
        <v>0</v>
      </c>
      <c r="T364" s="143"/>
      <c r="U364" s="143"/>
    </row>
    <row r="365" spans="1:21" s="116" customFormat="1" ht="36.75" customHeight="1" x14ac:dyDescent="0.2">
      <c r="A365" s="145" t="s">
        <v>181</v>
      </c>
      <c r="B365" s="130" t="s">
        <v>130</v>
      </c>
      <c r="C365" s="15"/>
      <c r="D365" s="16"/>
      <c r="E365" s="16"/>
      <c r="F365" s="16"/>
      <c r="G365" s="15"/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40" t="s">
        <v>670</v>
      </c>
      <c r="U365" s="140" t="s">
        <v>548</v>
      </c>
    </row>
    <row r="366" spans="1:21" s="116" customFormat="1" ht="26.25" customHeight="1" x14ac:dyDescent="0.2">
      <c r="A366" s="145"/>
      <c r="B366" s="130" t="s">
        <v>121</v>
      </c>
      <c r="C366" s="15"/>
      <c r="D366" s="16"/>
      <c r="E366" s="16"/>
      <c r="F366" s="16"/>
      <c r="G366" s="15"/>
      <c r="H366" s="12">
        <v>0</v>
      </c>
      <c r="I366" s="12">
        <v>0</v>
      </c>
      <c r="J366" s="13" t="s">
        <v>396</v>
      </c>
      <c r="K366" s="13">
        <v>0</v>
      </c>
      <c r="L366" s="13" t="s">
        <v>396</v>
      </c>
      <c r="M366" s="13">
        <v>0</v>
      </c>
      <c r="N366" s="13" t="s">
        <v>396</v>
      </c>
      <c r="O366" s="13">
        <v>0</v>
      </c>
      <c r="P366" s="13" t="s">
        <v>396</v>
      </c>
      <c r="Q366" s="12">
        <v>0</v>
      </c>
      <c r="R366" s="12">
        <v>0</v>
      </c>
      <c r="S366" s="12">
        <v>0</v>
      </c>
      <c r="T366" s="140"/>
      <c r="U366" s="140"/>
    </row>
    <row r="367" spans="1:21" s="116" customFormat="1" ht="28.5" customHeight="1" x14ac:dyDescent="0.2">
      <c r="A367" s="145"/>
      <c r="B367" s="130" t="s">
        <v>90</v>
      </c>
      <c r="C367" s="15"/>
      <c r="D367" s="16"/>
      <c r="E367" s="16"/>
      <c r="F367" s="16"/>
      <c r="G367" s="15"/>
      <c r="H367" s="12">
        <f t="shared" ref="H367:S367" si="242">SUM(H368:H371)</f>
        <v>0</v>
      </c>
      <c r="I367" s="12">
        <f t="shared" si="242"/>
        <v>0</v>
      </c>
      <c r="J367" s="12">
        <f t="shared" si="242"/>
        <v>0</v>
      </c>
      <c r="K367" s="12">
        <f t="shared" si="242"/>
        <v>0</v>
      </c>
      <c r="L367" s="12">
        <f t="shared" si="242"/>
        <v>0</v>
      </c>
      <c r="M367" s="12">
        <f t="shared" si="242"/>
        <v>0</v>
      </c>
      <c r="N367" s="12">
        <f t="shared" si="242"/>
        <v>0</v>
      </c>
      <c r="O367" s="12">
        <f t="shared" si="242"/>
        <v>0</v>
      </c>
      <c r="P367" s="12">
        <f t="shared" si="242"/>
        <v>0</v>
      </c>
      <c r="Q367" s="12">
        <f t="shared" si="242"/>
        <v>0</v>
      </c>
      <c r="R367" s="12">
        <f t="shared" si="242"/>
        <v>0</v>
      </c>
      <c r="S367" s="12">
        <f t="shared" si="242"/>
        <v>0</v>
      </c>
      <c r="T367" s="140"/>
      <c r="U367" s="140"/>
    </row>
    <row r="368" spans="1:21" s="116" customFormat="1" x14ac:dyDescent="0.2">
      <c r="A368" s="145"/>
      <c r="B368" s="130" t="s">
        <v>17</v>
      </c>
      <c r="C368" s="15"/>
      <c r="D368" s="15"/>
      <c r="E368" s="15"/>
      <c r="F368" s="15"/>
      <c r="G368" s="15"/>
      <c r="H368" s="12">
        <f>H375</f>
        <v>0</v>
      </c>
      <c r="I368" s="12">
        <f t="shared" ref="I368:S368" si="243">I375</f>
        <v>0</v>
      </c>
      <c r="J368" s="12">
        <f t="shared" si="243"/>
        <v>0</v>
      </c>
      <c r="K368" s="12">
        <f t="shared" si="243"/>
        <v>0</v>
      </c>
      <c r="L368" s="12">
        <f t="shared" si="243"/>
        <v>0</v>
      </c>
      <c r="M368" s="12">
        <f t="shared" si="243"/>
        <v>0</v>
      </c>
      <c r="N368" s="12">
        <f t="shared" si="243"/>
        <v>0</v>
      </c>
      <c r="O368" s="12">
        <f t="shared" si="243"/>
        <v>0</v>
      </c>
      <c r="P368" s="12">
        <f t="shared" si="243"/>
        <v>0</v>
      </c>
      <c r="Q368" s="12">
        <f t="shared" si="243"/>
        <v>0</v>
      </c>
      <c r="R368" s="12">
        <f t="shared" si="243"/>
        <v>0</v>
      </c>
      <c r="S368" s="12">
        <f t="shared" si="243"/>
        <v>0</v>
      </c>
      <c r="T368" s="140"/>
      <c r="U368" s="140"/>
    </row>
    <row r="369" spans="1:21" s="116" customFormat="1" x14ac:dyDescent="0.2">
      <c r="A369" s="145"/>
      <c r="B369" s="130" t="s">
        <v>14</v>
      </c>
      <c r="C369" s="15"/>
      <c r="D369" s="16"/>
      <c r="E369" s="16"/>
      <c r="F369" s="16"/>
      <c r="G369" s="15"/>
      <c r="H369" s="12">
        <f t="shared" ref="H369:S369" si="244">H376</f>
        <v>0</v>
      </c>
      <c r="I369" s="12">
        <f t="shared" si="244"/>
        <v>0</v>
      </c>
      <c r="J369" s="12">
        <f t="shared" si="244"/>
        <v>0</v>
      </c>
      <c r="K369" s="12">
        <f t="shared" si="244"/>
        <v>0</v>
      </c>
      <c r="L369" s="12">
        <f t="shared" si="244"/>
        <v>0</v>
      </c>
      <c r="M369" s="12">
        <f t="shared" si="244"/>
        <v>0</v>
      </c>
      <c r="N369" s="12">
        <f t="shared" si="244"/>
        <v>0</v>
      </c>
      <c r="O369" s="12">
        <f t="shared" si="244"/>
        <v>0</v>
      </c>
      <c r="P369" s="12">
        <f t="shared" si="244"/>
        <v>0</v>
      </c>
      <c r="Q369" s="12">
        <f t="shared" si="244"/>
        <v>0</v>
      </c>
      <c r="R369" s="12">
        <f t="shared" si="244"/>
        <v>0</v>
      </c>
      <c r="S369" s="12">
        <f t="shared" si="244"/>
        <v>0</v>
      </c>
      <c r="T369" s="140"/>
      <c r="U369" s="140"/>
    </row>
    <row r="370" spans="1:21" s="116" customFormat="1" x14ac:dyDescent="0.2">
      <c r="A370" s="145"/>
      <c r="B370" s="130" t="s">
        <v>15</v>
      </c>
      <c r="C370" s="15"/>
      <c r="D370" s="16"/>
      <c r="E370" s="16"/>
      <c r="F370" s="16"/>
      <c r="G370" s="15"/>
      <c r="H370" s="12">
        <f t="shared" ref="H370:S370" si="245">H377</f>
        <v>0</v>
      </c>
      <c r="I370" s="12">
        <f t="shared" si="245"/>
        <v>0</v>
      </c>
      <c r="J370" s="12">
        <f t="shared" si="245"/>
        <v>0</v>
      </c>
      <c r="K370" s="12">
        <f t="shared" si="245"/>
        <v>0</v>
      </c>
      <c r="L370" s="12">
        <f t="shared" si="245"/>
        <v>0</v>
      </c>
      <c r="M370" s="12">
        <f t="shared" si="245"/>
        <v>0</v>
      </c>
      <c r="N370" s="12">
        <f t="shared" si="245"/>
        <v>0</v>
      </c>
      <c r="O370" s="12">
        <f t="shared" si="245"/>
        <v>0</v>
      </c>
      <c r="P370" s="12">
        <f t="shared" si="245"/>
        <v>0</v>
      </c>
      <c r="Q370" s="12">
        <f t="shared" si="245"/>
        <v>0</v>
      </c>
      <c r="R370" s="12">
        <f t="shared" si="245"/>
        <v>0</v>
      </c>
      <c r="S370" s="12">
        <f t="shared" si="245"/>
        <v>0</v>
      </c>
      <c r="T370" s="140"/>
      <c r="U370" s="140"/>
    </row>
    <row r="371" spans="1:21" s="116" customFormat="1" ht="48" customHeight="1" x14ac:dyDescent="0.2">
      <c r="A371" s="145"/>
      <c r="B371" s="130" t="s">
        <v>12</v>
      </c>
      <c r="C371" s="15"/>
      <c r="D371" s="16"/>
      <c r="E371" s="16"/>
      <c r="F371" s="16"/>
      <c r="G371" s="15"/>
      <c r="H371" s="12">
        <f t="shared" ref="H371:S371" si="246">H378</f>
        <v>0</v>
      </c>
      <c r="I371" s="12">
        <f t="shared" si="246"/>
        <v>0</v>
      </c>
      <c r="J371" s="12">
        <f t="shared" si="246"/>
        <v>0</v>
      </c>
      <c r="K371" s="12">
        <f t="shared" si="246"/>
        <v>0</v>
      </c>
      <c r="L371" s="12">
        <f t="shared" si="246"/>
        <v>0</v>
      </c>
      <c r="M371" s="12">
        <f t="shared" si="246"/>
        <v>0</v>
      </c>
      <c r="N371" s="12">
        <f t="shared" si="246"/>
        <v>0</v>
      </c>
      <c r="O371" s="12">
        <f t="shared" si="246"/>
        <v>0</v>
      </c>
      <c r="P371" s="12">
        <f t="shared" si="246"/>
        <v>0</v>
      </c>
      <c r="Q371" s="12">
        <f t="shared" si="246"/>
        <v>0</v>
      </c>
      <c r="R371" s="12">
        <f t="shared" si="246"/>
        <v>0</v>
      </c>
      <c r="S371" s="12">
        <f t="shared" si="246"/>
        <v>0</v>
      </c>
      <c r="T371" s="140"/>
      <c r="U371" s="140"/>
    </row>
    <row r="372" spans="1:21" s="116" customFormat="1" ht="13.35" hidden="1" customHeight="1" x14ac:dyDescent="0.2">
      <c r="A372" s="145" t="s">
        <v>77</v>
      </c>
      <c r="B372" s="130" t="s">
        <v>130</v>
      </c>
      <c r="C372" s="15"/>
      <c r="D372" s="16"/>
      <c r="E372" s="16"/>
      <c r="F372" s="16"/>
      <c r="G372" s="15"/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40" t="s">
        <v>44</v>
      </c>
      <c r="U372" s="140" t="s">
        <v>82</v>
      </c>
    </row>
    <row r="373" spans="1:21" s="116" customFormat="1" ht="26.45" hidden="1" customHeight="1" x14ac:dyDescent="0.2">
      <c r="A373" s="145"/>
      <c r="B373" s="130" t="s">
        <v>117</v>
      </c>
      <c r="C373" s="15"/>
      <c r="D373" s="16"/>
      <c r="E373" s="16"/>
      <c r="F373" s="16"/>
      <c r="G373" s="15"/>
      <c r="H373" s="12" t="e">
        <f t="shared" ref="H373:S373" si="247">ROUND(H374/H372,1)</f>
        <v>#DIV/0!</v>
      </c>
      <c r="I373" s="12" t="e">
        <f t="shared" si="247"/>
        <v>#DIV/0!</v>
      </c>
      <c r="J373" s="12" t="e">
        <f t="shared" si="247"/>
        <v>#DIV/0!</v>
      </c>
      <c r="K373" s="12" t="e">
        <f t="shared" si="247"/>
        <v>#DIV/0!</v>
      </c>
      <c r="L373" s="12" t="e">
        <f t="shared" si="247"/>
        <v>#DIV/0!</v>
      </c>
      <c r="M373" s="12" t="e">
        <f t="shared" si="247"/>
        <v>#DIV/0!</v>
      </c>
      <c r="N373" s="12" t="e">
        <f t="shared" si="247"/>
        <v>#DIV/0!</v>
      </c>
      <c r="O373" s="12" t="e">
        <f t="shared" si="247"/>
        <v>#DIV/0!</v>
      </c>
      <c r="P373" s="12" t="e">
        <f t="shared" si="247"/>
        <v>#DIV/0!</v>
      </c>
      <c r="Q373" s="12" t="e">
        <f t="shared" si="247"/>
        <v>#DIV/0!</v>
      </c>
      <c r="R373" s="12" t="e">
        <f t="shared" si="247"/>
        <v>#DIV/0!</v>
      </c>
      <c r="S373" s="12" t="e">
        <f t="shared" si="247"/>
        <v>#DIV/0!</v>
      </c>
      <c r="T373" s="140"/>
      <c r="U373" s="140"/>
    </row>
    <row r="374" spans="1:21" s="116" customFormat="1" ht="13.35" hidden="1" customHeight="1" x14ac:dyDescent="0.2">
      <c r="A374" s="145"/>
      <c r="B374" s="130" t="s">
        <v>90</v>
      </c>
      <c r="C374" s="15"/>
      <c r="D374" s="16"/>
      <c r="E374" s="16"/>
      <c r="F374" s="16"/>
      <c r="G374" s="15"/>
      <c r="H374" s="12">
        <f t="shared" ref="H374:S374" si="248">SUM(H375:H378)</f>
        <v>0</v>
      </c>
      <c r="I374" s="12">
        <f t="shared" si="248"/>
        <v>0</v>
      </c>
      <c r="J374" s="12">
        <f t="shared" si="248"/>
        <v>0</v>
      </c>
      <c r="K374" s="12">
        <f t="shared" si="248"/>
        <v>0</v>
      </c>
      <c r="L374" s="12">
        <f t="shared" si="248"/>
        <v>0</v>
      </c>
      <c r="M374" s="12">
        <f t="shared" si="248"/>
        <v>0</v>
      </c>
      <c r="N374" s="12">
        <f t="shared" si="248"/>
        <v>0</v>
      </c>
      <c r="O374" s="12">
        <f t="shared" si="248"/>
        <v>0</v>
      </c>
      <c r="P374" s="12">
        <f t="shared" si="248"/>
        <v>0</v>
      </c>
      <c r="Q374" s="12">
        <f t="shared" si="248"/>
        <v>0</v>
      </c>
      <c r="R374" s="12">
        <f t="shared" si="248"/>
        <v>0</v>
      </c>
      <c r="S374" s="12">
        <f t="shared" si="248"/>
        <v>0</v>
      </c>
      <c r="T374" s="140"/>
      <c r="U374" s="140"/>
    </row>
    <row r="375" spans="1:21" s="116" customFormat="1" ht="13.35" hidden="1" customHeight="1" x14ac:dyDescent="0.2">
      <c r="A375" s="145"/>
      <c r="B375" s="130" t="s">
        <v>17</v>
      </c>
      <c r="C375" s="15"/>
      <c r="D375" s="16"/>
      <c r="E375" s="16"/>
      <c r="F375" s="16"/>
      <c r="G375" s="15"/>
      <c r="H375" s="12">
        <f>J375+L375+N375+P375</f>
        <v>0</v>
      </c>
      <c r="I375" s="19">
        <f>K375+M375+O375+Q375</f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40"/>
      <c r="U375" s="140"/>
    </row>
    <row r="376" spans="1:21" s="116" customFormat="1" ht="13.35" hidden="1" customHeight="1" x14ac:dyDescent="0.2">
      <c r="A376" s="145"/>
      <c r="B376" s="130" t="s">
        <v>14</v>
      </c>
      <c r="C376" s="15"/>
      <c r="D376" s="16"/>
      <c r="E376" s="16"/>
      <c r="F376" s="16"/>
      <c r="G376" s="15"/>
      <c r="H376" s="12">
        <f t="shared" ref="H376:H378" si="249">J376+L376+N376+P376</f>
        <v>0</v>
      </c>
      <c r="I376" s="19">
        <f t="shared" ref="I376:I378" si="250">K376+M376+O376+Q376</f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40"/>
      <c r="U376" s="140"/>
    </row>
    <row r="377" spans="1:21" s="116" customFormat="1" ht="13.35" hidden="1" customHeight="1" x14ac:dyDescent="0.2">
      <c r="A377" s="145"/>
      <c r="B377" s="130" t="s">
        <v>15</v>
      </c>
      <c r="C377" s="15"/>
      <c r="D377" s="16"/>
      <c r="E377" s="16"/>
      <c r="F377" s="16"/>
      <c r="G377" s="15"/>
      <c r="H377" s="12">
        <f t="shared" si="249"/>
        <v>0</v>
      </c>
      <c r="I377" s="19">
        <f t="shared" si="250"/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40"/>
      <c r="U377" s="140"/>
    </row>
    <row r="378" spans="1:21" s="116" customFormat="1" ht="9.75" hidden="1" customHeight="1" x14ac:dyDescent="0.2">
      <c r="A378" s="145"/>
      <c r="B378" s="130" t="s">
        <v>12</v>
      </c>
      <c r="C378" s="15"/>
      <c r="D378" s="16"/>
      <c r="E378" s="16"/>
      <c r="F378" s="16"/>
      <c r="G378" s="15"/>
      <c r="H378" s="12">
        <f t="shared" si="249"/>
        <v>0</v>
      </c>
      <c r="I378" s="19">
        <f t="shared" si="250"/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7">
        <v>0</v>
      </c>
      <c r="T378" s="140"/>
      <c r="U378" s="140"/>
    </row>
    <row r="379" spans="1:21" s="116" customFormat="1" ht="13.35" customHeight="1" x14ac:dyDescent="0.2">
      <c r="A379" s="145" t="s">
        <v>182</v>
      </c>
      <c r="B379" s="130" t="s">
        <v>130</v>
      </c>
      <c r="C379" s="15"/>
      <c r="D379" s="16"/>
      <c r="E379" s="16"/>
      <c r="F379" s="16"/>
      <c r="G379" s="15"/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40" t="s">
        <v>671</v>
      </c>
      <c r="U379" s="140" t="s">
        <v>549</v>
      </c>
    </row>
    <row r="380" spans="1:21" s="116" customFormat="1" ht="26.45" customHeight="1" x14ac:dyDescent="0.2">
      <c r="A380" s="145"/>
      <c r="B380" s="130" t="s">
        <v>117</v>
      </c>
      <c r="C380" s="15"/>
      <c r="D380" s="16"/>
      <c r="E380" s="16"/>
      <c r="F380" s="16"/>
      <c r="G380" s="15"/>
      <c r="H380" s="12">
        <v>0</v>
      </c>
      <c r="I380" s="12">
        <v>0</v>
      </c>
      <c r="J380" s="13" t="s">
        <v>396</v>
      </c>
      <c r="K380" s="13">
        <v>0</v>
      </c>
      <c r="L380" s="13" t="s">
        <v>396</v>
      </c>
      <c r="M380" s="13">
        <v>0</v>
      </c>
      <c r="N380" s="13" t="s">
        <v>396</v>
      </c>
      <c r="O380" s="13">
        <v>0</v>
      </c>
      <c r="P380" s="13" t="s">
        <v>396</v>
      </c>
      <c r="Q380" s="12">
        <v>0</v>
      </c>
      <c r="R380" s="12">
        <v>0</v>
      </c>
      <c r="S380" s="12">
        <v>0</v>
      </c>
      <c r="T380" s="140"/>
      <c r="U380" s="140"/>
    </row>
    <row r="381" spans="1:21" s="116" customFormat="1" ht="24.75" customHeight="1" x14ac:dyDescent="0.2">
      <c r="A381" s="145"/>
      <c r="B381" s="130" t="s">
        <v>90</v>
      </c>
      <c r="C381" s="15"/>
      <c r="D381" s="16"/>
      <c r="E381" s="16"/>
      <c r="F381" s="16"/>
      <c r="G381" s="15"/>
      <c r="H381" s="12">
        <f t="shared" ref="H381:S381" si="251">SUM(H382:H385)</f>
        <v>0</v>
      </c>
      <c r="I381" s="12">
        <f t="shared" si="251"/>
        <v>0</v>
      </c>
      <c r="J381" s="12">
        <f t="shared" si="251"/>
        <v>0</v>
      </c>
      <c r="K381" s="12">
        <f t="shared" si="251"/>
        <v>0</v>
      </c>
      <c r="L381" s="12">
        <f t="shared" si="251"/>
        <v>0</v>
      </c>
      <c r="M381" s="12">
        <f t="shared" si="251"/>
        <v>0</v>
      </c>
      <c r="N381" s="12">
        <f t="shared" si="251"/>
        <v>0</v>
      </c>
      <c r="O381" s="12">
        <f t="shared" si="251"/>
        <v>0</v>
      </c>
      <c r="P381" s="12">
        <f t="shared" si="251"/>
        <v>0</v>
      </c>
      <c r="Q381" s="12">
        <f t="shared" si="251"/>
        <v>0</v>
      </c>
      <c r="R381" s="12">
        <f t="shared" si="251"/>
        <v>0</v>
      </c>
      <c r="S381" s="12">
        <f t="shared" si="251"/>
        <v>0</v>
      </c>
      <c r="T381" s="140"/>
      <c r="U381" s="140"/>
    </row>
    <row r="382" spans="1:21" s="116" customFormat="1" x14ac:dyDescent="0.2">
      <c r="A382" s="145"/>
      <c r="B382" s="130" t="s">
        <v>17</v>
      </c>
      <c r="C382" s="15"/>
      <c r="D382" s="15"/>
      <c r="E382" s="15"/>
      <c r="F382" s="15"/>
      <c r="G382" s="15"/>
      <c r="H382" s="12">
        <f t="shared" ref="H382:S382" si="252">H389</f>
        <v>0</v>
      </c>
      <c r="I382" s="12">
        <f t="shared" si="252"/>
        <v>0</v>
      </c>
      <c r="J382" s="12">
        <f t="shared" si="252"/>
        <v>0</v>
      </c>
      <c r="K382" s="12">
        <f t="shared" si="252"/>
        <v>0</v>
      </c>
      <c r="L382" s="12">
        <f t="shared" si="252"/>
        <v>0</v>
      </c>
      <c r="M382" s="12">
        <f t="shared" si="252"/>
        <v>0</v>
      </c>
      <c r="N382" s="12">
        <f t="shared" si="252"/>
        <v>0</v>
      </c>
      <c r="O382" s="12">
        <f t="shared" si="252"/>
        <v>0</v>
      </c>
      <c r="P382" s="12">
        <f t="shared" si="252"/>
        <v>0</v>
      </c>
      <c r="Q382" s="12">
        <f t="shared" si="252"/>
        <v>0</v>
      </c>
      <c r="R382" s="12">
        <f t="shared" si="252"/>
        <v>0</v>
      </c>
      <c r="S382" s="12">
        <f t="shared" si="252"/>
        <v>0</v>
      </c>
      <c r="T382" s="140"/>
      <c r="U382" s="140"/>
    </row>
    <row r="383" spans="1:21" s="116" customFormat="1" x14ac:dyDescent="0.2">
      <c r="A383" s="145"/>
      <c r="B383" s="130" t="s">
        <v>14</v>
      </c>
      <c r="C383" s="15"/>
      <c r="D383" s="16"/>
      <c r="E383" s="16"/>
      <c r="F383" s="16"/>
      <c r="G383" s="15"/>
      <c r="H383" s="12">
        <f t="shared" ref="H383:S383" si="253">H390</f>
        <v>0</v>
      </c>
      <c r="I383" s="12">
        <f t="shared" si="253"/>
        <v>0</v>
      </c>
      <c r="J383" s="12">
        <f t="shared" si="253"/>
        <v>0</v>
      </c>
      <c r="K383" s="12">
        <f t="shared" si="253"/>
        <v>0</v>
      </c>
      <c r="L383" s="12">
        <f t="shared" si="253"/>
        <v>0</v>
      </c>
      <c r="M383" s="12">
        <f t="shared" si="253"/>
        <v>0</v>
      </c>
      <c r="N383" s="12">
        <f t="shared" si="253"/>
        <v>0</v>
      </c>
      <c r="O383" s="12">
        <f t="shared" si="253"/>
        <v>0</v>
      </c>
      <c r="P383" s="12">
        <f t="shared" si="253"/>
        <v>0</v>
      </c>
      <c r="Q383" s="12">
        <f t="shared" si="253"/>
        <v>0</v>
      </c>
      <c r="R383" s="12">
        <f t="shared" si="253"/>
        <v>0</v>
      </c>
      <c r="S383" s="12">
        <f t="shared" si="253"/>
        <v>0</v>
      </c>
      <c r="T383" s="140"/>
      <c r="U383" s="140"/>
    </row>
    <row r="384" spans="1:21" s="116" customFormat="1" x14ac:dyDescent="0.2">
      <c r="A384" s="145"/>
      <c r="B384" s="130" t="s">
        <v>15</v>
      </c>
      <c r="C384" s="15"/>
      <c r="D384" s="16"/>
      <c r="E384" s="16"/>
      <c r="F384" s="16"/>
      <c r="G384" s="15"/>
      <c r="H384" s="12">
        <f t="shared" ref="H384:S384" si="254">H391</f>
        <v>0</v>
      </c>
      <c r="I384" s="12">
        <f t="shared" si="254"/>
        <v>0</v>
      </c>
      <c r="J384" s="12">
        <f t="shared" si="254"/>
        <v>0</v>
      </c>
      <c r="K384" s="12">
        <f t="shared" si="254"/>
        <v>0</v>
      </c>
      <c r="L384" s="12">
        <f t="shared" si="254"/>
        <v>0</v>
      </c>
      <c r="M384" s="12">
        <f t="shared" si="254"/>
        <v>0</v>
      </c>
      <c r="N384" s="12">
        <f t="shared" si="254"/>
        <v>0</v>
      </c>
      <c r="O384" s="12">
        <f t="shared" si="254"/>
        <v>0</v>
      </c>
      <c r="P384" s="12">
        <f t="shared" si="254"/>
        <v>0</v>
      </c>
      <c r="Q384" s="12">
        <f t="shared" si="254"/>
        <v>0</v>
      </c>
      <c r="R384" s="12">
        <f t="shared" si="254"/>
        <v>0</v>
      </c>
      <c r="S384" s="12">
        <f t="shared" si="254"/>
        <v>0</v>
      </c>
      <c r="T384" s="140"/>
      <c r="U384" s="140"/>
    </row>
    <row r="385" spans="1:21" s="116" customFormat="1" ht="75" customHeight="1" x14ac:dyDescent="0.2">
      <c r="A385" s="145"/>
      <c r="B385" s="130" t="s">
        <v>12</v>
      </c>
      <c r="C385" s="15"/>
      <c r="D385" s="16"/>
      <c r="E385" s="16"/>
      <c r="F385" s="16"/>
      <c r="G385" s="15"/>
      <c r="H385" s="12">
        <f t="shared" ref="H385:S385" si="255">H392</f>
        <v>0</v>
      </c>
      <c r="I385" s="12">
        <f t="shared" si="255"/>
        <v>0</v>
      </c>
      <c r="J385" s="12">
        <f t="shared" si="255"/>
        <v>0</v>
      </c>
      <c r="K385" s="12">
        <f t="shared" si="255"/>
        <v>0</v>
      </c>
      <c r="L385" s="12">
        <f t="shared" si="255"/>
        <v>0</v>
      </c>
      <c r="M385" s="12">
        <f t="shared" si="255"/>
        <v>0</v>
      </c>
      <c r="N385" s="12">
        <f t="shared" si="255"/>
        <v>0</v>
      </c>
      <c r="O385" s="12">
        <f t="shared" si="255"/>
        <v>0</v>
      </c>
      <c r="P385" s="12">
        <f t="shared" si="255"/>
        <v>0</v>
      </c>
      <c r="Q385" s="12">
        <f t="shared" si="255"/>
        <v>0</v>
      </c>
      <c r="R385" s="12">
        <f t="shared" si="255"/>
        <v>0</v>
      </c>
      <c r="S385" s="12">
        <f t="shared" si="255"/>
        <v>0</v>
      </c>
      <c r="T385" s="140"/>
      <c r="U385" s="140"/>
    </row>
    <row r="386" spans="1:21" s="116" customFormat="1" ht="13.35" hidden="1" customHeight="1" x14ac:dyDescent="0.2">
      <c r="A386" s="145" t="s">
        <v>78</v>
      </c>
      <c r="B386" s="130" t="s">
        <v>130</v>
      </c>
      <c r="C386" s="15"/>
      <c r="D386" s="16"/>
      <c r="E386" s="16"/>
      <c r="F386" s="16"/>
      <c r="G386" s="15"/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40" t="s">
        <v>485</v>
      </c>
      <c r="U386" s="140" t="s">
        <v>82</v>
      </c>
    </row>
    <row r="387" spans="1:21" s="116" customFormat="1" ht="26.45" hidden="1" customHeight="1" x14ac:dyDescent="0.2">
      <c r="A387" s="145"/>
      <c r="B387" s="130" t="s">
        <v>117</v>
      </c>
      <c r="C387" s="15"/>
      <c r="D387" s="16"/>
      <c r="E387" s="16"/>
      <c r="F387" s="16"/>
      <c r="G387" s="15"/>
      <c r="H387" s="12" t="e">
        <f t="shared" ref="H387:S387" si="256">ROUND(H388/H386,1)</f>
        <v>#DIV/0!</v>
      </c>
      <c r="I387" s="12" t="e">
        <f t="shared" si="256"/>
        <v>#DIV/0!</v>
      </c>
      <c r="J387" s="12" t="e">
        <f t="shared" si="256"/>
        <v>#DIV/0!</v>
      </c>
      <c r="K387" s="12" t="e">
        <f t="shared" si="256"/>
        <v>#DIV/0!</v>
      </c>
      <c r="L387" s="12" t="e">
        <f t="shared" si="256"/>
        <v>#DIV/0!</v>
      </c>
      <c r="M387" s="12" t="e">
        <f t="shared" si="256"/>
        <v>#DIV/0!</v>
      </c>
      <c r="N387" s="12" t="e">
        <f t="shared" si="256"/>
        <v>#DIV/0!</v>
      </c>
      <c r="O387" s="12" t="e">
        <f t="shared" si="256"/>
        <v>#DIV/0!</v>
      </c>
      <c r="P387" s="12" t="e">
        <f t="shared" si="256"/>
        <v>#DIV/0!</v>
      </c>
      <c r="Q387" s="12" t="e">
        <f t="shared" si="256"/>
        <v>#DIV/0!</v>
      </c>
      <c r="R387" s="12" t="e">
        <f t="shared" si="256"/>
        <v>#DIV/0!</v>
      </c>
      <c r="S387" s="12" t="e">
        <f t="shared" si="256"/>
        <v>#DIV/0!</v>
      </c>
      <c r="T387" s="140"/>
      <c r="U387" s="140"/>
    </row>
    <row r="388" spans="1:21" s="116" customFormat="1" ht="13.35" hidden="1" customHeight="1" x14ac:dyDescent="0.2">
      <c r="A388" s="145"/>
      <c r="B388" s="130" t="s">
        <v>90</v>
      </c>
      <c r="C388" s="15"/>
      <c r="D388" s="16"/>
      <c r="E388" s="16"/>
      <c r="F388" s="16"/>
      <c r="G388" s="15"/>
      <c r="H388" s="12">
        <f t="shared" ref="H388:S388" si="257">SUM(H389:H392)</f>
        <v>0</v>
      </c>
      <c r="I388" s="12">
        <f t="shared" si="257"/>
        <v>0</v>
      </c>
      <c r="J388" s="12">
        <f t="shared" si="257"/>
        <v>0</v>
      </c>
      <c r="K388" s="12">
        <f t="shared" si="257"/>
        <v>0</v>
      </c>
      <c r="L388" s="12">
        <f t="shared" si="257"/>
        <v>0</v>
      </c>
      <c r="M388" s="12">
        <f t="shared" si="257"/>
        <v>0</v>
      </c>
      <c r="N388" s="12">
        <f t="shared" si="257"/>
        <v>0</v>
      </c>
      <c r="O388" s="12">
        <f t="shared" si="257"/>
        <v>0</v>
      </c>
      <c r="P388" s="12">
        <f t="shared" si="257"/>
        <v>0</v>
      </c>
      <c r="Q388" s="12">
        <f t="shared" si="257"/>
        <v>0</v>
      </c>
      <c r="R388" s="12">
        <f t="shared" si="257"/>
        <v>0</v>
      </c>
      <c r="S388" s="12">
        <f t="shared" si="257"/>
        <v>0</v>
      </c>
      <c r="T388" s="140"/>
      <c r="U388" s="140"/>
    </row>
    <row r="389" spans="1:21" s="116" customFormat="1" ht="13.35" hidden="1" customHeight="1" x14ac:dyDescent="0.2">
      <c r="A389" s="145"/>
      <c r="B389" s="130" t="s">
        <v>17</v>
      </c>
      <c r="C389" s="15"/>
      <c r="D389" s="16"/>
      <c r="E389" s="16"/>
      <c r="F389" s="16"/>
      <c r="G389" s="15"/>
      <c r="H389" s="12">
        <f>J389+L389+N389+P389</f>
        <v>0</v>
      </c>
      <c r="I389" s="19">
        <f>K389+M389+O389+Q389</f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40"/>
      <c r="U389" s="140"/>
    </row>
    <row r="390" spans="1:21" s="116" customFormat="1" ht="13.35" hidden="1" customHeight="1" x14ac:dyDescent="0.2">
      <c r="A390" s="145"/>
      <c r="B390" s="130" t="s">
        <v>14</v>
      </c>
      <c r="C390" s="15"/>
      <c r="D390" s="16"/>
      <c r="E390" s="16"/>
      <c r="F390" s="16"/>
      <c r="G390" s="15"/>
      <c r="H390" s="12">
        <f t="shared" ref="H390:H392" si="258">J390+L390+N390+P390</f>
        <v>0</v>
      </c>
      <c r="I390" s="19">
        <f t="shared" ref="I390:I392" si="259">K390+M390+O390+Q390</f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40"/>
      <c r="U390" s="140"/>
    </row>
    <row r="391" spans="1:21" s="116" customFormat="1" ht="13.35" hidden="1" customHeight="1" x14ac:dyDescent="0.2">
      <c r="A391" s="145"/>
      <c r="B391" s="130" t="s">
        <v>15</v>
      </c>
      <c r="C391" s="15"/>
      <c r="D391" s="16"/>
      <c r="E391" s="16"/>
      <c r="F391" s="16"/>
      <c r="G391" s="15"/>
      <c r="H391" s="12">
        <f t="shared" si="258"/>
        <v>0</v>
      </c>
      <c r="I391" s="19">
        <f t="shared" si="259"/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40"/>
      <c r="U391" s="140"/>
    </row>
    <row r="392" spans="1:21" s="116" customFormat="1" ht="13.35" hidden="1" customHeight="1" x14ac:dyDescent="0.2">
      <c r="A392" s="145"/>
      <c r="B392" s="130" t="s">
        <v>12</v>
      </c>
      <c r="C392" s="15"/>
      <c r="D392" s="16"/>
      <c r="E392" s="16"/>
      <c r="F392" s="16"/>
      <c r="G392" s="15"/>
      <c r="H392" s="12">
        <f t="shared" si="258"/>
        <v>0</v>
      </c>
      <c r="I392" s="19">
        <f t="shared" si="259"/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40"/>
      <c r="U392" s="140"/>
    </row>
    <row r="393" spans="1:21" s="116" customFormat="1" ht="13.35" customHeight="1" x14ac:dyDescent="0.2">
      <c r="A393" s="141" t="s">
        <v>20</v>
      </c>
      <c r="B393" s="130" t="s">
        <v>410</v>
      </c>
      <c r="C393" s="15"/>
      <c r="D393" s="16"/>
      <c r="E393" s="16"/>
      <c r="F393" s="16"/>
      <c r="G393" s="15"/>
      <c r="H393" s="12">
        <f>H394+H395+H396+H397</f>
        <v>501</v>
      </c>
      <c r="I393" s="12">
        <f t="shared" ref="I393:S393" si="260">I394+I395+I396+I397</f>
        <v>0</v>
      </c>
      <c r="J393" s="12">
        <f t="shared" si="260"/>
        <v>400</v>
      </c>
      <c r="K393" s="12">
        <f t="shared" si="260"/>
        <v>0</v>
      </c>
      <c r="L393" s="12">
        <f t="shared" si="260"/>
        <v>101</v>
      </c>
      <c r="M393" s="12">
        <f t="shared" si="260"/>
        <v>0</v>
      </c>
      <c r="N393" s="12">
        <f t="shared" si="260"/>
        <v>0</v>
      </c>
      <c r="O393" s="12">
        <f t="shared" si="260"/>
        <v>0</v>
      </c>
      <c r="P393" s="12">
        <f t="shared" si="260"/>
        <v>0</v>
      </c>
      <c r="Q393" s="12">
        <f t="shared" si="260"/>
        <v>0</v>
      </c>
      <c r="R393" s="12">
        <f t="shared" si="260"/>
        <v>501</v>
      </c>
      <c r="S393" s="12">
        <f t="shared" si="260"/>
        <v>501</v>
      </c>
      <c r="T393" s="128"/>
      <c r="U393" s="128"/>
    </row>
    <row r="394" spans="1:21" s="116" customFormat="1" ht="13.35" customHeight="1" x14ac:dyDescent="0.2">
      <c r="A394" s="142"/>
      <c r="B394" s="130" t="s">
        <v>7</v>
      </c>
      <c r="C394" s="15"/>
      <c r="D394" s="16"/>
      <c r="E394" s="16"/>
      <c r="F394" s="16"/>
      <c r="G394" s="15"/>
      <c r="H394" s="12">
        <f t="shared" ref="H394:S394" si="261">H382+H368+H313+H291+H292+H277+H314+H315</f>
        <v>501</v>
      </c>
      <c r="I394" s="12">
        <f t="shared" si="261"/>
        <v>0</v>
      </c>
      <c r="J394" s="12">
        <f t="shared" si="261"/>
        <v>400</v>
      </c>
      <c r="K394" s="12">
        <f t="shared" si="261"/>
        <v>0</v>
      </c>
      <c r="L394" s="12">
        <f t="shared" si="261"/>
        <v>101</v>
      </c>
      <c r="M394" s="12">
        <f t="shared" si="261"/>
        <v>0</v>
      </c>
      <c r="N394" s="12">
        <f t="shared" si="261"/>
        <v>0</v>
      </c>
      <c r="O394" s="12">
        <f t="shared" si="261"/>
        <v>0</v>
      </c>
      <c r="P394" s="12">
        <f t="shared" si="261"/>
        <v>0</v>
      </c>
      <c r="Q394" s="12">
        <f t="shared" si="261"/>
        <v>0</v>
      </c>
      <c r="R394" s="12">
        <f t="shared" si="261"/>
        <v>501</v>
      </c>
      <c r="S394" s="12">
        <f t="shared" si="261"/>
        <v>501</v>
      </c>
      <c r="T394" s="94"/>
      <c r="U394" s="128"/>
    </row>
    <row r="395" spans="1:21" s="116" customFormat="1" ht="13.35" customHeight="1" x14ac:dyDescent="0.2">
      <c r="A395" s="142"/>
      <c r="B395" s="130" t="s">
        <v>14</v>
      </c>
      <c r="C395" s="15"/>
      <c r="D395" s="16"/>
      <c r="E395" s="16"/>
      <c r="F395" s="16"/>
      <c r="G395" s="15"/>
      <c r="H395" s="12">
        <f>H383+H369+H317+H293+H278+H316</f>
        <v>0</v>
      </c>
      <c r="I395" s="12">
        <f t="shared" ref="I395:S395" si="262">I383+I369+I317+I293+I278+I316</f>
        <v>0</v>
      </c>
      <c r="J395" s="12">
        <f t="shared" si="262"/>
        <v>0</v>
      </c>
      <c r="K395" s="12">
        <f t="shared" si="262"/>
        <v>0</v>
      </c>
      <c r="L395" s="12">
        <f t="shared" si="262"/>
        <v>0</v>
      </c>
      <c r="M395" s="12">
        <f t="shared" si="262"/>
        <v>0</v>
      </c>
      <c r="N395" s="12">
        <f t="shared" si="262"/>
        <v>0</v>
      </c>
      <c r="O395" s="12">
        <f t="shared" si="262"/>
        <v>0</v>
      </c>
      <c r="P395" s="12">
        <f t="shared" si="262"/>
        <v>0</v>
      </c>
      <c r="Q395" s="12">
        <f t="shared" si="262"/>
        <v>0</v>
      </c>
      <c r="R395" s="12">
        <f t="shared" si="262"/>
        <v>0</v>
      </c>
      <c r="S395" s="12">
        <f t="shared" si="262"/>
        <v>0</v>
      </c>
      <c r="T395" s="94"/>
      <c r="U395" s="128"/>
    </row>
    <row r="396" spans="1:21" s="116" customFormat="1" ht="13.35" customHeight="1" x14ac:dyDescent="0.2">
      <c r="A396" s="142"/>
      <c r="B396" s="130" t="s">
        <v>15</v>
      </c>
      <c r="C396" s="15"/>
      <c r="D396" s="16"/>
      <c r="E396" s="16"/>
      <c r="F396" s="16"/>
      <c r="G396" s="15"/>
      <c r="H396" s="12">
        <f t="shared" ref="H396:S396" si="263">H384+H370+H318+H294+H279</f>
        <v>0</v>
      </c>
      <c r="I396" s="12">
        <f t="shared" si="263"/>
        <v>0</v>
      </c>
      <c r="J396" s="12">
        <f t="shared" si="263"/>
        <v>0</v>
      </c>
      <c r="K396" s="12">
        <f t="shared" si="263"/>
        <v>0</v>
      </c>
      <c r="L396" s="12">
        <f t="shared" si="263"/>
        <v>0</v>
      </c>
      <c r="M396" s="12">
        <f t="shared" si="263"/>
        <v>0</v>
      </c>
      <c r="N396" s="12">
        <f t="shared" si="263"/>
        <v>0</v>
      </c>
      <c r="O396" s="12">
        <f t="shared" si="263"/>
        <v>0</v>
      </c>
      <c r="P396" s="12">
        <f t="shared" si="263"/>
        <v>0</v>
      </c>
      <c r="Q396" s="12">
        <f t="shared" si="263"/>
        <v>0</v>
      </c>
      <c r="R396" s="12">
        <f t="shared" si="263"/>
        <v>0</v>
      </c>
      <c r="S396" s="12">
        <f t="shared" si="263"/>
        <v>0</v>
      </c>
      <c r="T396" s="94"/>
      <c r="U396" s="128"/>
    </row>
    <row r="397" spans="1:21" s="116" customFormat="1" ht="13.35" customHeight="1" x14ac:dyDescent="0.2">
      <c r="A397" s="143"/>
      <c r="B397" s="130" t="s">
        <v>10</v>
      </c>
      <c r="C397" s="15"/>
      <c r="D397" s="16"/>
      <c r="E397" s="16"/>
      <c r="F397" s="16"/>
      <c r="G397" s="15"/>
      <c r="H397" s="12">
        <f t="shared" ref="H397:S397" si="264">H385+H371+H319+H295+H280</f>
        <v>0</v>
      </c>
      <c r="I397" s="12">
        <f t="shared" si="264"/>
        <v>0</v>
      </c>
      <c r="J397" s="12">
        <f t="shared" si="264"/>
        <v>0</v>
      </c>
      <c r="K397" s="12">
        <f t="shared" si="264"/>
        <v>0</v>
      </c>
      <c r="L397" s="12">
        <f t="shared" si="264"/>
        <v>0</v>
      </c>
      <c r="M397" s="12">
        <f t="shared" si="264"/>
        <v>0</v>
      </c>
      <c r="N397" s="12">
        <f t="shared" si="264"/>
        <v>0</v>
      </c>
      <c r="O397" s="12">
        <f t="shared" si="264"/>
        <v>0</v>
      </c>
      <c r="P397" s="12">
        <f t="shared" si="264"/>
        <v>0</v>
      </c>
      <c r="Q397" s="12">
        <f t="shared" si="264"/>
        <v>0</v>
      </c>
      <c r="R397" s="12">
        <f t="shared" si="264"/>
        <v>0</v>
      </c>
      <c r="S397" s="12">
        <f t="shared" si="264"/>
        <v>0</v>
      </c>
      <c r="T397" s="94"/>
      <c r="U397" s="128"/>
    </row>
    <row r="398" spans="1:21" s="116" customFormat="1" ht="21" customHeight="1" x14ac:dyDescent="0.2">
      <c r="A398" s="152" t="s">
        <v>183</v>
      </c>
      <c r="B398" s="155"/>
      <c r="C398" s="155"/>
      <c r="D398" s="155"/>
      <c r="E398" s="155"/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6"/>
    </row>
    <row r="399" spans="1:21" s="116" customFormat="1" ht="27" customHeight="1" x14ac:dyDescent="0.2">
      <c r="A399" s="146" t="s">
        <v>605</v>
      </c>
      <c r="B399" s="130" t="s">
        <v>31</v>
      </c>
      <c r="C399" s="15"/>
      <c r="D399" s="16"/>
      <c r="E399" s="16"/>
      <c r="F399" s="16"/>
      <c r="G399" s="15"/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140" t="s">
        <v>672</v>
      </c>
      <c r="U399" s="140" t="s">
        <v>237</v>
      </c>
    </row>
    <row r="400" spans="1:21" s="116" customFormat="1" ht="26.45" customHeight="1" x14ac:dyDescent="0.2">
      <c r="A400" s="146"/>
      <c r="B400" s="130" t="s">
        <v>117</v>
      </c>
      <c r="C400" s="15"/>
      <c r="D400" s="16"/>
      <c r="E400" s="16"/>
      <c r="F400" s="16"/>
      <c r="G400" s="15"/>
      <c r="H400" s="12">
        <v>0</v>
      </c>
      <c r="I400" s="12">
        <v>0</v>
      </c>
      <c r="J400" s="13" t="s">
        <v>396</v>
      </c>
      <c r="K400" s="13">
        <v>0</v>
      </c>
      <c r="L400" s="13" t="s">
        <v>396</v>
      </c>
      <c r="M400" s="13">
        <v>0</v>
      </c>
      <c r="N400" s="13" t="s">
        <v>396</v>
      </c>
      <c r="O400" s="13">
        <v>0</v>
      </c>
      <c r="P400" s="13" t="s">
        <v>396</v>
      </c>
      <c r="Q400" s="12">
        <v>0</v>
      </c>
      <c r="R400" s="12">
        <v>0</v>
      </c>
      <c r="S400" s="12">
        <v>0</v>
      </c>
      <c r="T400" s="140"/>
      <c r="U400" s="140"/>
    </row>
    <row r="401" spans="1:21" s="116" customFormat="1" ht="25.5" x14ac:dyDescent="0.2">
      <c r="A401" s="146"/>
      <c r="B401" s="130" t="s">
        <v>90</v>
      </c>
      <c r="C401" s="15"/>
      <c r="D401" s="16"/>
      <c r="E401" s="16"/>
      <c r="F401" s="16"/>
      <c r="G401" s="15"/>
      <c r="H401" s="27">
        <f>SUM(H402:H420)</f>
        <v>27862974.399999999</v>
      </c>
      <c r="I401" s="27">
        <f t="shared" ref="I401:S401" si="265">SUM(I402:I420)</f>
        <v>6736370.4400000004</v>
      </c>
      <c r="J401" s="27">
        <f t="shared" si="265"/>
        <v>6564821.7999999989</v>
      </c>
      <c r="K401" s="27">
        <f t="shared" si="265"/>
        <v>6673850.4400000004</v>
      </c>
      <c r="L401" s="27">
        <f t="shared" si="265"/>
        <v>9211188.25</v>
      </c>
      <c r="M401" s="27">
        <f t="shared" si="265"/>
        <v>31260</v>
      </c>
      <c r="N401" s="27">
        <f t="shared" si="265"/>
        <v>4259526.5999999996</v>
      </c>
      <c r="O401" s="27">
        <f t="shared" si="265"/>
        <v>31260</v>
      </c>
      <c r="P401" s="27">
        <f t="shared" si="265"/>
        <v>7827437.75</v>
      </c>
      <c r="Q401" s="27">
        <f t="shared" si="265"/>
        <v>0</v>
      </c>
      <c r="R401" s="27">
        <f t="shared" si="265"/>
        <v>29287904.399999999</v>
      </c>
      <c r="S401" s="27">
        <f t="shared" si="265"/>
        <v>30797352.099999998</v>
      </c>
      <c r="T401" s="140"/>
      <c r="U401" s="140"/>
    </row>
    <row r="402" spans="1:21" s="116" customFormat="1" ht="13.35" customHeight="1" x14ac:dyDescent="0.2">
      <c r="A402" s="146"/>
      <c r="B402" s="141" t="s">
        <v>17</v>
      </c>
      <c r="C402" s="15">
        <f>C424</f>
        <v>136</v>
      </c>
      <c r="D402" s="15" t="str">
        <f t="shared" ref="D402:G402" si="266">D424</f>
        <v>07</v>
      </c>
      <c r="E402" s="15" t="str">
        <f t="shared" ref="E402" si="267">E424</f>
        <v>01</v>
      </c>
      <c r="F402" s="15" t="str">
        <f t="shared" si="266"/>
        <v>0710470110</v>
      </c>
      <c r="G402" s="15">
        <f t="shared" si="266"/>
        <v>530</v>
      </c>
      <c r="H402" s="27">
        <f>H424</f>
        <v>8693104.0999999996</v>
      </c>
      <c r="I402" s="27">
        <f t="shared" ref="I402:S402" si="268">I424</f>
        <v>2653481.2999999998</v>
      </c>
      <c r="J402" s="27">
        <f t="shared" si="268"/>
        <v>2092521.15</v>
      </c>
      <c r="K402" s="27">
        <f t="shared" si="268"/>
        <v>2653481.2999999998</v>
      </c>
      <c r="L402" s="27">
        <f t="shared" si="268"/>
        <v>2645700.4500000002</v>
      </c>
      <c r="M402" s="27">
        <f t="shared" si="268"/>
        <v>0</v>
      </c>
      <c r="N402" s="27">
        <f t="shared" si="268"/>
        <v>1595102.5499999998</v>
      </c>
      <c r="O402" s="27">
        <f t="shared" si="268"/>
        <v>0</v>
      </c>
      <c r="P402" s="27">
        <f t="shared" si="268"/>
        <v>2359779.9500000002</v>
      </c>
      <c r="Q402" s="27">
        <f t="shared" si="268"/>
        <v>0</v>
      </c>
      <c r="R402" s="27">
        <f t="shared" si="268"/>
        <v>9166683.8000000007</v>
      </c>
      <c r="S402" s="27">
        <f t="shared" si="268"/>
        <v>9662238.3000000007</v>
      </c>
      <c r="T402" s="140"/>
      <c r="U402" s="140"/>
    </row>
    <row r="403" spans="1:21" s="116" customFormat="1" ht="13.35" customHeight="1" x14ac:dyDescent="0.2">
      <c r="A403" s="146"/>
      <c r="B403" s="142"/>
      <c r="C403" s="15">
        <f>C431</f>
        <v>136</v>
      </c>
      <c r="D403" s="15" t="str">
        <f t="shared" ref="D403:G403" si="269">D431</f>
        <v>07</v>
      </c>
      <c r="E403" s="15" t="str">
        <f t="shared" ref="E403" si="270">E431</f>
        <v>02</v>
      </c>
      <c r="F403" s="15" t="str">
        <f t="shared" si="269"/>
        <v>0710470140</v>
      </c>
      <c r="G403" s="15">
        <f t="shared" si="269"/>
        <v>530</v>
      </c>
      <c r="H403" s="27">
        <f>H431</f>
        <v>1084030</v>
      </c>
      <c r="I403" s="27">
        <f t="shared" ref="I403:S403" si="271">I431</f>
        <v>236794.7</v>
      </c>
      <c r="J403" s="27">
        <f t="shared" si="271"/>
        <v>262682</v>
      </c>
      <c r="K403" s="27">
        <f t="shared" si="271"/>
        <v>236794.7</v>
      </c>
      <c r="L403" s="27">
        <f t="shared" si="271"/>
        <v>332847.8</v>
      </c>
      <c r="M403" s="27">
        <f t="shared" si="271"/>
        <v>0</v>
      </c>
      <c r="N403" s="27">
        <f t="shared" si="271"/>
        <v>194386.5</v>
      </c>
      <c r="O403" s="27">
        <f t="shared" si="271"/>
        <v>0</v>
      </c>
      <c r="P403" s="27">
        <f t="shared" si="271"/>
        <v>294113.7</v>
      </c>
      <c r="Q403" s="27">
        <f t="shared" si="271"/>
        <v>0</v>
      </c>
      <c r="R403" s="27">
        <f t="shared" si="271"/>
        <v>1141460.8999999999</v>
      </c>
      <c r="S403" s="27">
        <f t="shared" si="271"/>
        <v>1201875.0999999999</v>
      </c>
      <c r="T403" s="140"/>
      <c r="U403" s="140"/>
    </row>
    <row r="404" spans="1:21" s="116" customFormat="1" ht="13.35" customHeight="1" x14ac:dyDescent="0.2">
      <c r="A404" s="146"/>
      <c r="B404" s="142"/>
      <c r="C404" s="15">
        <f>C438</f>
        <v>136</v>
      </c>
      <c r="D404" s="15" t="str">
        <f t="shared" ref="D404:G404" si="272">D438</f>
        <v>07</v>
      </c>
      <c r="E404" s="15" t="str">
        <f t="shared" ref="E404" si="273">E438</f>
        <v>02</v>
      </c>
      <c r="F404" s="15" t="str">
        <f t="shared" si="272"/>
        <v>0710470120</v>
      </c>
      <c r="G404" s="15">
        <f t="shared" si="272"/>
        <v>530</v>
      </c>
      <c r="H404" s="27">
        <f>H438</f>
        <v>15740853.399999999</v>
      </c>
      <c r="I404" s="27">
        <f t="shared" ref="I404:S404" si="274">I438</f>
        <v>3458099</v>
      </c>
      <c r="J404" s="27">
        <f t="shared" si="274"/>
        <v>3623995.6</v>
      </c>
      <c r="K404" s="27">
        <f t="shared" si="274"/>
        <v>3458099</v>
      </c>
      <c r="L404" s="27">
        <f t="shared" si="274"/>
        <v>5632621.5999999996</v>
      </c>
      <c r="M404" s="27">
        <f t="shared" si="274"/>
        <v>0</v>
      </c>
      <c r="N404" s="27">
        <f t="shared" si="274"/>
        <v>2045876.7</v>
      </c>
      <c r="O404" s="27">
        <f t="shared" si="274"/>
        <v>0</v>
      </c>
      <c r="P404" s="27">
        <f t="shared" si="274"/>
        <v>4438359.5</v>
      </c>
      <c r="Q404" s="27">
        <f t="shared" si="274"/>
        <v>0</v>
      </c>
      <c r="R404" s="27">
        <f t="shared" si="274"/>
        <v>16601703.5</v>
      </c>
      <c r="S404" s="27">
        <f t="shared" si="274"/>
        <v>17520495.100000001</v>
      </c>
      <c r="T404" s="140"/>
      <c r="U404" s="140"/>
    </row>
    <row r="405" spans="1:21" s="116" customFormat="1" ht="13.35" customHeight="1" x14ac:dyDescent="0.2">
      <c r="A405" s="146"/>
      <c r="B405" s="142"/>
      <c r="C405" s="15">
        <f>C445</f>
        <v>136</v>
      </c>
      <c r="D405" s="15" t="str">
        <f t="shared" ref="D405" si="275">D445</f>
        <v>10</v>
      </c>
      <c r="E405" s="15" t="str">
        <f t="shared" ref="E405" si="276">E445</f>
        <v>03</v>
      </c>
      <c r="F405" s="16" t="str">
        <f>F445</f>
        <v>0710470849</v>
      </c>
      <c r="G405" s="15">
        <f>G445</f>
        <v>530</v>
      </c>
      <c r="H405" s="27">
        <f>H445</f>
        <v>1398436.5</v>
      </c>
      <c r="I405" s="27">
        <f t="shared" ref="I405:S405" si="277">I445</f>
        <v>286555.44</v>
      </c>
      <c r="J405" s="27">
        <f>J445</f>
        <v>348914.85</v>
      </c>
      <c r="K405" s="27">
        <f t="shared" si="277"/>
        <v>286555.44</v>
      </c>
      <c r="L405" s="27">
        <f t="shared" si="277"/>
        <v>363406.1</v>
      </c>
      <c r="M405" s="27">
        <f t="shared" si="277"/>
        <v>0</v>
      </c>
      <c r="N405" s="27">
        <f t="shared" si="277"/>
        <v>187618.05</v>
      </c>
      <c r="O405" s="27">
        <f t="shared" si="277"/>
        <v>0</v>
      </c>
      <c r="P405" s="27">
        <f t="shared" si="277"/>
        <v>498497.5</v>
      </c>
      <c r="Q405" s="27">
        <f t="shared" si="277"/>
        <v>0</v>
      </c>
      <c r="R405" s="27">
        <f t="shared" si="277"/>
        <v>1398436.5</v>
      </c>
      <c r="S405" s="27">
        <f t="shared" si="277"/>
        <v>1398436.5</v>
      </c>
      <c r="T405" s="140"/>
      <c r="U405" s="140"/>
    </row>
    <row r="406" spans="1:21" s="116" customFormat="1" ht="13.35" customHeight="1" x14ac:dyDescent="0.2">
      <c r="A406" s="146"/>
      <c r="B406" s="142"/>
      <c r="C406" s="15">
        <f t="shared" ref="C406:C411" si="278">C452</f>
        <v>136</v>
      </c>
      <c r="D406" s="15" t="str">
        <f t="shared" ref="D406:G406" si="279">D452</f>
        <v>07</v>
      </c>
      <c r="E406" s="15" t="str">
        <f t="shared" ref="E406" si="280">E452</f>
        <v>02</v>
      </c>
      <c r="F406" s="15" t="str">
        <f t="shared" si="279"/>
        <v>0710400620</v>
      </c>
      <c r="G406" s="15">
        <f t="shared" si="279"/>
        <v>611</v>
      </c>
      <c r="H406" s="27">
        <f t="shared" ref="H406:S411" si="281">H452</f>
        <v>111876.4</v>
      </c>
      <c r="I406" s="27">
        <f t="shared" si="281"/>
        <v>0</v>
      </c>
      <c r="J406" s="27">
        <f t="shared" si="281"/>
        <v>27969.1</v>
      </c>
      <c r="K406" s="27">
        <f t="shared" si="281"/>
        <v>0</v>
      </c>
      <c r="L406" s="27">
        <f t="shared" si="281"/>
        <v>27969.1</v>
      </c>
      <c r="M406" s="27">
        <f t="shared" si="281"/>
        <v>0</v>
      </c>
      <c r="N406" s="27">
        <f t="shared" si="281"/>
        <v>27969.1</v>
      </c>
      <c r="O406" s="27">
        <f t="shared" si="281"/>
        <v>0</v>
      </c>
      <c r="P406" s="27">
        <f t="shared" si="281"/>
        <v>27969.1</v>
      </c>
      <c r="Q406" s="27">
        <f t="shared" si="281"/>
        <v>0</v>
      </c>
      <c r="R406" s="27">
        <f t="shared" si="281"/>
        <v>116567.3</v>
      </c>
      <c r="S406" s="27">
        <f t="shared" si="281"/>
        <v>121511.3</v>
      </c>
      <c r="T406" s="140"/>
      <c r="U406" s="140"/>
    </row>
    <row r="407" spans="1:21" s="116" customFormat="1" ht="13.35" customHeight="1" x14ac:dyDescent="0.2">
      <c r="A407" s="146"/>
      <c r="B407" s="142"/>
      <c r="C407" s="15">
        <f t="shared" si="278"/>
        <v>136</v>
      </c>
      <c r="D407" s="15" t="str">
        <f t="shared" ref="D407:G411" si="282">D453</f>
        <v>07</v>
      </c>
      <c r="E407" s="15" t="str">
        <f t="shared" ref="E407" si="283">E453</f>
        <v>02</v>
      </c>
      <c r="F407" s="15" t="str">
        <f t="shared" si="282"/>
        <v>0710400630</v>
      </c>
      <c r="G407" s="15">
        <f t="shared" si="282"/>
        <v>611</v>
      </c>
      <c r="H407" s="27">
        <f t="shared" si="281"/>
        <v>268234.3</v>
      </c>
      <c r="I407" s="27">
        <f t="shared" si="281"/>
        <v>0</v>
      </c>
      <c r="J407" s="27">
        <f t="shared" si="281"/>
        <v>67060.3</v>
      </c>
      <c r="K407" s="27">
        <f t="shared" si="281"/>
        <v>0</v>
      </c>
      <c r="L407" s="27">
        <f t="shared" si="281"/>
        <v>67058</v>
      </c>
      <c r="M407" s="27">
        <f t="shared" si="281"/>
        <v>0</v>
      </c>
      <c r="N407" s="27">
        <f t="shared" si="281"/>
        <v>67058</v>
      </c>
      <c r="O407" s="27">
        <f t="shared" si="281"/>
        <v>0</v>
      </c>
      <c r="P407" s="27">
        <f t="shared" si="281"/>
        <v>67058</v>
      </c>
      <c r="Q407" s="27">
        <f t="shared" si="281"/>
        <v>0</v>
      </c>
      <c r="R407" s="27">
        <f t="shared" si="281"/>
        <v>279389.90000000002</v>
      </c>
      <c r="S407" s="27">
        <f t="shared" si="281"/>
        <v>291100.7</v>
      </c>
      <c r="T407" s="140"/>
      <c r="U407" s="140"/>
    </row>
    <row r="408" spans="1:21" s="116" customFormat="1" ht="13.35" customHeight="1" x14ac:dyDescent="0.2">
      <c r="A408" s="146"/>
      <c r="B408" s="142"/>
      <c r="C408" s="15">
        <f t="shared" si="278"/>
        <v>136</v>
      </c>
      <c r="D408" s="15" t="str">
        <f t="shared" si="282"/>
        <v>07</v>
      </c>
      <c r="E408" s="15" t="str">
        <f t="shared" ref="E408" si="284">E454</f>
        <v>02</v>
      </c>
      <c r="F408" s="15" t="str">
        <f t="shared" si="282"/>
        <v>0710400630</v>
      </c>
      <c r="G408" s="15">
        <f t="shared" si="282"/>
        <v>621</v>
      </c>
      <c r="H408" s="27">
        <f t="shared" si="281"/>
        <v>83761.600000000006</v>
      </c>
      <c r="I408" s="27">
        <f t="shared" si="281"/>
        <v>0</v>
      </c>
      <c r="J408" s="27">
        <f t="shared" si="281"/>
        <v>20940.400000000001</v>
      </c>
      <c r="K408" s="27">
        <f t="shared" si="281"/>
        <v>0</v>
      </c>
      <c r="L408" s="27">
        <f t="shared" si="281"/>
        <v>20940.400000000001</v>
      </c>
      <c r="M408" s="27">
        <f t="shared" si="281"/>
        <v>0</v>
      </c>
      <c r="N408" s="27">
        <f t="shared" si="281"/>
        <v>20940.400000000001</v>
      </c>
      <c r="O408" s="27">
        <f t="shared" si="281"/>
        <v>0</v>
      </c>
      <c r="P408" s="27">
        <f t="shared" si="281"/>
        <v>20940.400000000001</v>
      </c>
      <c r="Q408" s="27">
        <f t="shared" si="281"/>
        <v>0</v>
      </c>
      <c r="R408" s="27">
        <f t="shared" si="281"/>
        <v>86409.7</v>
      </c>
      <c r="S408" s="27">
        <f t="shared" si="281"/>
        <v>89192</v>
      </c>
      <c r="T408" s="140"/>
      <c r="U408" s="140"/>
    </row>
    <row r="409" spans="1:21" s="116" customFormat="1" ht="13.35" customHeight="1" x14ac:dyDescent="0.2">
      <c r="A409" s="146"/>
      <c r="B409" s="142"/>
      <c r="C409" s="15">
        <f t="shared" si="278"/>
        <v>136</v>
      </c>
      <c r="D409" s="15" t="str">
        <f t="shared" si="282"/>
        <v>07</v>
      </c>
      <c r="E409" s="15" t="str">
        <f t="shared" ref="E409" si="285">E455</f>
        <v>09</v>
      </c>
      <c r="F409" s="15" t="str">
        <f t="shared" si="282"/>
        <v>0710400660</v>
      </c>
      <c r="G409" s="15">
        <f t="shared" si="282"/>
        <v>611</v>
      </c>
      <c r="H409" s="27">
        <f t="shared" si="281"/>
        <v>119435.4</v>
      </c>
      <c r="I409" s="27">
        <f t="shared" si="281"/>
        <v>0</v>
      </c>
      <c r="J409" s="27">
        <f t="shared" si="281"/>
        <v>29858.799999999999</v>
      </c>
      <c r="K409" s="27">
        <f t="shared" si="281"/>
        <v>0</v>
      </c>
      <c r="L409" s="27">
        <f t="shared" si="281"/>
        <v>29858.799999999999</v>
      </c>
      <c r="M409" s="27">
        <f t="shared" si="281"/>
        <v>0</v>
      </c>
      <c r="N409" s="27">
        <f t="shared" si="281"/>
        <v>29858.799999999999</v>
      </c>
      <c r="O409" s="27">
        <f t="shared" si="281"/>
        <v>0</v>
      </c>
      <c r="P409" s="27">
        <f t="shared" si="281"/>
        <v>29859</v>
      </c>
      <c r="Q409" s="27">
        <f t="shared" si="281"/>
        <v>0</v>
      </c>
      <c r="R409" s="27">
        <f t="shared" si="281"/>
        <v>124619.4</v>
      </c>
      <c r="S409" s="27">
        <f t="shared" si="281"/>
        <v>130036.9</v>
      </c>
      <c r="T409" s="140"/>
      <c r="U409" s="140"/>
    </row>
    <row r="410" spans="1:21" s="116" customFormat="1" ht="13.35" customHeight="1" x14ac:dyDescent="0.2">
      <c r="A410" s="146"/>
      <c r="B410" s="142"/>
      <c r="C410" s="15">
        <f t="shared" si="278"/>
        <v>136</v>
      </c>
      <c r="D410" s="15" t="str">
        <f t="shared" si="282"/>
        <v>07</v>
      </c>
      <c r="E410" s="15" t="str">
        <f t="shared" ref="E410" si="286">E456</f>
        <v>03</v>
      </c>
      <c r="F410" s="18" t="s">
        <v>444</v>
      </c>
      <c r="G410" s="15">
        <f t="shared" si="282"/>
        <v>611</v>
      </c>
      <c r="H410" s="27">
        <f t="shared" si="281"/>
        <v>30564.1</v>
      </c>
      <c r="I410" s="27">
        <f t="shared" si="281"/>
        <v>7660</v>
      </c>
      <c r="J410" s="27">
        <f t="shared" si="281"/>
        <v>7644.1</v>
      </c>
      <c r="K410" s="27">
        <f t="shared" si="281"/>
        <v>7660</v>
      </c>
      <c r="L410" s="27">
        <f t="shared" si="281"/>
        <v>7640</v>
      </c>
      <c r="M410" s="27">
        <f t="shared" si="281"/>
        <v>0</v>
      </c>
      <c r="N410" s="27">
        <f t="shared" si="281"/>
        <v>7640</v>
      </c>
      <c r="O410" s="27">
        <f t="shared" si="281"/>
        <v>0</v>
      </c>
      <c r="P410" s="27">
        <f t="shared" si="281"/>
        <v>7640</v>
      </c>
      <c r="Q410" s="27">
        <f t="shared" si="281"/>
        <v>0</v>
      </c>
      <c r="R410" s="27">
        <f t="shared" si="281"/>
        <v>31982.9</v>
      </c>
      <c r="S410" s="27">
        <f t="shared" si="281"/>
        <v>33470.6</v>
      </c>
      <c r="T410" s="140"/>
      <c r="U410" s="140"/>
    </row>
    <row r="411" spans="1:21" s="116" customFormat="1" ht="13.35" customHeight="1" x14ac:dyDescent="0.2">
      <c r="A411" s="146"/>
      <c r="B411" s="142"/>
      <c r="C411" s="15">
        <f t="shared" si="278"/>
        <v>136</v>
      </c>
      <c r="D411" s="15" t="str">
        <f t="shared" si="282"/>
        <v>07</v>
      </c>
      <c r="E411" s="15" t="str">
        <f t="shared" ref="E411" si="287">E457</f>
        <v>03</v>
      </c>
      <c r="F411" s="18" t="s">
        <v>444</v>
      </c>
      <c r="G411" s="15">
        <f t="shared" si="282"/>
        <v>621</v>
      </c>
      <c r="H411" s="27">
        <f t="shared" si="281"/>
        <v>125206.39999999999</v>
      </c>
      <c r="I411" s="27">
        <f t="shared" si="281"/>
        <v>93780</v>
      </c>
      <c r="J411" s="27">
        <f t="shared" si="281"/>
        <v>31318.3</v>
      </c>
      <c r="K411" s="27">
        <f t="shared" si="281"/>
        <v>31260</v>
      </c>
      <c r="L411" s="27">
        <f t="shared" si="281"/>
        <v>31296</v>
      </c>
      <c r="M411" s="27">
        <f t="shared" si="281"/>
        <v>31260</v>
      </c>
      <c r="N411" s="27">
        <f t="shared" si="281"/>
        <v>31296</v>
      </c>
      <c r="O411" s="27">
        <f t="shared" si="281"/>
        <v>31260</v>
      </c>
      <c r="P411" s="27">
        <f t="shared" si="281"/>
        <v>31296.1</v>
      </c>
      <c r="Q411" s="27">
        <f t="shared" si="281"/>
        <v>0</v>
      </c>
      <c r="R411" s="27">
        <f t="shared" si="281"/>
        <v>131276.1</v>
      </c>
      <c r="S411" s="27">
        <f t="shared" si="281"/>
        <v>137655.9</v>
      </c>
      <c r="T411" s="140"/>
      <c r="U411" s="140"/>
    </row>
    <row r="412" spans="1:21" s="116" customFormat="1" ht="13.35" customHeight="1" x14ac:dyDescent="0.2">
      <c r="A412" s="146"/>
      <c r="B412" s="142"/>
      <c r="C412" s="15">
        <f>C464</f>
        <v>136</v>
      </c>
      <c r="D412" s="15" t="str">
        <f t="shared" ref="D412:G412" si="288">D464</f>
        <v>07</v>
      </c>
      <c r="E412" s="15" t="str">
        <f t="shared" ref="E412" si="289">E464</f>
        <v>09</v>
      </c>
      <c r="F412" s="15" t="str">
        <f t="shared" si="288"/>
        <v>0710400660</v>
      </c>
      <c r="G412" s="15" t="str">
        <f t="shared" si="288"/>
        <v>-</v>
      </c>
      <c r="H412" s="27">
        <f>H464</f>
        <v>193474.8</v>
      </c>
      <c r="I412" s="27">
        <f t="shared" ref="I412:S412" si="290">I464</f>
        <v>0</v>
      </c>
      <c r="J412" s="27">
        <f t="shared" si="290"/>
        <v>48368.7</v>
      </c>
      <c r="K412" s="27">
        <f t="shared" si="290"/>
        <v>0</v>
      </c>
      <c r="L412" s="27">
        <f t="shared" si="290"/>
        <v>48368.7</v>
      </c>
      <c r="M412" s="27">
        <f t="shared" si="290"/>
        <v>0</v>
      </c>
      <c r="N412" s="27">
        <f t="shared" si="290"/>
        <v>48368.7</v>
      </c>
      <c r="O412" s="27">
        <f t="shared" si="290"/>
        <v>0</v>
      </c>
      <c r="P412" s="27">
        <f t="shared" si="290"/>
        <v>48368.7</v>
      </c>
      <c r="Q412" s="27">
        <f t="shared" si="290"/>
        <v>0</v>
      </c>
      <c r="R412" s="27">
        <f t="shared" si="290"/>
        <v>195377</v>
      </c>
      <c r="S412" s="27">
        <f t="shared" si="290"/>
        <v>197342.3</v>
      </c>
      <c r="T412" s="140"/>
      <c r="U412" s="140"/>
    </row>
    <row r="413" spans="1:21" s="116" customFormat="1" ht="13.35" customHeight="1" x14ac:dyDescent="0.2">
      <c r="A413" s="146"/>
      <c r="B413" s="142"/>
      <c r="C413" s="15">
        <f>C478</f>
        <v>136</v>
      </c>
      <c r="D413" s="15" t="str">
        <f t="shared" ref="D413:S416" si="291">D478</f>
        <v>10</v>
      </c>
      <c r="E413" s="15" t="str">
        <f t="shared" si="291"/>
        <v>04</v>
      </c>
      <c r="F413" s="15" t="str">
        <f t="shared" si="291"/>
        <v>0710403589</v>
      </c>
      <c r="G413" s="15">
        <f t="shared" si="291"/>
        <v>321</v>
      </c>
      <c r="H413" s="27">
        <f t="shared" si="291"/>
        <v>66.3</v>
      </c>
      <c r="I413" s="27">
        <f t="shared" si="291"/>
        <v>0</v>
      </c>
      <c r="J413" s="27">
        <f t="shared" si="291"/>
        <v>16</v>
      </c>
      <c r="K413" s="27">
        <f t="shared" si="291"/>
        <v>0</v>
      </c>
      <c r="L413" s="27">
        <f t="shared" si="291"/>
        <v>16</v>
      </c>
      <c r="M413" s="27">
        <f t="shared" si="291"/>
        <v>0</v>
      </c>
      <c r="N413" s="27">
        <f t="shared" si="291"/>
        <v>18.3</v>
      </c>
      <c r="O413" s="27">
        <f t="shared" si="291"/>
        <v>0</v>
      </c>
      <c r="P413" s="27">
        <f t="shared" si="291"/>
        <v>16</v>
      </c>
      <c r="Q413" s="27">
        <f t="shared" si="291"/>
        <v>0</v>
      </c>
      <c r="R413" s="27">
        <f t="shared" si="291"/>
        <v>66.3</v>
      </c>
      <c r="S413" s="27">
        <f t="shared" si="291"/>
        <v>66.3</v>
      </c>
      <c r="T413" s="140"/>
      <c r="U413" s="140"/>
    </row>
    <row r="414" spans="1:21" s="116" customFormat="1" ht="13.35" customHeight="1" x14ac:dyDescent="0.2">
      <c r="A414" s="146"/>
      <c r="B414" s="142"/>
      <c r="C414" s="15">
        <f t="shared" ref="C414:R416" si="292">C479</f>
        <v>136</v>
      </c>
      <c r="D414" s="15" t="str">
        <f t="shared" si="292"/>
        <v>10</v>
      </c>
      <c r="E414" s="15" t="str">
        <f t="shared" si="292"/>
        <v>04</v>
      </c>
      <c r="F414" s="15" t="str">
        <f t="shared" si="292"/>
        <v>0710403589</v>
      </c>
      <c r="G414" s="15">
        <f t="shared" si="292"/>
        <v>612</v>
      </c>
      <c r="H414" s="27">
        <f t="shared" si="292"/>
        <v>644</v>
      </c>
      <c r="I414" s="27">
        <f t="shared" si="292"/>
        <v>0</v>
      </c>
      <c r="J414" s="27">
        <f t="shared" si="292"/>
        <v>161</v>
      </c>
      <c r="K414" s="27">
        <f t="shared" si="292"/>
        <v>0</v>
      </c>
      <c r="L414" s="27">
        <f t="shared" si="292"/>
        <v>161</v>
      </c>
      <c r="M414" s="27">
        <f t="shared" si="292"/>
        <v>0</v>
      </c>
      <c r="N414" s="27">
        <f t="shared" si="292"/>
        <v>161</v>
      </c>
      <c r="O414" s="27">
        <f t="shared" si="292"/>
        <v>0</v>
      </c>
      <c r="P414" s="27">
        <f t="shared" si="292"/>
        <v>161</v>
      </c>
      <c r="Q414" s="27">
        <f t="shared" si="292"/>
        <v>0</v>
      </c>
      <c r="R414" s="27">
        <f t="shared" si="292"/>
        <v>644</v>
      </c>
      <c r="S414" s="27">
        <f t="shared" si="291"/>
        <v>644</v>
      </c>
      <c r="T414" s="140"/>
      <c r="U414" s="140"/>
    </row>
    <row r="415" spans="1:21" s="116" customFormat="1" ht="13.35" customHeight="1" x14ac:dyDescent="0.2">
      <c r="A415" s="146"/>
      <c r="B415" s="142"/>
      <c r="C415" s="15">
        <f t="shared" si="292"/>
        <v>136</v>
      </c>
      <c r="D415" s="15" t="str">
        <f t="shared" si="291"/>
        <v>07</v>
      </c>
      <c r="E415" s="15" t="str">
        <f t="shared" si="291"/>
        <v>02</v>
      </c>
      <c r="F415" s="15" t="str">
        <f t="shared" si="291"/>
        <v>0710403349</v>
      </c>
      <c r="G415" s="15">
        <f t="shared" si="291"/>
        <v>612</v>
      </c>
      <c r="H415" s="27">
        <f t="shared" si="291"/>
        <v>12654.7</v>
      </c>
      <c r="I415" s="27">
        <f t="shared" si="291"/>
        <v>0</v>
      </c>
      <c r="J415" s="27">
        <f t="shared" si="291"/>
        <v>3163</v>
      </c>
      <c r="K415" s="27">
        <f t="shared" si="291"/>
        <v>0</v>
      </c>
      <c r="L415" s="27">
        <f t="shared" si="291"/>
        <v>3163</v>
      </c>
      <c r="M415" s="27">
        <f t="shared" si="291"/>
        <v>0</v>
      </c>
      <c r="N415" s="27">
        <f t="shared" si="291"/>
        <v>3163</v>
      </c>
      <c r="O415" s="27">
        <f t="shared" si="291"/>
        <v>0</v>
      </c>
      <c r="P415" s="27">
        <f t="shared" si="291"/>
        <v>3165.7</v>
      </c>
      <c r="Q415" s="27">
        <f t="shared" si="291"/>
        <v>0</v>
      </c>
      <c r="R415" s="27">
        <f t="shared" si="291"/>
        <v>12654.7</v>
      </c>
      <c r="S415" s="27">
        <f t="shared" si="291"/>
        <v>12654.7</v>
      </c>
      <c r="T415" s="140"/>
      <c r="U415" s="140"/>
    </row>
    <row r="416" spans="1:21" s="116" customFormat="1" ht="13.35" customHeight="1" x14ac:dyDescent="0.2">
      <c r="A416" s="146"/>
      <c r="B416" s="142"/>
      <c r="C416" s="15">
        <f t="shared" si="292"/>
        <v>136</v>
      </c>
      <c r="D416" s="15" t="str">
        <f t="shared" si="291"/>
        <v>07</v>
      </c>
      <c r="E416" s="15" t="str">
        <f t="shared" si="291"/>
        <v>02</v>
      </c>
      <c r="F416" s="15" t="str">
        <f t="shared" si="291"/>
        <v>0710403349</v>
      </c>
      <c r="G416" s="15">
        <f t="shared" si="291"/>
        <v>622</v>
      </c>
      <c r="H416" s="27">
        <f t="shared" si="291"/>
        <v>632.4</v>
      </c>
      <c r="I416" s="27">
        <f t="shared" si="291"/>
        <v>0</v>
      </c>
      <c r="J416" s="27">
        <f t="shared" si="291"/>
        <v>208.5</v>
      </c>
      <c r="K416" s="27">
        <f t="shared" si="291"/>
        <v>0</v>
      </c>
      <c r="L416" s="27">
        <f t="shared" si="291"/>
        <v>141.30000000000001</v>
      </c>
      <c r="M416" s="27">
        <f t="shared" si="291"/>
        <v>0</v>
      </c>
      <c r="N416" s="27">
        <f t="shared" si="291"/>
        <v>69.5</v>
      </c>
      <c r="O416" s="27">
        <f t="shared" si="291"/>
        <v>0</v>
      </c>
      <c r="P416" s="27">
        <f t="shared" si="291"/>
        <v>213.1</v>
      </c>
      <c r="Q416" s="27">
        <f t="shared" si="291"/>
        <v>0</v>
      </c>
      <c r="R416" s="27">
        <f t="shared" si="291"/>
        <v>632.4</v>
      </c>
      <c r="S416" s="27">
        <f t="shared" si="291"/>
        <v>632.4</v>
      </c>
      <c r="T416" s="140"/>
      <c r="U416" s="140"/>
    </row>
    <row r="417" spans="1:21" s="116" customFormat="1" ht="13.35" customHeight="1" x14ac:dyDescent="0.2">
      <c r="A417" s="146"/>
      <c r="B417" s="143"/>
      <c r="C417" s="15">
        <v>136</v>
      </c>
      <c r="D417" s="16" t="s">
        <v>400</v>
      </c>
      <c r="E417" s="18" t="s">
        <v>399</v>
      </c>
      <c r="F417" s="100"/>
      <c r="G417" s="15">
        <v>613</v>
      </c>
      <c r="H417" s="100">
        <f>H470</f>
        <v>0</v>
      </c>
      <c r="I417" s="100">
        <f t="shared" ref="I417:S417" si="293">I470</f>
        <v>0</v>
      </c>
      <c r="J417" s="100">
        <f t="shared" si="293"/>
        <v>0</v>
      </c>
      <c r="K417" s="100">
        <f t="shared" si="293"/>
        <v>0</v>
      </c>
      <c r="L417" s="100">
        <f t="shared" si="293"/>
        <v>0</v>
      </c>
      <c r="M417" s="100">
        <f t="shared" si="293"/>
        <v>0</v>
      </c>
      <c r="N417" s="100">
        <f t="shared" si="293"/>
        <v>0</v>
      </c>
      <c r="O417" s="100">
        <f t="shared" si="293"/>
        <v>0</v>
      </c>
      <c r="P417" s="100">
        <f t="shared" si="293"/>
        <v>0</v>
      </c>
      <c r="Q417" s="100">
        <f t="shared" si="293"/>
        <v>0</v>
      </c>
      <c r="R417" s="100">
        <f t="shared" si="293"/>
        <v>0</v>
      </c>
      <c r="S417" s="100">
        <f t="shared" si="293"/>
        <v>0</v>
      </c>
      <c r="T417" s="140"/>
      <c r="U417" s="140"/>
    </row>
    <row r="418" spans="1:21" s="116" customFormat="1" ht="13.35" customHeight="1" x14ac:dyDescent="0.2">
      <c r="A418" s="146"/>
      <c r="B418" s="130" t="s">
        <v>14</v>
      </c>
      <c r="C418" s="15"/>
      <c r="D418" s="16"/>
      <c r="E418" s="16"/>
      <c r="F418" s="16"/>
      <c r="G418" s="15"/>
      <c r="H418" s="12">
        <f>H425+H432+H439+H446+H458+H465</f>
        <v>0</v>
      </c>
      <c r="I418" s="12">
        <f t="shared" ref="I418:S418" si="294">I425+I432+I439+I446+I458+I465</f>
        <v>0</v>
      </c>
      <c r="J418" s="12">
        <f t="shared" si="294"/>
        <v>0</v>
      </c>
      <c r="K418" s="12">
        <f t="shared" si="294"/>
        <v>0</v>
      </c>
      <c r="L418" s="12">
        <f t="shared" si="294"/>
        <v>0</v>
      </c>
      <c r="M418" s="12">
        <f t="shared" si="294"/>
        <v>0</v>
      </c>
      <c r="N418" s="12">
        <f t="shared" si="294"/>
        <v>0</v>
      </c>
      <c r="O418" s="12">
        <f t="shared" si="294"/>
        <v>0</v>
      </c>
      <c r="P418" s="12">
        <f t="shared" si="294"/>
        <v>0</v>
      </c>
      <c r="Q418" s="12">
        <f t="shared" si="294"/>
        <v>0</v>
      </c>
      <c r="R418" s="12">
        <f t="shared" si="294"/>
        <v>0</v>
      </c>
      <c r="S418" s="12">
        <f t="shared" si="294"/>
        <v>0</v>
      </c>
      <c r="T418" s="140"/>
      <c r="U418" s="140"/>
    </row>
    <row r="419" spans="1:21" s="116" customFormat="1" ht="13.35" customHeight="1" x14ac:dyDescent="0.2">
      <c r="A419" s="146"/>
      <c r="B419" s="130" t="s">
        <v>15</v>
      </c>
      <c r="C419" s="15">
        <v>136</v>
      </c>
      <c r="D419" s="16"/>
      <c r="E419" s="16"/>
      <c r="F419" s="16"/>
      <c r="G419" s="15"/>
      <c r="H419" s="12">
        <f>H426+H433+H440+H447+H459+H466</f>
        <v>0</v>
      </c>
      <c r="I419" s="12">
        <f t="shared" ref="I419:S419" si="295">I426+I433+I440+I447+I459+I466</f>
        <v>0</v>
      </c>
      <c r="J419" s="12">
        <f t="shared" si="295"/>
        <v>0</v>
      </c>
      <c r="K419" s="12">
        <f t="shared" si="295"/>
        <v>0</v>
      </c>
      <c r="L419" s="12">
        <f t="shared" si="295"/>
        <v>0</v>
      </c>
      <c r="M419" s="12">
        <f t="shared" si="295"/>
        <v>0</v>
      </c>
      <c r="N419" s="12">
        <f t="shared" si="295"/>
        <v>0</v>
      </c>
      <c r="O419" s="12">
        <f t="shared" si="295"/>
        <v>0</v>
      </c>
      <c r="P419" s="12">
        <f t="shared" si="295"/>
        <v>0</v>
      </c>
      <c r="Q419" s="12">
        <f t="shared" si="295"/>
        <v>0</v>
      </c>
      <c r="R419" s="12">
        <f t="shared" si="295"/>
        <v>0</v>
      </c>
      <c r="S419" s="12">
        <f t="shared" si="295"/>
        <v>0</v>
      </c>
      <c r="T419" s="140"/>
      <c r="U419" s="140"/>
    </row>
    <row r="420" spans="1:21" s="116" customFormat="1" ht="12.75" customHeight="1" x14ac:dyDescent="0.2">
      <c r="A420" s="146"/>
      <c r="B420" s="130" t="s">
        <v>12</v>
      </c>
      <c r="C420" s="15"/>
      <c r="D420" s="16"/>
      <c r="E420" s="16"/>
      <c r="F420" s="16"/>
      <c r="G420" s="15"/>
      <c r="H420" s="12">
        <f>H427+H434+H441+H448+H460+H467</f>
        <v>0</v>
      </c>
      <c r="I420" s="12">
        <f t="shared" ref="I420:S420" si="296">I427+I434+I441+I448+I460+I467</f>
        <v>0</v>
      </c>
      <c r="J420" s="12">
        <f t="shared" si="296"/>
        <v>0</v>
      </c>
      <c r="K420" s="12">
        <f t="shared" si="296"/>
        <v>0</v>
      </c>
      <c r="L420" s="12">
        <f t="shared" si="296"/>
        <v>0</v>
      </c>
      <c r="M420" s="12">
        <f t="shared" si="296"/>
        <v>0</v>
      </c>
      <c r="N420" s="12">
        <f t="shared" si="296"/>
        <v>0</v>
      </c>
      <c r="O420" s="12">
        <f t="shared" si="296"/>
        <v>0</v>
      </c>
      <c r="P420" s="12">
        <f t="shared" si="296"/>
        <v>0</v>
      </c>
      <c r="Q420" s="12">
        <f t="shared" si="296"/>
        <v>0</v>
      </c>
      <c r="R420" s="12">
        <f t="shared" si="296"/>
        <v>0</v>
      </c>
      <c r="S420" s="12">
        <f t="shared" si="296"/>
        <v>0</v>
      </c>
      <c r="T420" s="140"/>
      <c r="U420" s="140"/>
    </row>
    <row r="421" spans="1:21" s="116" customFormat="1" ht="25.35" customHeight="1" x14ac:dyDescent="0.2">
      <c r="A421" s="146" t="s">
        <v>562</v>
      </c>
      <c r="B421" s="130" t="s">
        <v>96</v>
      </c>
      <c r="C421" s="15"/>
      <c r="D421" s="16"/>
      <c r="E421" s="16"/>
      <c r="F421" s="16"/>
      <c r="G421" s="15"/>
      <c r="H421" s="26">
        <v>143259</v>
      </c>
      <c r="I421" s="26"/>
      <c r="J421" s="26">
        <v>143259</v>
      </c>
      <c r="K421" s="26">
        <v>143259</v>
      </c>
      <c r="L421" s="26">
        <v>143259</v>
      </c>
      <c r="M421" s="26">
        <v>143259</v>
      </c>
      <c r="N421" s="26">
        <v>143259</v>
      </c>
      <c r="O421" s="26">
        <v>143259</v>
      </c>
      <c r="P421" s="26">
        <v>143259</v>
      </c>
      <c r="Q421" s="26">
        <v>143259</v>
      </c>
      <c r="R421" s="26">
        <v>143259</v>
      </c>
      <c r="S421" s="26">
        <v>143259</v>
      </c>
      <c r="T421" s="140" t="s">
        <v>377</v>
      </c>
      <c r="U421" s="140" t="s">
        <v>338</v>
      </c>
    </row>
    <row r="422" spans="1:21" s="116" customFormat="1" ht="25.5" x14ac:dyDescent="0.2">
      <c r="A422" s="146"/>
      <c r="B422" s="130" t="s">
        <v>117</v>
      </c>
      <c r="C422" s="15"/>
      <c r="D422" s="16"/>
      <c r="E422" s="16"/>
      <c r="F422" s="16"/>
      <c r="G422" s="15"/>
      <c r="H422" s="12">
        <f>ROUND(H423/H421,1)</f>
        <v>60.7</v>
      </c>
      <c r="I422" s="12" t="e">
        <f t="shared" ref="I422:S422" si="297">ROUND(I423/I421,1)</f>
        <v>#DIV/0!</v>
      </c>
      <c r="J422" s="13" t="s">
        <v>396</v>
      </c>
      <c r="K422" s="13">
        <v>0</v>
      </c>
      <c r="L422" s="13" t="s">
        <v>396</v>
      </c>
      <c r="M422" s="13">
        <v>0</v>
      </c>
      <c r="N422" s="13" t="s">
        <v>396</v>
      </c>
      <c r="O422" s="13">
        <v>0</v>
      </c>
      <c r="P422" s="13" t="s">
        <v>396</v>
      </c>
      <c r="Q422" s="12">
        <f t="shared" si="297"/>
        <v>0</v>
      </c>
      <c r="R422" s="12">
        <f t="shared" si="297"/>
        <v>64</v>
      </c>
      <c r="S422" s="12">
        <f t="shared" si="297"/>
        <v>67.400000000000006</v>
      </c>
      <c r="T422" s="140"/>
      <c r="U422" s="140"/>
    </row>
    <row r="423" spans="1:21" s="116" customFormat="1" ht="25.35" customHeight="1" x14ac:dyDescent="0.2">
      <c r="A423" s="146"/>
      <c r="B423" s="130" t="s">
        <v>90</v>
      </c>
      <c r="C423" s="15"/>
      <c r="D423" s="16"/>
      <c r="E423" s="16"/>
      <c r="F423" s="16"/>
      <c r="G423" s="15"/>
      <c r="H423" s="26">
        <f t="shared" ref="H423:S423" si="298">SUM(H424:H427)</f>
        <v>8693104.0999999996</v>
      </c>
      <c r="I423" s="26">
        <f t="shared" si="298"/>
        <v>2653481.2999999998</v>
      </c>
      <c r="J423" s="26">
        <f t="shared" si="298"/>
        <v>2092521.15</v>
      </c>
      <c r="K423" s="26">
        <f t="shared" si="298"/>
        <v>2653481.2999999998</v>
      </c>
      <c r="L423" s="26">
        <f t="shared" si="298"/>
        <v>2645700.4500000002</v>
      </c>
      <c r="M423" s="26">
        <f t="shared" si="298"/>
        <v>0</v>
      </c>
      <c r="N423" s="26">
        <f t="shared" si="298"/>
        <v>1595102.5499999998</v>
      </c>
      <c r="O423" s="26">
        <f t="shared" si="298"/>
        <v>0</v>
      </c>
      <c r="P423" s="26">
        <f t="shared" si="298"/>
        <v>2359779.9500000002</v>
      </c>
      <c r="Q423" s="26">
        <f t="shared" si="298"/>
        <v>0</v>
      </c>
      <c r="R423" s="26">
        <f t="shared" si="298"/>
        <v>9166683.8000000007</v>
      </c>
      <c r="S423" s="26">
        <f t="shared" si="298"/>
        <v>9662238.3000000007</v>
      </c>
      <c r="T423" s="140"/>
      <c r="U423" s="140"/>
    </row>
    <row r="424" spans="1:21" s="116" customFormat="1" x14ac:dyDescent="0.2">
      <c r="A424" s="146"/>
      <c r="B424" s="130" t="s">
        <v>17</v>
      </c>
      <c r="C424" s="15">
        <v>136</v>
      </c>
      <c r="D424" s="16" t="s">
        <v>400</v>
      </c>
      <c r="E424" s="18" t="s">
        <v>399</v>
      </c>
      <c r="F424" s="16" t="s">
        <v>432</v>
      </c>
      <c r="G424" s="15">
        <v>530</v>
      </c>
      <c r="H424" s="26">
        <f>J424+L424+N424+P424</f>
        <v>8693104.0999999996</v>
      </c>
      <c r="I424" s="101">
        <f>K424+M424+O424+Q424</f>
        <v>2653481.2999999998</v>
      </c>
      <c r="J424" s="26">
        <v>2092521.15</v>
      </c>
      <c r="K424" s="26">
        <v>2653481.2999999998</v>
      </c>
      <c r="L424" s="26">
        <v>2645700.4500000002</v>
      </c>
      <c r="M424" s="26">
        <v>0</v>
      </c>
      <c r="N424" s="26">
        <v>1595102.5499999998</v>
      </c>
      <c r="O424" s="26">
        <v>0</v>
      </c>
      <c r="P424" s="26">
        <v>2359779.9500000002</v>
      </c>
      <c r="Q424" s="26">
        <v>0</v>
      </c>
      <c r="R424" s="26">
        <v>9166683.8000000007</v>
      </c>
      <c r="S424" s="26">
        <v>9662238.3000000007</v>
      </c>
      <c r="T424" s="140"/>
      <c r="U424" s="140"/>
    </row>
    <row r="425" spans="1:21" s="116" customFormat="1" x14ac:dyDescent="0.2">
      <c r="A425" s="146"/>
      <c r="B425" s="130" t="s">
        <v>14</v>
      </c>
      <c r="C425" s="15"/>
      <c r="D425" s="16"/>
      <c r="E425" s="16"/>
      <c r="F425" s="16"/>
      <c r="G425" s="15"/>
      <c r="H425" s="12">
        <f>J425+L425+N425+P425</f>
        <v>0</v>
      </c>
      <c r="I425" s="19">
        <f t="shared" ref="I425:I427" si="299">K425+M425+O425+Q425</f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40"/>
      <c r="U425" s="140"/>
    </row>
    <row r="426" spans="1:21" s="116" customFormat="1" x14ac:dyDescent="0.2">
      <c r="A426" s="146"/>
      <c r="B426" s="130" t="s">
        <v>15</v>
      </c>
      <c r="C426" s="15"/>
      <c r="D426" s="16"/>
      <c r="E426" s="16"/>
      <c r="F426" s="16"/>
      <c r="G426" s="15"/>
      <c r="H426" s="12">
        <f t="shared" ref="H426:H427" si="300">J426+L426+N426+P426</f>
        <v>0</v>
      </c>
      <c r="I426" s="19">
        <f t="shared" si="299"/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40"/>
      <c r="U426" s="140"/>
    </row>
    <row r="427" spans="1:21" s="116" customFormat="1" ht="12.75" customHeight="1" x14ac:dyDescent="0.2">
      <c r="A427" s="146"/>
      <c r="B427" s="130" t="s">
        <v>12</v>
      </c>
      <c r="C427" s="15"/>
      <c r="D427" s="16"/>
      <c r="E427" s="16"/>
      <c r="F427" s="16"/>
      <c r="G427" s="15"/>
      <c r="H427" s="12">
        <f t="shared" si="300"/>
        <v>0</v>
      </c>
      <c r="I427" s="19">
        <f t="shared" si="299"/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40"/>
      <c r="U427" s="140"/>
    </row>
    <row r="428" spans="1:21" s="116" customFormat="1" ht="38.25" customHeight="1" x14ac:dyDescent="0.2">
      <c r="A428" s="146" t="s">
        <v>563</v>
      </c>
      <c r="B428" s="130" t="s">
        <v>95</v>
      </c>
      <c r="C428" s="15"/>
      <c r="D428" s="16"/>
      <c r="E428" s="16"/>
      <c r="F428" s="16"/>
      <c r="G428" s="15"/>
      <c r="H428" s="26">
        <v>3917</v>
      </c>
      <c r="I428" s="26">
        <v>3725</v>
      </c>
      <c r="J428" s="26">
        <v>3917</v>
      </c>
      <c r="K428" s="26">
        <v>3725</v>
      </c>
      <c r="L428" s="26">
        <v>3917</v>
      </c>
      <c r="M428" s="26">
        <v>0</v>
      </c>
      <c r="N428" s="26">
        <v>3917</v>
      </c>
      <c r="O428" s="26">
        <v>0</v>
      </c>
      <c r="P428" s="26">
        <v>3917</v>
      </c>
      <c r="Q428" s="26">
        <v>0</v>
      </c>
      <c r="R428" s="26">
        <v>3917</v>
      </c>
      <c r="S428" s="26">
        <v>3917</v>
      </c>
      <c r="T428" s="140" t="s">
        <v>377</v>
      </c>
      <c r="U428" s="140" t="s">
        <v>564</v>
      </c>
    </row>
    <row r="429" spans="1:21" s="116" customFormat="1" ht="26.45" customHeight="1" x14ac:dyDescent="0.2">
      <c r="A429" s="146"/>
      <c r="B429" s="130" t="s">
        <v>120</v>
      </c>
      <c r="C429" s="15"/>
      <c r="D429" s="16"/>
      <c r="E429" s="16"/>
      <c r="F429" s="16"/>
      <c r="G429" s="15"/>
      <c r="H429" s="26">
        <f t="shared" ref="H429:S429" si="301">ROUND(H430/H428,1)</f>
        <v>276.8</v>
      </c>
      <c r="I429" s="26">
        <f t="shared" si="301"/>
        <v>63.6</v>
      </c>
      <c r="J429" s="13" t="s">
        <v>396</v>
      </c>
      <c r="K429" s="13">
        <v>0</v>
      </c>
      <c r="L429" s="13" t="s">
        <v>396</v>
      </c>
      <c r="M429" s="13">
        <v>0</v>
      </c>
      <c r="N429" s="13" t="s">
        <v>396</v>
      </c>
      <c r="O429" s="13">
        <v>0</v>
      </c>
      <c r="P429" s="13" t="s">
        <v>396</v>
      </c>
      <c r="Q429" s="26" t="e">
        <f t="shared" si="301"/>
        <v>#DIV/0!</v>
      </c>
      <c r="R429" s="26">
        <f t="shared" si="301"/>
        <v>291.39999999999998</v>
      </c>
      <c r="S429" s="26">
        <f t="shared" si="301"/>
        <v>306.8</v>
      </c>
      <c r="T429" s="140"/>
      <c r="U429" s="140"/>
    </row>
    <row r="430" spans="1:21" s="116" customFormat="1" ht="42.6" customHeight="1" x14ac:dyDescent="0.2">
      <c r="A430" s="146"/>
      <c r="B430" s="130" t="s">
        <v>90</v>
      </c>
      <c r="C430" s="15"/>
      <c r="D430" s="16"/>
      <c r="E430" s="16"/>
      <c r="F430" s="16"/>
      <c r="G430" s="15"/>
      <c r="H430" s="26">
        <f t="shared" ref="H430:S430" si="302">SUM(H431:H434)</f>
        <v>1084030</v>
      </c>
      <c r="I430" s="26">
        <f t="shared" si="302"/>
        <v>236794.7</v>
      </c>
      <c r="J430" s="26">
        <f t="shared" si="302"/>
        <v>262682</v>
      </c>
      <c r="K430" s="26">
        <f t="shared" si="302"/>
        <v>236794.7</v>
      </c>
      <c r="L430" s="26">
        <f t="shared" si="302"/>
        <v>332847.8</v>
      </c>
      <c r="M430" s="26">
        <f t="shared" si="302"/>
        <v>0</v>
      </c>
      <c r="N430" s="26">
        <f t="shared" si="302"/>
        <v>194386.5</v>
      </c>
      <c r="O430" s="26">
        <f t="shared" si="302"/>
        <v>0</v>
      </c>
      <c r="P430" s="26">
        <f t="shared" si="302"/>
        <v>294113.7</v>
      </c>
      <c r="Q430" s="26">
        <f t="shared" si="302"/>
        <v>0</v>
      </c>
      <c r="R430" s="26">
        <f t="shared" si="302"/>
        <v>1141460.8999999999</v>
      </c>
      <c r="S430" s="26">
        <f t="shared" si="302"/>
        <v>1201875.0999999999</v>
      </c>
      <c r="T430" s="140"/>
      <c r="U430" s="140"/>
    </row>
    <row r="431" spans="1:21" s="116" customFormat="1" ht="20.25" customHeight="1" x14ac:dyDescent="0.2">
      <c r="A431" s="146"/>
      <c r="B431" s="130" t="s">
        <v>17</v>
      </c>
      <c r="C431" s="15">
        <v>136</v>
      </c>
      <c r="D431" s="16" t="s">
        <v>400</v>
      </c>
      <c r="E431" s="18" t="s">
        <v>401</v>
      </c>
      <c r="F431" s="16" t="s">
        <v>440</v>
      </c>
      <c r="G431" s="15">
        <v>530</v>
      </c>
      <c r="H431" s="26">
        <f>J431+L431+N431+P431</f>
        <v>1084030</v>
      </c>
      <c r="I431" s="101">
        <f>K431+M431+O431+Q431</f>
        <v>236794.7</v>
      </c>
      <c r="J431" s="26">
        <v>262682</v>
      </c>
      <c r="K431" s="26">
        <v>236794.7</v>
      </c>
      <c r="L431" s="26">
        <v>332847.8</v>
      </c>
      <c r="M431" s="26">
        <v>0</v>
      </c>
      <c r="N431" s="26">
        <v>194386.5</v>
      </c>
      <c r="O431" s="26">
        <v>0</v>
      </c>
      <c r="P431" s="26">
        <v>294113.7</v>
      </c>
      <c r="Q431" s="26">
        <v>0</v>
      </c>
      <c r="R431" s="26">
        <v>1141460.8999999999</v>
      </c>
      <c r="S431" s="12">
        <v>1201875.0999999999</v>
      </c>
      <c r="T431" s="140"/>
      <c r="U431" s="140"/>
    </row>
    <row r="432" spans="1:21" s="116" customFormat="1" x14ac:dyDescent="0.2">
      <c r="A432" s="146"/>
      <c r="B432" s="130" t="s">
        <v>14</v>
      </c>
      <c r="C432" s="15"/>
      <c r="D432" s="16"/>
      <c r="E432" s="16"/>
      <c r="F432" s="16"/>
      <c r="G432" s="15"/>
      <c r="H432" s="12">
        <f>J432+L432+N432+P432</f>
        <v>0</v>
      </c>
      <c r="I432" s="19">
        <f t="shared" ref="I432:I434" si="303">K432+M432+O432+Q432</f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40"/>
      <c r="U432" s="140"/>
    </row>
    <row r="433" spans="1:25" s="116" customFormat="1" x14ac:dyDescent="0.2">
      <c r="A433" s="146"/>
      <c r="B433" s="130" t="s">
        <v>15</v>
      </c>
      <c r="C433" s="15"/>
      <c r="D433" s="16"/>
      <c r="E433" s="16"/>
      <c r="F433" s="16"/>
      <c r="G433" s="15"/>
      <c r="H433" s="12">
        <f t="shared" ref="H433:H434" si="304">J433+L433+N433+P433</f>
        <v>0</v>
      </c>
      <c r="I433" s="19">
        <f t="shared" si="303"/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40"/>
      <c r="U433" s="140"/>
    </row>
    <row r="434" spans="1:25" s="116" customFormat="1" ht="81" customHeight="1" x14ac:dyDescent="0.2">
      <c r="A434" s="146"/>
      <c r="B434" s="130" t="s">
        <v>12</v>
      </c>
      <c r="C434" s="15"/>
      <c r="D434" s="16"/>
      <c r="E434" s="16"/>
      <c r="F434" s="16"/>
      <c r="G434" s="15"/>
      <c r="H434" s="12">
        <f t="shared" si="304"/>
        <v>0</v>
      </c>
      <c r="I434" s="19">
        <f t="shared" si="303"/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40"/>
      <c r="U434" s="140"/>
    </row>
    <row r="435" spans="1:25" s="116" customFormat="1" ht="25.5" customHeight="1" x14ac:dyDescent="0.2">
      <c r="A435" s="146" t="s">
        <v>565</v>
      </c>
      <c r="B435" s="130" t="s">
        <v>96</v>
      </c>
      <c r="C435" s="15"/>
      <c r="D435" s="16"/>
      <c r="E435" s="16"/>
      <c r="F435" s="16"/>
      <c r="G435" s="15"/>
      <c r="H435" s="26">
        <v>318859</v>
      </c>
      <c r="I435" s="26">
        <v>306761</v>
      </c>
      <c r="J435" s="26">
        <v>318859</v>
      </c>
      <c r="K435" s="26">
        <v>306761</v>
      </c>
      <c r="L435" s="26">
        <v>318859</v>
      </c>
      <c r="M435" s="26">
        <v>0</v>
      </c>
      <c r="N435" s="26">
        <v>318859</v>
      </c>
      <c r="O435" s="26">
        <v>0</v>
      </c>
      <c r="P435" s="26">
        <v>318859</v>
      </c>
      <c r="Q435" s="26">
        <v>0</v>
      </c>
      <c r="R435" s="26">
        <v>318859</v>
      </c>
      <c r="S435" s="26">
        <v>318859</v>
      </c>
      <c r="T435" s="140" t="s">
        <v>377</v>
      </c>
      <c r="U435" s="140" t="s">
        <v>339</v>
      </c>
    </row>
    <row r="436" spans="1:25" s="116" customFormat="1" ht="26.45" customHeight="1" x14ac:dyDescent="0.2">
      <c r="A436" s="146"/>
      <c r="B436" s="130" t="s">
        <v>117</v>
      </c>
      <c r="C436" s="15"/>
      <c r="D436" s="16"/>
      <c r="E436" s="16"/>
      <c r="F436" s="16"/>
      <c r="G436" s="15"/>
      <c r="H436" s="26">
        <f t="shared" ref="H436:S436" si="305">ROUND(H437/H435,1)</f>
        <v>49.4</v>
      </c>
      <c r="I436" s="26">
        <f t="shared" si="305"/>
        <v>11.3</v>
      </c>
      <c r="J436" s="13" t="s">
        <v>396</v>
      </c>
      <c r="K436" s="13">
        <v>0</v>
      </c>
      <c r="L436" s="13" t="s">
        <v>396</v>
      </c>
      <c r="M436" s="13">
        <v>0</v>
      </c>
      <c r="N436" s="13" t="s">
        <v>396</v>
      </c>
      <c r="O436" s="13">
        <v>0</v>
      </c>
      <c r="P436" s="13" t="s">
        <v>396</v>
      </c>
      <c r="Q436" s="26" t="e">
        <f t="shared" si="305"/>
        <v>#DIV/0!</v>
      </c>
      <c r="R436" s="26">
        <f t="shared" si="305"/>
        <v>52.1</v>
      </c>
      <c r="S436" s="26">
        <f t="shared" si="305"/>
        <v>54.9</v>
      </c>
      <c r="T436" s="140"/>
      <c r="U436" s="140"/>
    </row>
    <row r="437" spans="1:25" s="116" customFormat="1" ht="38.450000000000003" customHeight="1" x14ac:dyDescent="0.2">
      <c r="A437" s="146"/>
      <c r="B437" s="130" t="s">
        <v>90</v>
      </c>
      <c r="C437" s="15"/>
      <c r="D437" s="16"/>
      <c r="E437" s="16"/>
      <c r="F437" s="16"/>
      <c r="G437" s="15"/>
      <c r="H437" s="26">
        <f t="shared" ref="H437:S437" si="306">SUM(H438:H441)</f>
        <v>15740853.399999999</v>
      </c>
      <c r="I437" s="26">
        <f t="shared" si="306"/>
        <v>3458099</v>
      </c>
      <c r="J437" s="26">
        <f t="shared" si="306"/>
        <v>3623995.6</v>
      </c>
      <c r="K437" s="26">
        <f t="shared" si="306"/>
        <v>3458099</v>
      </c>
      <c r="L437" s="26">
        <f t="shared" si="306"/>
        <v>5632621.5999999996</v>
      </c>
      <c r="M437" s="26">
        <f t="shared" si="306"/>
        <v>0</v>
      </c>
      <c r="N437" s="26">
        <f t="shared" si="306"/>
        <v>2045876.7</v>
      </c>
      <c r="O437" s="26">
        <f t="shared" si="306"/>
        <v>0</v>
      </c>
      <c r="P437" s="26">
        <f t="shared" si="306"/>
        <v>4438359.5</v>
      </c>
      <c r="Q437" s="26">
        <f t="shared" si="306"/>
        <v>0</v>
      </c>
      <c r="R437" s="26">
        <f t="shared" si="306"/>
        <v>16601703.5</v>
      </c>
      <c r="S437" s="26">
        <f t="shared" si="306"/>
        <v>17520495.100000001</v>
      </c>
      <c r="T437" s="140"/>
      <c r="U437" s="140"/>
      <c r="Y437" s="202"/>
    </row>
    <row r="438" spans="1:25" s="116" customFormat="1" ht="13.35" customHeight="1" x14ac:dyDescent="0.2">
      <c r="A438" s="146"/>
      <c r="B438" s="130" t="s">
        <v>17</v>
      </c>
      <c r="C438" s="15">
        <v>136</v>
      </c>
      <c r="D438" s="16" t="s">
        <v>400</v>
      </c>
      <c r="E438" s="18" t="s">
        <v>401</v>
      </c>
      <c r="F438" s="16" t="s">
        <v>439</v>
      </c>
      <c r="G438" s="15">
        <v>530</v>
      </c>
      <c r="H438" s="26">
        <f>J438+L438+N438+P438</f>
        <v>15740853.399999999</v>
      </c>
      <c r="I438" s="101">
        <f>K438+M438+O438+Q438</f>
        <v>3458099</v>
      </c>
      <c r="J438" s="26">
        <v>3623995.6</v>
      </c>
      <c r="K438" s="26">
        <v>3458099</v>
      </c>
      <c r="L438" s="26">
        <v>5632621.5999999996</v>
      </c>
      <c r="M438" s="26">
        <v>0</v>
      </c>
      <c r="N438" s="26">
        <v>2045876.7</v>
      </c>
      <c r="O438" s="26">
        <v>0</v>
      </c>
      <c r="P438" s="26">
        <f>4429764.1+8595.4</f>
        <v>4438359.5</v>
      </c>
      <c r="Q438" s="26">
        <v>0</v>
      </c>
      <c r="R438" s="26">
        <v>16601703.5</v>
      </c>
      <c r="S438" s="26">
        <v>17520495.100000001</v>
      </c>
      <c r="T438" s="140"/>
      <c r="U438" s="140"/>
    </row>
    <row r="439" spans="1:25" s="116" customFormat="1" ht="13.35" customHeight="1" x14ac:dyDescent="0.2">
      <c r="A439" s="146"/>
      <c r="B439" s="130" t="s">
        <v>14</v>
      </c>
      <c r="C439" s="15"/>
      <c r="D439" s="16"/>
      <c r="E439" s="16"/>
      <c r="F439" s="16"/>
      <c r="G439" s="15"/>
      <c r="H439" s="12">
        <f>J439+L439+N439+P439</f>
        <v>0</v>
      </c>
      <c r="I439" s="19">
        <f t="shared" ref="I439:I441" si="307">K439+M439+O439+Q439</f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40"/>
      <c r="U439" s="140"/>
    </row>
    <row r="440" spans="1:25" s="116" customFormat="1" ht="13.35" customHeight="1" x14ac:dyDescent="0.2">
      <c r="A440" s="146"/>
      <c r="B440" s="130" t="s">
        <v>15</v>
      </c>
      <c r="C440" s="15"/>
      <c r="D440" s="16"/>
      <c r="E440" s="16"/>
      <c r="F440" s="16"/>
      <c r="G440" s="15"/>
      <c r="H440" s="12">
        <f t="shared" ref="H440:H441" si="308">J440+L440+N440+P440</f>
        <v>0</v>
      </c>
      <c r="I440" s="19">
        <f t="shared" si="307"/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40"/>
      <c r="U440" s="140"/>
    </row>
    <row r="441" spans="1:25" s="116" customFormat="1" ht="12.75" customHeight="1" x14ac:dyDescent="0.2">
      <c r="A441" s="146"/>
      <c r="B441" s="130" t="s">
        <v>12</v>
      </c>
      <c r="C441" s="15"/>
      <c r="D441" s="16"/>
      <c r="E441" s="16"/>
      <c r="F441" s="16"/>
      <c r="G441" s="15"/>
      <c r="H441" s="12">
        <f t="shared" si="308"/>
        <v>0</v>
      </c>
      <c r="I441" s="19">
        <f t="shared" si="307"/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40"/>
      <c r="U441" s="140"/>
    </row>
    <row r="442" spans="1:25" s="116" customFormat="1" ht="25.5" customHeight="1" x14ac:dyDescent="0.2">
      <c r="A442" s="146" t="s">
        <v>566</v>
      </c>
      <c r="B442" s="130" t="s">
        <v>96</v>
      </c>
      <c r="C442" s="15"/>
      <c r="D442" s="16"/>
      <c r="E442" s="16"/>
      <c r="F442" s="16"/>
      <c r="G442" s="15"/>
      <c r="H442" s="26">
        <v>96152</v>
      </c>
      <c r="I442" s="26">
        <v>0</v>
      </c>
      <c r="J442" s="26">
        <v>96152</v>
      </c>
      <c r="K442" s="26">
        <v>0</v>
      </c>
      <c r="L442" s="26">
        <v>96152</v>
      </c>
      <c r="M442" s="26">
        <v>0</v>
      </c>
      <c r="N442" s="26">
        <v>96152</v>
      </c>
      <c r="O442" s="26">
        <v>0</v>
      </c>
      <c r="P442" s="26">
        <v>96152</v>
      </c>
      <c r="Q442" s="26">
        <v>0</v>
      </c>
      <c r="R442" s="26">
        <v>96152</v>
      </c>
      <c r="S442" s="26">
        <v>96152</v>
      </c>
      <c r="T442" s="140" t="s">
        <v>377</v>
      </c>
      <c r="U442" s="141" t="s">
        <v>340</v>
      </c>
    </row>
    <row r="443" spans="1:25" s="116" customFormat="1" ht="26.45" customHeight="1" x14ac:dyDescent="0.2">
      <c r="A443" s="146"/>
      <c r="B443" s="130" t="s">
        <v>122</v>
      </c>
      <c r="C443" s="15"/>
      <c r="D443" s="16"/>
      <c r="E443" s="16"/>
      <c r="F443" s="16"/>
      <c r="G443" s="15"/>
      <c r="H443" s="26">
        <f t="shared" ref="H443:S443" si="309">ROUND(H444/H442,1)</f>
        <v>14.5</v>
      </c>
      <c r="I443" s="26" t="e">
        <f t="shared" si="309"/>
        <v>#DIV/0!</v>
      </c>
      <c r="J443" s="13" t="s">
        <v>396</v>
      </c>
      <c r="K443" s="13">
        <v>0</v>
      </c>
      <c r="L443" s="13" t="s">
        <v>396</v>
      </c>
      <c r="M443" s="13">
        <v>0</v>
      </c>
      <c r="N443" s="13" t="s">
        <v>396</v>
      </c>
      <c r="O443" s="13">
        <v>0</v>
      </c>
      <c r="P443" s="13" t="s">
        <v>396</v>
      </c>
      <c r="Q443" s="26" t="e">
        <f t="shared" si="309"/>
        <v>#DIV/0!</v>
      </c>
      <c r="R443" s="26">
        <f t="shared" si="309"/>
        <v>14.5</v>
      </c>
      <c r="S443" s="26">
        <f t="shared" si="309"/>
        <v>14.5</v>
      </c>
      <c r="T443" s="140"/>
      <c r="U443" s="142"/>
    </row>
    <row r="444" spans="1:25" s="116" customFormat="1" ht="37.35" customHeight="1" x14ac:dyDescent="0.2">
      <c r="A444" s="146"/>
      <c r="B444" s="130" t="s">
        <v>90</v>
      </c>
      <c r="C444" s="15"/>
      <c r="D444" s="16"/>
      <c r="E444" s="16"/>
      <c r="F444" s="16"/>
      <c r="G444" s="15"/>
      <c r="H444" s="26">
        <f t="shared" ref="H444:S444" si="310">SUM(H445:H447)</f>
        <v>1398436.5</v>
      </c>
      <c r="I444" s="26">
        <f t="shared" si="310"/>
        <v>286555.44</v>
      </c>
      <c r="J444" s="26">
        <f t="shared" si="310"/>
        <v>348914.85</v>
      </c>
      <c r="K444" s="26">
        <f t="shared" si="310"/>
        <v>286555.44</v>
      </c>
      <c r="L444" s="26">
        <f t="shared" si="310"/>
        <v>363406.1</v>
      </c>
      <c r="M444" s="26">
        <f t="shared" si="310"/>
        <v>0</v>
      </c>
      <c r="N444" s="26">
        <f t="shared" si="310"/>
        <v>187618.05</v>
      </c>
      <c r="O444" s="26">
        <f t="shared" si="310"/>
        <v>0</v>
      </c>
      <c r="P444" s="26">
        <f t="shared" si="310"/>
        <v>498497.5</v>
      </c>
      <c r="Q444" s="26">
        <f t="shared" si="310"/>
        <v>0</v>
      </c>
      <c r="R444" s="26">
        <f t="shared" si="310"/>
        <v>1398436.5</v>
      </c>
      <c r="S444" s="26">
        <f t="shared" si="310"/>
        <v>1398436.5</v>
      </c>
      <c r="T444" s="140"/>
      <c r="U444" s="142"/>
    </row>
    <row r="445" spans="1:25" s="116" customFormat="1" ht="13.35" customHeight="1" x14ac:dyDescent="0.2">
      <c r="A445" s="146"/>
      <c r="B445" s="124" t="s">
        <v>17</v>
      </c>
      <c r="C445" s="15">
        <v>136</v>
      </c>
      <c r="D445" s="16" t="s">
        <v>405</v>
      </c>
      <c r="E445" s="18" t="s">
        <v>406</v>
      </c>
      <c r="F445" s="16" t="s">
        <v>441</v>
      </c>
      <c r="G445" s="15">
        <v>530</v>
      </c>
      <c r="H445" s="26">
        <f>J445+L445+N445+P445</f>
        <v>1398436.5</v>
      </c>
      <c r="I445" s="101">
        <f>K445+M445+O445+Q445</f>
        <v>286555.44</v>
      </c>
      <c r="J445" s="26">
        <v>348914.85</v>
      </c>
      <c r="K445" s="26">
        <v>286555.44</v>
      </c>
      <c r="L445" s="26">
        <v>363406.1</v>
      </c>
      <c r="M445" s="26">
        <v>0</v>
      </c>
      <c r="N445" s="26">
        <v>187618.05</v>
      </c>
      <c r="O445" s="26">
        <v>0</v>
      </c>
      <c r="P445" s="26">
        <v>498497.5</v>
      </c>
      <c r="Q445" s="26">
        <v>0</v>
      </c>
      <c r="R445" s="26">
        <v>1398436.5</v>
      </c>
      <c r="S445" s="26">
        <v>1398436.5</v>
      </c>
      <c r="T445" s="140"/>
      <c r="U445" s="142"/>
    </row>
    <row r="446" spans="1:25" s="116" customFormat="1" ht="13.35" customHeight="1" x14ac:dyDescent="0.2">
      <c r="A446" s="146"/>
      <c r="B446" s="130" t="s">
        <v>14</v>
      </c>
      <c r="C446" s="15"/>
      <c r="D446" s="16"/>
      <c r="E446" s="16"/>
      <c r="F446" s="16"/>
      <c r="G446" s="15"/>
      <c r="H446" s="12">
        <f t="shared" ref="H446:H448" si="311">J446+L446+N446+P446</f>
        <v>0</v>
      </c>
      <c r="I446" s="19">
        <f t="shared" ref="I446:I448" si="312">K446+M446+O446+Q446</f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40"/>
      <c r="U446" s="142"/>
    </row>
    <row r="447" spans="1:25" s="116" customFormat="1" ht="13.35" customHeight="1" x14ac:dyDescent="0.2">
      <c r="A447" s="146"/>
      <c r="B447" s="130" t="s">
        <v>15</v>
      </c>
      <c r="C447" s="15"/>
      <c r="D447" s="16"/>
      <c r="E447" s="16"/>
      <c r="F447" s="16"/>
      <c r="G447" s="15"/>
      <c r="H447" s="12">
        <f t="shared" si="311"/>
        <v>0</v>
      </c>
      <c r="I447" s="19">
        <f t="shared" si="312"/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40"/>
      <c r="U447" s="142"/>
    </row>
    <row r="448" spans="1:25" s="116" customFormat="1" ht="18.75" customHeight="1" x14ac:dyDescent="0.2">
      <c r="A448" s="146"/>
      <c r="B448" s="130" t="s">
        <v>12</v>
      </c>
      <c r="C448" s="15"/>
      <c r="D448" s="16"/>
      <c r="E448" s="16"/>
      <c r="F448" s="16"/>
      <c r="G448" s="15"/>
      <c r="H448" s="12">
        <f t="shared" si="311"/>
        <v>0</v>
      </c>
      <c r="I448" s="19">
        <f t="shared" si="312"/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40"/>
      <c r="U448" s="143"/>
    </row>
    <row r="449" spans="1:21" s="116" customFormat="1" ht="27.75" customHeight="1" x14ac:dyDescent="0.2">
      <c r="A449" s="146" t="s">
        <v>641</v>
      </c>
      <c r="B449" s="130" t="s">
        <v>96</v>
      </c>
      <c r="C449" s="15"/>
      <c r="D449" s="16"/>
      <c r="E449" s="16"/>
      <c r="F449" s="16"/>
      <c r="G449" s="15"/>
      <c r="H449" s="12">
        <v>5730</v>
      </c>
      <c r="I449" s="12">
        <v>0</v>
      </c>
      <c r="J449" s="12">
        <v>5730</v>
      </c>
      <c r="K449" s="12">
        <v>0</v>
      </c>
      <c r="L449" s="12">
        <v>5730</v>
      </c>
      <c r="M449" s="12">
        <v>0</v>
      </c>
      <c r="N449" s="12">
        <v>5730</v>
      </c>
      <c r="O449" s="12">
        <v>0</v>
      </c>
      <c r="P449" s="12">
        <v>5730</v>
      </c>
      <c r="Q449" s="12">
        <v>0</v>
      </c>
      <c r="R449" s="12">
        <v>5730</v>
      </c>
      <c r="S449" s="12">
        <v>5730</v>
      </c>
      <c r="T449" s="140" t="s">
        <v>652</v>
      </c>
      <c r="U449" s="140" t="s">
        <v>238</v>
      </c>
    </row>
    <row r="450" spans="1:21" s="116" customFormat="1" ht="26.45" customHeight="1" x14ac:dyDescent="0.2">
      <c r="A450" s="146"/>
      <c r="B450" s="130" t="s">
        <v>112</v>
      </c>
      <c r="C450" s="15"/>
      <c r="D450" s="16"/>
      <c r="E450" s="16"/>
      <c r="F450" s="16"/>
      <c r="G450" s="15"/>
      <c r="H450" s="12">
        <f t="shared" ref="H450:S450" si="313">ROUND(H451/H449,1)</f>
        <v>129</v>
      </c>
      <c r="I450" s="12" t="e">
        <f t="shared" si="313"/>
        <v>#DIV/0!</v>
      </c>
      <c r="J450" s="13" t="s">
        <v>396</v>
      </c>
      <c r="K450" s="13">
        <v>0</v>
      </c>
      <c r="L450" s="13" t="s">
        <v>396</v>
      </c>
      <c r="M450" s="13">
        <v>0</v>
      </c>
      <c r="N450" s="13" t="s">
        <v>396</v>
      </c>
      <c r="O450" s="13">
        <v>0</v>
      </c>
      <c r="P450" s="13" t="s">
        <v>396</v>
      </c>
      <c r="Q450" s="12" t="e">
        <f t="shared" si="313"/>
        <v>#DIV/0!</v>
      </c>
      <c r="R450" s="12">
        <f t="shared" si="313"/>
        <v>134.4</v>
      </c>
      <c r="S450" s="12">
        <f t="shared" si="313"/>
        <v>140.1</v>
      </c>
      <c r="T450" s="140"/>
      <c r="U450" s="140"/>
    </row>
    <row r="451" spans="1:21" s="116" customFormat="1" ht="25.5" x14ac:dyDescent="0.2">
      <c r="A451" s="146"/>
      <c r="B451" s="130" t="s">
        <v>90</v>
      </c>
      <c r="C451" s="15"/>
      <c r="D451" s="16"/>
      <c r="E451" s="16"/>
      <c r="F451" s="16"/>
      <c r="G451" s="15"/>
      <c r="H451" s="12">
        <f t="shared" ref="H451:S451" si="314">SUM(H452:H460)</f>
        <v>739078.2</v>
      </c>
      <c r="I451" s="12">
        <f t="shared" si="314"/>
        <v>101440</v>
      </c>
      <c r="J451" s="12">
        <f t="shared" si="314"/>
        <v>184790.99999999997</v>
      </c>
      <c r="K451" s="12">
        <f t="shared" si="314"/>
        <v>38920</v>
      </c>
      <c r="L451" s="12">
        <f t="shared" si="314"/>
        <v>184762.3</v>
      </c>
      <c r="M451" s="12">
        <f t="shared" si="314"/>
        <v>31260</v>
      </c>
      <c r="N451" s="12">
        <f t="shared" si="314"/>
        <v>184762.3</v>
      </c>
      <c r="O451" s="12">
        <f t="shared" si="314"/>
        <v>31260</v>
      </c>
      <c r="P451" s="12">
        <f t="shared" si="314"/>
        <v>184762.6</v>
      </c>
      <c r="Q451" s="12">
        <f t="shared" si="314"/>
        <v>0</v>
      </c>
      <c r="R451" s="12">
        <f t="shared" si="314"/>
        <v>770245.3</v>
      </c>
      <c r="S451" s="12">
        <f t="shared" si="314"/>
        <v>802967.4</v>
      </c>
      <c r="T451" s="140"/>
      <c r="U451" s="140"/>
    </row>
    <row r="452" spans="1:21" s="116" customFormat="1" ht="13.35" customHeight="1" x14ac:dyDescent="0.2">
      <c r="A452" s="146"/>
      <c r="B452" s="140" t="s">
        <v>17</v>
      </c>
      <c r="C452" s="15">
        <v>136</v>
      </c>
      <c r="D452" s="16" t="s">
        <v>400</v>
      </c>
      <c r="E452" s="18" t="s">
        <v>401</v>
      </c>
      <c r="F452" s="16" t="s">
        <v>473</v>
      </c>
      <c r="G452" s="15">
        <v>611</v>
      </c>
      <c r="H452" s="12">
        <f>J452+L452+N452+P452</f>
        <v>111876.4</v>
      </c>
      <c r="I452" s="19">
        <f>K452+M452+O452+Q452</f>
        <v>0</v>
      </c>
      <c r="J452" s="27">
        <v>27969.1</v>
      </c>
      <c r="K452" s="27"/>
      <c r="L452" s="27">
        <v>27969.1</v>
      </c>
      <c r="M452" s="27"/>
      <c r="N452" s="27">
        <v>27969.1</v>
      </c>
      <c r="O452" s="27"/>
      <c r="P452" s="27">
        <v>27969.1</v>
      </c>
      <c r="Q452" s="27"/>
      <c r="R452" s="27">
        <v>116567.3</v>
      </c>
      <c r="S452" s="27">
        <v>121511.3</v>
      </c>
      <c r="T452" s="140"/>
      <c r="U452" s="140"/>
    </row>
    <row r="453" spans="1:21" s="116" customFormat="1" ht="13.35" customHeight="1" x14ac:dyDescent="0.2">
      <c r="A453" s="146"/>
      <c r="B453" s="140"/>
      <c r="C453" s="15">
        <v>136</v>
      </c>
      <c r="D453" s="16" t="s">
        <v>400</v>
      </c>
      <c r="E453" s="18" t="s">
        <v>401</v>
      </c>
      <c r="F453" s="16" t="s">
        <v>474</v>
      </c>
      <c r="G453" s="15">
        <v>611</v>
      </c>
      <c r="H453" s="12">
        <f>J453+L453+N453+P453</f>
        <v>268234.3</v>
      </c>
      <c r="I453" s="19">
        <f t="shared" ref="I453:I460" si="315">K453+M453+O453+Q453</f>
        <v>0</v>
      </c>
      <c r="J453" s="27">
        <v>67060.3</v>
      </c>
      <c r="K453" s="27"/>
      <c r="L453" s="27">
        <v>67058</v>
      </c>
      <c r="M453" s="27"/>
      <c r="N453" s="27">
        <v>67058</v>
      </c>
      <c r="O453" s="27"/>
      <c r="P453" s="27">
        <v>67058</v>
      </c>
      <c r="Q453" s="27"/>
      <c r="R453" s="27">
        <v>279389.90000000002</v>
      </c>
      <c r="S453" s="27">
        <v>291100.7</v>
      </c>
      <c r="T453" s="140"/>
      <c r="U453" s="140"/>
    </row>
    <row r="454" spans="1:21" s="116" customFormat="1" ht="13.35" customHeight="1" x14ac:dyDescent="0.2">
      <c r="A454" s="146"/>
      <c r="B454" s="140"/>
      <c r="C454" s="15">
        <v>136</v>
      </c>
      <c r="D454" s="16" t="s">
        <v>400</v>
      </c>
      <c r="E454" s="18" t="s">
        <v>401</v>
      </c>
      <c r="F454" s="16" t="s">
        <v>474</v>
      </c>
      <c r="G454" s="15">
        <v>621</v>
      </c>
      <c r="H454" s="12">
        <f t="shared" ref="H454:H460" si="316">J454+L454+N454+P454</f>
        <v>83761.600000000006</v>
      </c>
      <c r="I454" s="19">
        <f t="shared" si="315"/>
        <v>0</v>
      </c>
      <c r="J454" s="27">
        <v>20940.400000000001</v>
      </c>
      <c r="K454" s="27"/>
      <c r="L454" s="27">
        <v>20940.400000000001</v>
      </c>
      <c r="M454" s="27"/>
      <c r="N454" s="27">
        <v>20940.400000000001</v>
      </c>
      <c r="O454" s="27"/>
      <c r="P454" s="27">
        <v>20940.400000000001</v>
      </c>
      <c r="Q454" s="27"/>
      <c r="R454" s="27">
        <v>86409.7</v>
      </c>
      <c r="S454" s="27">
        <v>89192</v>
      </c>
      <c r="T454" s="140"/>
      <c r="U454" s="140"/>
    </row>
    <row r="455" spans="1:21" s="116" customFormat="1" ht="13.35" customHeight="1" x14ac:dyDescent="0.2">
      <c r="A455" s="146"/>
      <c r="B455" s="140"/>
      <c r="C455" s="128">
        <v>136</v>
      </c>
      <c r="D455" s="16" t="s">
        <v>400</v>
      </c>
      <c r="E455" s="18" t="s">
        <v>402</v>
      </c>
      <c r="F455" s="18" t="s">
        <v>472</v>
      </c>
      <c r="G455" s="128">
        <v>611</v>
      </c>
      <c r="H455" s="12">
        <f t="shared" si="316"/>
        <v>119435.4</v>
      </c>
      <c r="I455" s="19">
        <f t="shared" si="315"/>
        <v>0</v>
      </c>
      <c r="J455" s="27">
        <v>29858.799999999999</v>
      </c>
      <c r="K455" s="27"/>
      <c r="L455" s="27">
        <v>29858.799999999999</v>
      </c>
      <c r="M455" s="27"/>
      <c r="N455" s="27">
        <v>29858.799999999999</v>
      </c>
      <c r="O455" s="27"/>
      <c r="P455" s="27">
        <v>29859</v>
      </c>
      <c r="Q455" s="27"/>
      <c r="R455" s="27">
        <v>124619.4</v>
      </c>
      <c r="S455" s="27">
        <v>130036.9</v>
      </c>
      <c r="T455" s="140"/>
      <c r="U455" s="140"/>
    </row>
    <row r="456" spans="1:21" s="116" customFormat="1" ht="13.35" customHeight="1" x14ac:dyDescent="0.2">
      <c r="A456" s="146"/>
      <c r="B456" s="140"/>
      <c r="C456" s="128">
        <v>136</v>
      </c>
      <c r="D456" s="16" t="s">
        <v>400</v>
      </c>
      <c r="E456" s="18" t="s">
        <v>406</v>
      </c>
      <c r="F456" s="18" t="s">
        <v>444</v>
      </c>
      <c r="G456" s="128">
        <v>611</v>
      </c>
      <c r="H456" s="12">
        <f t="shared" si="316"/>
        <v>30564.1</v>
      </c>
      <c r="I456" s="19">
        <f t="shared" si="315"/>
        <v>7660</v>
      </c>
      <c r="J456" s="27">
        <v>7644.1</v>
      </c>
      <c r="K456" s="27">
        <v>7660</v>
      </c>
      <c r="L456" s="27">
        <v>7640</v>
      </c>
      <c r="M456" s="27">
        <v>0</v>
      </c>
      <c r="N456" s="27">
        <v>7640</v>
      </c>
      <c r="O456" s="27">
        <v>0</v>
      </c>
      <c r="P456" s="27">
        <v>7640</v>
      </c>
      <c r="Q456" s="27">
        <v>0</v>
      </c>
      <c r="R456" s="27">
        <v>31982.9</v>
      </c>
      <c r="S456" s="27">
        <v>33470.6</v>
      </c>
      <c r="T456" s="140"/>
      <c r="U456" s="140"/>
    </row>
    <row r="457" spans="1:21" s="116" customFormat="1" ht="13.35" customHeight="1" x14ac:dyDescent="0.2">
      <c r="A457" s="146"/>
      <c r="B457" s="140"/>
      <c r="C457" s="128">
        <v>136</v>
      </c>
      <c r="D457" s="16" t="s">
        <v>400</v>
      </c>
      <c r="E457" s="18" t="s">
        <v>406</v>
      </c>
      <c r="F457" s="18" t="s">
        <v>444</v>
      </c>
      <c r="G457" s="128">
        <v>621</v>
      </c>
      <c r="H457" s="12">
        <f t="shared" si="316"/>
        <v>125206.39999999999</v>
      </c>
      <c r="I457" s="19">
        <f t="shared" si="315"/>
        <v>93780</v>
      </c>
      <c r="J457" s="27">
        <f>31282.2+36.1</f>
        <v>31318.3</v>
      </c>
      <c r="K457" s="27">
        <v>31260</v>
      </c>
      <c r="L457" s="27">
        <f>31260+36</f>
        <v>31296</v>
      </c>
      <c r="M457" s="27">
        <v>31260</v>
      </c>
      <c r="N457" s="27">
        <f>31260+36</f>
        <v>31296</v>
      </c>
      <c r="O457" s="27">
        <v>31260</v>
      </c>
      <c r="P457" s="27">
        <f>31260+36.1</f>
        <v>31296.1</v>
      </c>
      <c r="Q457" s="27">
        <v>0</v>
      </c>
      <c r="R457" s="27">
        <v>131276.1</v>
      </c>
      <c r="S457" s="27">
        <v>137655.9</v>
      </c>
      <c r="T457" s="140"/>
      <c r="U457" s="140"/>
    </row>
    <row r="458" spans="1:21" s="116" customFormat="1" ht="13.35" customHeight="1" x14ac:dyDescent="0.2">
      <c r="A458" s="146"/>
      <c r="B458" s="130" t="s">
        <v>14</v>
      </c>
      <c r="C458" s="15"/>
      <c r="D458" s="16"/>
      <c r="E458" s="16"/>
      <c r="F458" s="16"/>
      <c r="G458" s="15"/>
      <c r="H458" s="12">
        <f t="shared" si="316"/>
        <v>0</v>
      </c>
      <c r="I458" s="19">
        <f t="shared" si="315"/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40"/>
      <c r="U458" s="140"/>
    </row>
    <row r="459" spans="1:21" s="116" customFormat="1" ht="13.35" customHeight="1" x14ac:dyDescent="0.2">
      <c r="A459" s="146"/>
      <c r="B459" s="130" t="s">
        <v>15</v>
      </c>
      <c r="C459" s="15"/>
      <c r="D459" s="16"/>
      <c r="E459" s="16"/>
      <c r="F459" s="16"/>
      <c r="G459" s="15"/>
      <c r="H459" s="12">
        <f t="shared" si="316"/>
        <v>0</v>
      </c>
      <c r="I459" s="19">
        <f t="shared" si="315"/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40"/>
      <c r="U459" s="140"/>
    </row>
    <row r="460" spans="1:21" s="116" customFormat="1" ht="57.75" customHeight="1" x14ac:dyDescent="0.2">
      <c r="A460" s="146"/>
      <c r="B460" s="130" t="s">
        <v>12</v>
      </c>
      <c r="C460" s="15"/>
      <c r="D460" s="16"/>
      <c r="E460" s="16"/>
      <c r="F460" s="16"/>
      <c r="G460" s="15"/>
      <c r="H460" s="12">
        <f t="shared" si="316"/>
        <v>0</v>
      </c>
      <c r="I460" s="19">
        <f t="shared" si="315"/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40"/>
      <c r="U460" s="140"/>
    </row>
    <row r="461" spans="1:21" s="116" customFormat="1" ht="12.75" customHeight="1" x14ac:dyDescent="0.2">
      <c r="A461" s="145" t="s">
        <v>184</v>
      </c>
      <c r="B461" s="130" t="s">
        <v>131</v>
      </c>
      <c r="C461" s="15"/>
      <c r="D461" s="16"/>
      <c r="E461" s="16"/>
      <c r="F461" s="16"/>
      <c r="G461" s="15"/>
      <c r="H461" s="12">
        <v>2</v>
      </c>
      <c r="I461" s="12">
        <v>0</v>
      </c>
      <c r="J461" s="12">
        <v>2</v>
      </c>
      <c r="K461" s="12">
        <v>0</v>
      </c>
      <c r="L461" s="12">
        <v>2</v>
      </c>
      <c r="M461" s="12">
        <v>0</v>
      </c>
      <c r="N461" s="12">
        <v>2</v>
      </c>
      <c r="O461" s="12">
        <v>0</v>
      </c>
      <c r="P461" s="12">
        <v>2</v>
      </c>
      <c r="Q461" s="12">
        <v>0</v>
      </c>
      <c r="R461" s="12">
        <v>2</v>
      </c>
      <c r="S461" s="12">
        <v>2</v>
      </c>
      <c r="T461" s="140" t="s">
        <v>380</v>
      </c>
      <c r="U461" s="140" t="s">
        <v>567</v>
      </c>
    </row>
    <row r="462" spans="1:21" s="116" customFormat="1" ht="26.25" customHeight="1" x14ac:dyDescent="0.2">
      <c r="A462" s="145"/>
      <c r="B462" s="130" t="s">
        <v>112</v>
      </c>
      <c r="C462" s="15"/>
      <c r="D462" s="16"/>
      <c r="E462" s="16"/>
      <c r="F462" s="16"/>
      <c r="G462" s="15"/>
      <c r="H462" s="12">
        <f t="shared" ref="H462:S462" si="317">ROUND(H463/H461,1)</f>
        <v>96737.4</v>
      </c>
      <c r="I462" s="12" t="e">
        <f t="shared" si="317"/>
        <v>#DIV/0!</v>
      </c>
      <c r="J462" s="13" t="s">
        <v>396</v>
      </c>
      <c r="K462" s="13">
        <v>0</v>
      </c>
      <c r="L462" s="13" t="s">
        <v>396</v>
      </c>
      <c r="M462" s="13">
        <v>0</v>
      </c>
      <c r="N462" s="13" t="s">
        <v>396</v>
      </c>
      <c r="O462" s="13">
        <v>0</v>
      </c>
      <c r="P462" s="13" t="s">
        <v>396</v>
      </c>
      <c r="Q462" s="12" t="e">
        <f t="shared" si="317"/>
        <v>#DIV/0!</v>
      </c>
      <c r="R462" s="12">
        <f t="shared" si="317"/>
        <v>97688.5</v>
      </c>
      <c r="S462" s="12">
        <f t="shared" si="317"/>
        <v>98671.2</v>
      </c>
      <c r="T462" s="140"/>
      <c r="U462" s="140"/>
    </row>
    <row r="463" spans="1:21" s="116" customFormat="1" ht="25.5" x14ac:dyDescent="0.2">
      <c r="A463" s="145"/>
      <c r="B463" s="130" t="s">
        <v>90</v>
      </c>
      <c r="C463" s="15"/>
      <c r="D463" s="16"/>
      <c r="E463" s="16"/>
      <c r="F463" s="16"/>
      <c r="G463" s="15"/>
      <c r="H463" s="12">
        <f t="shared" ref="H463:S464" si="318">SUM(H464:H467)</f>
        <v>193474.8</v>
      </c>
      <c r="I463" s="12">
        <f t="shared" si="318"/>
        <v>0</v>
      </c>
      <c r="J463" s="12">
        <f t="shared" si="318"/>
        <v>48368.7</v>
      </c>
      <c r="K463" s="12">
        <f t="shared" si="318"/>
        <v>0</v>
      </c>
      <c r="L463" s="12">
        <f t="shared" si="318"/>
        <v>48368.7</v>
      </c>
      <c r="M463" s="12">
        <f t="shared" si="318"/>
        <v>0</v>
      </c>
      <c r="N463" s="12">
        <f t="shared" si="318"/>
        <v>48368.7</v>
      </c>
      <c r="O463" s="12">
        <f t="shared" si="318"/>
        <v>0</v>
      </c>
      <c r="P463" s="12">
        <f t="shared" si="318"/>
        <v>48368.7</v>
      </c>
      <c r="Q463" s="12">
        <f t="shared" si="318"/>
        <v>0</v>
      </c>
      <c r="R463" s="12">
        <f t="shared" si="318"/>
        <v>195377</v>
      </c>
      <c r="S463" s="12">
        <f t="shared" si="318"/>
        <v>197342.3</v>
      </c>
      <c r="T463" s="140"/>
      <c r="U463" s="140"/>
    </row>
    <row r="464" spans="1:21" s="116" customFormat="1" ht="13.35" customHeight="1" x14ac:dyDescent="0.2">
      <c r="A464" s="145"/>
      <c r="B464" s="130" t="s">
        <v>17</v>
      </c>
      <c r="C464" s="15">
        <v>136</v>
      </c>
      <c r="D464" s="16" t="s">
        <v>400</v>
      </c>
      <c r="E464" s="18" t="s">
        <v>402</v>
      </c>
      <c r="F464" s="16" t="s">
        <v>472</v>
      </c>
      <c r="G464" s="15" t="s">
        <v>57</v>
      </c>
      <c r="H464" s="12">
        <f>J464+L464+N464+P464</f>
        <v>193474.8</v>
      </c>
      <c r="I464" s="19">
        <f>K464+M464+O464+Q464</f>
        <v>0</v>
      </c>
      <c r="J464" s="12">
        <v>48368.7</v>
      </c>
      <c r="K464" s="12">
        <f t="shared" si="318"/>
        <v>0</v>
      </c>
      <c r="L464" s="12">
        <v>48368.7</v>
      </c>
      <c r="M464" s="12">
        <f t="shared" si="318"/>
        <v>0</v>
      </c>
      <c r="N464" s="12">
        <v>48368.7</v>
      </c>
      <c r="O464" s="12">
        <f t="shared" si="318"/>
        <v>0</v>
      </c>
      <c r="P464" s="12">
        <v>48368.7</v>
      </c>
      <c r="Q464" s="27"/>
      <c r="R464" s="27">
        <v>195377</v>
      </c>
      <c r="S464" s="12">
        <v>197342.3</v>
      </c>
      <c r="T464" s="140"/>
      <c r="U464" s="140"/>
    </row>
    <row r="465" spans="1:21" s="116" customFormat="1" ht="13.35" customHeight="1" x14ac:dyDescent="0.2">
      <c r="A465" s="145"/>
      <c r="B465" s="130" t="s">
        <v>14</v>
      </c>
      <c r="C465" s="15"/>
      <c r="D465" s="16"/>
      <c r="E465" s="16"/>
      <c r="F465" s="16"/>
      <c r="G465" s="15"/>
      <c r="H465" s="12">
        <f>J465+L465+N465+P465</f>
        <v>0</v>
      </c>
      <c r="I465" s="19">
        <f t="shared" ref="I465:I467" si="319">K465+M465+O465+Q465</f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40"/>
      <c r="U465" s="140"/>
    </row>
    <row r="466" spans="1:21" s="116" customFormat="1" ht="13.35" customHeight="1" x14ac:dyDescent="0.2">
      <c r="A466" s="145"/>
      <c r="B466" s="130" t="s">
        <v>15</v>
      </c>
      <c r="C466" s="15"/>
      <c r="D466" s="16"/>
      <c r="E466" s="16"/>
      <c r="F466" s="16"/>
      <c r="G466" s="15"/>
      <c r="H466" s="12">
        <f t="shared" ref="H466:H467" si="320">J466+L466+N466+P466</f>
        <v>0</v>
      </c>
      <c r="I466" s="19">
        <f t="shared" si="319"/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40"/>
      <c r="U466" s="140"/>
    </row>
    <row r="467" spans="1:21" s="116" customFormat="1" ht="13.35" customHeight="1" x14ac:dyDescent="0.2">
      <c r="A467" s="145"/>
      <c r="B467" s="132" t="s">
        <v>12</v>
      </c>
      <c r="C467" s="15"/>
      <c r="D467" s="16"/>
      <c r="E467" s="16"/>
      <c r="F467" s="16"/>
      <c r="G467" s="15"/>
      <c r="H467" s="12">
        <f t="shared" si="320"/>
        <v>0</v>
      </c>
      <c r="I467" s="19">
        <f t="shared" si="319"/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7">
        <v>0</v>
      </c>
      <c r="T467" s="140"/>
      <c r="U467" s="140"/>
    </row>
    <row r="468" spans="1:21" s="116" customFormat="1" ht="13.35" hidden="1" customHeight="1" x14ac:dyDescent="0.2">
      <c r="A468" s="146" t="s">
        <v>371</v>
      </c>
      <c r="B468" s="130" t="s">
        <v>96</v>
      </c>
      <c r="C468" s="92"/>
      <c r="D468" s="16"/>
      <c r="E468" s="16"/>
      <c r="F468" s="16"/>
      <c r="G468" s="15"/>
      <c r="H468" s="26">
        <v>0</v>
      </c>
      <c r="I468" s="19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41" t="s">
        <v>486</v>
      </c>
      <c r="U468" s="141" t="s">
        <v>239</v>
      </c>
    </row>
    <row r="469" spans="1:21" s="116" customFormat="1" ht="13.35" hidden="1" customHeight="1" x14ac:dyDescent="0.2">
      <c r="A469" s="146"/>
      <c r="B469" s="130" t="s">
        <v>122</v>
      </c>
      <c r="C469" s="92"/>
      <c r="D469" s="16"/>
      <c r="E469" s="16"/>
      <c r="F469" s="16"/>
      <c r="G469" s="15"/>
      <c r="H469" s="26" t="e">
        <f>ROUND(H470/H468,1)</f>
        <v>#DIV/0!</v>
      </c>
      <c r="I469" s="26" t="e">
        <f t="shared" ref="I469:P469" si="321">ROUND(I470/I468,1)</f>
        <v>#DIV/0!</v>
      </c>
      <c r="J469" s="26" t="e">
        <f t="shared" si="321"/>
        <v>#DIV/0!</v>
      </c>
      <c r="K469" s="26" t="e">
        <f t="shared" si="321"/>
        <v>#DIV/0!</v>
      </c>
      <c r="L469" s="26" t="e">
        <f t="shared" si="321"/>
        <v>#DIV/0!</v>
      </c>
      <c r="M469" s="26" t="e">
        <f t="shared" si="321"/>
        <v>#DIV/0!</v>
      </c>
      <c r="N469" s="26" t="e">
        <f t="shared" si="321"/>
        <v>#DIV/0!</v>
      </c>
      <c r="O469" s="26" t="e">
        <f t="shared" si="321"/>
        <v>#DIV/0!</v>
      </c>
      <c r="P469" s="26" t="e">
        <f t="shared" si="321"/>
        <v>#DIV/0!</v>
      </c>
      <c r="Q469" s="26" t="e">
        <f t="shared" ref="Q469" si="322">ROUND(Q470/Q468,1)</f>
        <v>#DIV/0!</v>
      </c>
      <c r="R469" s="26" t="e">
        <f t="shared" ref="R469" si="323">ROUND(R470/R468,1)</f>
        <v>#DIV/0!</v>
      </c>
      <c r="S469" s="26" t="e">
        <f t="shared" ref="S469" si="324">ROUND(S470/S468,1)</f>
        <v>#DIV/0!</v>
      </c>
      <c r="T469" s="142"/>
      <c r="U469" s="142"/>
    </row>
    <row r="470" spans="1:21" s="116" customFormat="1" ht="13.35" hidden="1" customHeight="1" x14ac:dyDescent="0.2">
      <c r="A470" s="146"/>
      <c r="B470" s="130" t="s">
        <v>90</v>
      </c>
      <c r="C470" s="92"/>
      <c r="D470" s="16"/>
      <c r="E470" s="16"/>
      <c r="F470" s="16"/>
      <c r="G470" s="15"/>
      <c r="H470" s="26">
        <f>H471</f>
        <v>0</v>
      </c>
      <c r="I470" s="26">
        <f t="shared" ref="I470:S470" si="325">I471</f>
        <v>0</v>
      </c>
      <c r="J470" s="26">
        <f t="shared" si="325"/>
        <v>0</v>
      </c>
      <c r="K470" s="26">
        <f t="shared" si="325"/>
        <v>0</v>
      </c>
      <c r="L470" s="26">
        <f t="shared" si="325"/>
        <v>0</v>
      </c>
      <c r="M470" s="26">
        <f t="shared" si="325"/>
        <v>0</v>
      </c>
      <c r="N470" s="26">
        <f t="shared" si="325"/>
        <v>0</v>
      </c>
      <c r="O470" s="26">
        <f t="shared" si="325"/>
        <v>0</v>
      </c>
      <c r="P470" s="26">
        <f t="shared" si="325"/>
        <v>0</v>
      </c>
      <c r="Q470" s="26">
        <f t="shared" si="325"/>
        <v>0</v>
      </c>
      <c r="R470" s="26">
        <f t="shared" si="325"/>
        <v>0</v>
      </c>
      <c r="S470" s="26">
        <f t="shared" si="325"/>
        <v>0</v>
      </c>
      <c r="T470" s="142"/>
      <c r="U470" s="142"/>
    </row>
    <row r="471" spans="1:21" s="116" customFormat="1" ht="13.35" hidden="1" customHeight="1" x14ac:dyDescent="0.2">
      <c r="A471" s="146"/>
      <c r="B471" s="124" t="s">
        <v>17</v>
      </c>
      <c r="C471" s="92">
        <v>136</v>
      </c>
      <c r="D471" s="16" t="s">
        <v>39</v>
      </c>
      <c r="E471" s="16"/>
      <c r="F471" s="16"/>
      <c r="G471" s="15">
        <v>613</v>
      </c>
      <c r="H471" s="26">
        <v>0</v>
      </c>
      <c r="I471" s="19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26">
        <v>0</v>
      </c>
      <c r="Q471" s="12">
        <v>0</v>
      </c>
      <c r="R471" s="26">
        <v>0</v>
      </c>
      <c r="S471" s="26">
        <v>0</v>
      </c>
      <c r="T471" s="142"/>
      <c r="U471" s="142"/>
    </row>
    <row r="472" spans="1:21" s="116" customFormat="1" ht="13.35" hidden="1" customHeight="1" x14ac:dyDescent="0.2">
      <c r="A472" s="146"/>
      <c r="B472" s="130" t="s">
        <v>14</v>
      </c>
      <c r="C472" s="92"/>
      <c r="D472" s="16"/>
      <c r="E472" s="16"/>
      <c r="F472" s="16"/>
      <c r="G472" s="15"/>
      <c r="H472" s="26">
        <v>0</v>
      </c>
      <c r="I472" s="19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42"/>
      <c r="U472" s="142"/>
    </row>
    <row r="473" spans="1:21" s="116" customFormat="1" ht="13.35" hidden="1" customHeight="1" x14ac:dyDescent="0.2">
      <c r="A473" s="146"/>
      <c r="B473" s="130" t="s">
        <v>15</v>
      </c>
      <c r="C473" s="92"/>
      <c r="D473" s="16"/>
      <c r="E473" s="16"/>
      <c r="F473" s="16"/>
      <c r="G473" s="15"/>
      <c r="H473" s="26">
        <v>0</v>
      </c>
      <c r="I473" s="19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42"/>
      <c r="U473" s="142"/>
    </row>
    <row r="474" spans="1:21" s="116" customFormat="1" ht="25.5" hidden="1" x14ac:dyDescent="0.2">
      <c r="A474" s="146"/>
      <c r="B474" s="130" t="s">
        <v>12</v>
      </c>
      <c r="C474" s="92"/>
      <c r="D474" s="16"/>
      <c r="E474" s="16"/>
      <c r="F474" s="16"/>
      <c r="G474" s="15"/>
      <c r="H474" s="26">
        <v>0</v>
      </c>
      <c r="I474" s="19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43"/>
      <c r="U474" s="143"/>
    </row>
    <row r="475" spans="1:21" s="116" customFormat="1" ht="25.5" customHeight="1" x14ac:dyDescent="0.2">
      <c r="A475" s="146" t="s">
        <v>419</v>
      </c>
      <c r="B475" s="130" t="s">
        <v>96</v>
      </c>
      <c r="C475" s="15"/>
      <c r="D475" s="16"/>
      <c r="E475" s="16"/>
      <c r="F475" s="16"/>
      <c r="G475" s="15"/>
      <c r="H475" s="12">
        <v>565</v>
      </c>
      <c r="I475" s="12">
        <v>0</v>
      </c>
      <c r="J475" s="12">
        <v>565</v>
      </c>
      <c r="K475" s="12">
        <v>0</v>
      </c>
      <c r="L475" s="12">
        <v>565</v>
      </c>
      <c r="M475" s="12">
        <v>0</v>
      </c>
      <c r="N475" s="12">
        <v>565</v>
      </c>
      <c r="O475" s="12">
        <v>0</v>
      </c>
      <c r="P475" s="12">
        <v>565</v>
      </c>
      <c r="Q475" s="12">
        <v>0</v>
      </c>
      <c r="R475" s="12">
        <v>565</v>
      </c>
      <c r="S475" s="12">
        <v>565</v>
      </c>
      <c r="T475" s="140" t="s">
        <v>377</v>
      </c>
      <c r="U475" s="140" t="s">
        <v>307</v>
      </c>
    </row>
    <row r="476" spans="1:21" s="116" customFormat="1" ht="25.5" x14ac:dyDescent="0.2">
      <c r="A476" s="146"/>
      <c r="B476" s="130" t="s">
        <v>117</v>
      </c>
      <c r="C476" s="15"/>
      <c r="D476" s="16"/>
      <c r="E476" s="16"/>
      <c r="F476" s="16"/>
      <c r="G476" s="15"/>
      <c r="H476" s="12">
        <f t="shared" ref="H476:I476" si="326">ROUND(H477/H475,1)</f>
        <v>24.8</v>
      </c>
      <c r="I476" s="12" t="e">
        <f t="shared" si="326"/>
        <v>#DIV/0!</v>
      </c>
      <c r="J476" s="13" t="s">
        <v>396</v>
      </c>
      <c r="K476" s="13">
        <v>0</v>
      </c>
      <c r="L476" s="13" t="s">
        <v>396</v>
      </c>
      <c r="M476" s="13">
        <v>0</v>
      </c>
      <c r="N476" s="13" t="s">
        <v>396</v>
      </c>
      <c r="O476" s="13">
        <v>0</v>
      </c>
      <c r="P476" s="13" t="s">
        <v>396</v>
      </c>
      <c r="Q476" s="12" t="e">
        <f t="shared" ref="Q476:S476" si="327">ROUND(Q477/Q475,1)</f>
        <v>#DIV/0!</v>
      </c>
      <c r="R476" s="12">
        <f t="shared" si="327"/>
        <v>24.8</v>
      </c>
      <c r="S476" s="12">
        <f t="shared" si="327"/>
        <v>24.8</v>
      </c>
      <c r="T476" s="140"/>
      <c r="U476" s="140"/>
    </row>
    <row r="477" spans="1:21" s="116" customFormat="1" ht="25.5" x14ac:dyDescent="0.2">
      <c r="A477" s="146"/>
      <c r="B477" s="130" t="s">
        <v>90</v>
      </c>
      <c r="C477" s="15"/>
      <c r="D477" s="16"/>
      <c r="E477" s="16"/>
      <c r="F477" s="16"/>
      <c r="G477" s="15"/>
      <c r="H477" s="26">
        <f t="shared" ref="H477:S477" si="328">SUM(H478:H484)</f>
        <v>13997.4</v>
      </c>
      <c r="I477" s="12">
        <f t="shared" si="328"/>
        <v>0</v>
      </c>
      <c r="J477" s="12">
        <f t="shared" si="328"/>
        <v>3548.5</v>
      </c>
      <c r="K477" s="12">
        <f t="shared" si="328"/>
        <v>0</v>
      </c>
      <c r="L477" s="12">
        <f t="shared" si="328"/>
        <v>3481.3</v>
      </c>
      <c r="M477" s="12">
        <f t="shared" si="328"/>
        <v>0</v>
      </c>
      <c r="N477" s="12">
        <f t="shared" si="328"/>
        <v>3411.8</v>
      </c>
      <c r="O477" s="12">
        <f t="shared" si="328"/>
        <v>0</v>
      </c>
      <c r="P477" s="12">
        <f t="shared" si="328"/>
        <v>3555.7999999999997</v>
      </c>
      <c r="Q477" s="12">
        <f t="shared" si="328"/>
        <v>0</v>
      </c>
      <c r="R477" s="12">
        <f t="shared" si="328"/>
        <v>13997.4</v>
      </c>
      <c r="S477" s="12">
        <f t="shared" si="328"/>
        <v>13997.4</v>
      </c>
      <c r="T477" s="140"/>
      <c r="U477" s="140"/>
    </row>
    <row r="478" spans="1:21" s="116" customFormat="1" x14ac:dyDescent="0.2">
      <c r="A478" s="146"/>
      <c r="B478" s="138" t="s">
        <v>7</v>
      </c>
      <c r="C478" s="15">
        <v>136</v>
      </c>
      <c r="D478" s="16" t="s">
        <v>405</v>
      </c>
      <c r="E478" s="18" t="s">
        <v>408</v>
      </c>
      <c r="F478" s="16" t="s">
        <v>470</v>
      </c>
      <c r="G478" s="15">
        <v>321</v>
      </c>
      <c r="H478" s="26">
        <f>J478+L478+N478+P478</f>
        <v>66.3</v>
      </c>
      <c r="I478" s="19">
        <f>K478+M478+O478+Q478</f>
        <v>0</v>
      </c>
      <c r="J478" s="27">
        <v>16</v>
      </c>
      <c r="K478" s="12"/>
      <c r="L478" s="27">
        <v>16</v>
      </c>
      <c r="M478" s="27"/>
      <c r="N478" s="27">
        <v>18.3</v>
      </c>
      <c r="O478" s="27"/>
      <c r="P478" s="27">
        <v>16</v>
      </c>
      <c r="Q478" s="12"/>
      <c r="R478" s="12">
        <v>66.3</v>
      </c>
      <c r="S478" s="12">
        <v>66.3</v>
      </c>
      <c r="T478" s="140"/>
      <c r="U478" s="140"/>
    </row>
    <row r="479" spans="1:21" s="116" customFormat="1" x14ac:dyDescent="0.2">
      <c r="A479" s="146"/>
      <c r="B479" s="144"/>
      <c r="C479" s="15">
        <v>136</v>
      </c>
      <c r="D479" s="16" t="s">
        <v>405</v>
      </c>
      <c r="E479" s="18" t="s">
        <v>408</v>
      </c>
      <c r="F479" s="16" t="s">
        <v>470</v>
      </c>
      <c r="G479" s="15">
        <v>612</v>
      </c>
      <c r="H479" s="26">
        <f>J479+L479+N479+P479</f>
        <v>644</v>
      </c>
      <c r="I479" s="19">
        <f>K479+M479+O479+Q479</f>
        <v>0</v>
      </c>
      <c r="J479" s="12">
        <v>161</v>
      </c>
      <c r="K479" s="12"/>
      <c r="L479" s="12">
        <v>161</v>
      </c>
      <c r="M479" s="12"/>
      <c r="N479" s="12">
        <v>161</v>
      </c>
      <c r="O479" s="12"/>
      <c r="P479" s="12">
        <v>161</v>
      </c>
      <c r="Q479" s="12"/>
      <c r="R479" s="12">
        <v>644</v>
      </c>
      <c r="S479" s="12">
        <v>644</v>
      </c>
      <c r="T479" s="140"/>
      <c r="U479" s="140"/>
    </row>
    <row r="480" spans="1:21" s="116" customFormat="1" x14ac:dyDescent="0.2">
      <c r="A480" s="146"/>
      <c r="B480" s="144"/>
      <c r="C480" s="15">
        <v>136</v>
      </c>
      <c r="D480" s="16" t="s">
        <v>400</v>
      </c>
      <c r="E480" s="18" t="s">
        <v>401</v>
      </c>
      <c r="F480" s="16" t="s">
        <v>471</v>
      </c>
      <c r="G480" s="15">
        <v>612</v>
      </c>
      <c r="H480" s="26">
        <f t="shared" ref="H480:H483" si="329">J480+L480+N480+P480</f>
        <v>12654.7</v>
      </c>
      <c r="I480" s="19">
        <f t="shared" ref="I480:I484" si="330">K480+M480+O480+Q480</f>
        <v>0</v>
      </c>
      <c r="J480" s="26">
        <v>3163</v>
      </c>
      <c r="K480" s="12"/>
      <c r="L480" s="26">
        <v>3163</v>
      </c>
      <c r="M480" s="26"/>
      <c r="N480" s="26">
        <v>3163</v>
      </c>
      <c r="O480" s="26"/>
      <c r="P480" s="26">
        <v>3165.7</v>
      </c>
      <c r="Q480" s="12"/>
      <c r="R480" s="12">
        <v>12654.7</v>
      </c>
      <c r="S480" s="12">
        <v>12654.7</v>
      </c>
      <c r="T480" s="140"/>
      <c r="U480" s="140"/>
    </row>
    <row r="481" spans="1:21" s="116" customFormat="1" x14ac:dyDescent="0.2">
      <c r="A481" s="146"/>
      <c r="B481" s="139"/>
      <c r="C481" s="15">
        <v>136</v>
      </c>
      <c r="D481" s="16" t="s">
        <v>400</v>
      </c>
      <c r="E481" s="18" t="s">
        <v>401</v>
      </c>
      <c r="F481" s="16" t="s">
        <v>471</v>
      </c>
      <c r="G481" s="15">
        <v>622</v>
      </c>
      <c r="H481" s="26">
        <f t="shared" si="329"/>
        <v>632.4</v>
      </c>
      <c r="I481" s="19">
        <f t="shared" si="330"/>
        <v>0</v>
      </c>
      <c r="J481" s="12">
        <v>208.5</v>
      </c>
      <c r="K481" s="12">
        <v>0</v>
      </c>
      <c r="L481" s="12">
        <v>141.30000000000001</v>
      </c>
      <c r="M481" s="12">
        <v>0</v>
      </c>
      <c r="N481" s="12">
        <v>69.5</v>
      </c>
      <c r="O481" s="12">
        <v>0</v>
      </c>
      <c r="P481" s="12">
        <v>213.1</v>
      </c>
      <c r="Q481" s="12"/>
      <c r="R481" s="12">
        <v>632.4</v>
      </c>
      <c r="S481" s="12">
        <v>632.4</v>
      </c>
      <c r="T481" s="140"/>
      <c r="U481" s="140"/>
    </row>
    <row r="482" spans="1:21" s="116" customFormat="1" x14ac:dyDescent="0.2">
      <c r="A482" s="146"/>
      <c r="B482" s="130" t="s">
        <v>8</v>
      </c>
      <c r="C482" s="15"/>
      <c r="D482" s="16"/>
      <c r="E482" s="16"/>
      <c r="F482" s="16"/>
      <c r="G482" s="15"/>
      <c r="H482" s="26">
        <f t="shared" si="329"/>
        <v>0</v>
      </c>
      <c r="I482" s="19">
        <f t="shared" si="330"/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40"/>
      <c r="U482" s="140"/>
    </row>
    <row r="483" spans="1:21" s="116" customFormat="1" x14ac:dyDescent="0.2">
      <c r="A483" s="146"/>
      <c r="B483" s="130" t="s">
        <v>9</v>
      </c>
      <c r="C483" s="15"/>
      <c r="D483" s="16"/>
      <c r="E483" s="16"/>
      <c r="F483" s="16"/>
      <c r="G483" s="15"/>
      <c r="H483" s="12">
        <f t="shared" si="329"/>
        <v>0</v>
      </c>
      <c r="I483" s="19">
        <f t="shared" si="330"/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40"/>
      <c r="U483" s="140"/>
    </row>
    <row r="484" spans="1:21" s="116" customFormat="1" ht="12.75" customHeight="1" x14ac:dyDescent="0.2">
      <c r="A484" s="146"/>
      <c r="B484" s="132" t="s">
        <v>10</v>
      </c>
      <c r="C484" s="15"/>
      <c r="D484" s="16"/>
      <c r="E484" s="16"/>
      <c r="F484" s="16"/>
      <c r="G484" s="15"/>
      <c r="H484" s="12">
        <f>J484+L484+N484+P484</f>
        <v>0</v>
      </c>
      <c r="I484" s="19">
        <f t="shared" si="330"/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7">
        <v>0</v>
      </c>
      <c r="T484" s="140"/>
      <c r="U484" s="140"/>
    </row>
    <row r="485" spans="1:21" s="116" customFormat="1" ht="45" customHeight="1" x14ac:dyDescent="0.2">
      <c r="A485" s="151" t="s">
        <v>568</v>
      </c>
      <c r="B485" s="130" t="s">
        <v>95</v>
      </c>
      <c r="C485" s="92"/>
      <c r="D485" s="16"/>
      <c r="E485" s="16"/>
      <c r="F485" s="16"/>
      <c r="G485" s="15"/>
      <c r="H485" s="26">
        <f>H493+H500</f>
        <v>4503</v>
      </c>
      <c r="I485" s="26">
        <f>I493+I500</f>
        <v>2123</v>
      </c>
      <c r="J485" s="26">
        <f t="shared" ref="J485:S485" si="331">J493+J500</f>
        <v>4503</v>
      </c>
      <c r="K485" s="26">
        <f t="shared" si="331"/>
        <v>4424</v>
      </c>
      <c r="L485" s="26">
        <f t="shared" si="331"/>
        <v>4503</v>
      </c>
      <c r="M485" s="26">
        <f t="shared" si="331"/>
        <v>2301</v>
      </c>
      <c r="N485" s="26">
        <f t="shared" si="331"/>
        <v>4503</v>
      </c>
      <c r="O485" s="26">
        <f t="shared" si="331"/>
        <v>2301</v>
      </c>
      <c r="P485" s="26">
        <f t="shared" si="331"/>
        <v>4503</v>
      </c>
      <c r="Q485" s="26">
        <f t="shared" si="331"/>
        <v>2301</v>
      </c>
      <c r="R485" s="26">
        <f t="shared" si="331"/>
        <v>4503</v>
      </c>
      <c r="S485" s="26">
        <f t="shared" si="331"/>
        <v>4503</v>
      </c>
      <c r="T485" s="140" t="s">
        <v>377</v>
      </c>
      <c r="U485" s="140" t="s">
        <v>239</v>
      </c>
    </row>
    <row r="486" spans="1:21" s="116" customFormat="1" ht="26.45" customHeight="1" x14ac:dyDescent="0.2">
      <c r="A486" s="151"/>
      <c r="B486" s="130" t="s">
        <v>117</v>
      </c>
      <c r="C486" s="92"/>
      <c r="D486" s="16"/>
      <c r="E486" s="16"/>
      <c r="F486" s="16"/>
      <c r="G486" s="15"/>
      <c r="H486" s="26">
        <f t="shared" ref="H486" si="332">ROUND(H487/H485,1)</f>
        <v>50.2</v>
      </c>
      <c r="I486" s="26">
        <f t="shared" ref="I486:S486" si="333">ROUND(I487/I485,1)</f>
        <v>22.5</v>
      </c>
      <c r="J486" s="13" t="s">
        <v>396</v>
      </c>
      <c r="K486" s="13">
        <v>0</v>
      </c>
      <c r="L486" s="13" t="s">
        <v>396</v>
      </c>
      <c r="M486" s="13">
        <v>0</v>
      </c>
      <c r="N486" s="13" t="s">
        <v>396</v>
      </c>
      <c r="O486" s="13">
        <v>0</v>
      </c>
      <c r="P486" s="13" t="s">
        <v>396</v>
      </c>
      <c r="Q486" s="26">
        <f t="shared" si="333"/>
        <v>0</v>
      </c>
      <c r="R486" s="26">
        <f t="shared" si="333"/>
        <v>54.6</v>
      </c>
      <c r="S486" s="26">
        <f t="shared" si="333"/>
        <v>59.2</v>
      </c>
      <c r="T486" s="140"/>
      <c r="U486" s="140"/>
    </row>
    <row r="487" spans="1:21" s="116" customFormat="1" ht="25.5" x14ac:dyDescent="0.2">
      <c r="A487" s="146"/>
      <c r="B487" s="135" t="s">
        <v>90</v>
      </c>
      <c r="C487" s="15"/>
      <c r="D487" s="16"/>
      <c r="E487" s="16"/>
      <c r="F487" s="16"/>
      <c r="G487" s="15"/>
      <c r="H487" s="26">
        <f t="shared" ref="H487" si="334">SUM(H488:H492)</f>
        <v>225997.6</v>
      </c>
      <c r="I487" s="26">
        <f t="shared" ref="I487:S487" si="335">SUM(I488:I492)</f>
        <v>47804.2</v>
      </c>
      <c r="J487" s="26">
        <f t="shared" si="335"/>
        <v>51750.8</v>
      </c>
      <c r="K487" s="26">
        <f t="shared" si="335"/>
        <v>47804.2</v>
      </c>
      <c r="L487" s="26">
        <f t="shared" si="335"/>
        <v>52607.4</v>
      </c>
      <c r="M487" s="26">
        <f t="shared" si="335"/>
        <v>0</v>
      </c>
      <c r="N487" s="26">
        <f t="shared" si="335"/>
        <v>53607.4</v>
      </c>
      <c r="O487" s="26">
        <f t="shared" si="335"/>
        <v>0</v>
      </c>
      <c r="P487" s="26">
        <f t="shared" si="335"/>
        <v>68032</v>
      </c>
      <c r="Q487" s="26">
        <f t="shared" si="335"/>
        <v>0</v>
      </c>
      <c r="R487" s="26">
        <f t="shared" si="335"/>
        <v>245734.5</v>
      </c>
      <c r="S487" s="26">
        <f t="shared" si="335"/>
        <v>266613</v>
      </c>
      <c r="T487" s="140"/>
      <c r="U487" s="140"/>
    </row>
    <row r="488" spans="1:21" s="116" customFormat="1" ht="13.35" customHeight="1" x14ac:dyDescent="0.2">
      <c r="A488" s="146"/>
      <c r="B488" s="138" t="s">
        <v>17</v>
      </c>
      <c r="C488" s="15">
        <f>C496</f>
        <v>136</v>
      </c>
      <c r="D488" s="15" t="str">
        <f t="shared" ref="D488:G488" si="336">D496</f>
        <v>07</v>
      </c>
      <c r="E488" s="15" t="str">
        <f t="shared" ref="E488" si="337">E496</f>
        <v>01</v>
      </c>
      <c r="F488" s="15" t="str">
        <f t="shared" si="336"/>
        <v>0710520120</v>
      </c>
      <c r="G488" s="15">
        <f t="shared" si="336"/>
        <v>810</v>
      </c>
      <c r="H488" s="26">
        <f t="shared" ref="H488" si="338">H496</f>
        <v>112240.9</v>
      </c>
      <c r="I488" s="26">
        <f t="shared" ref="I488:S488" si="339">I496</f>
        <v>25225.7</v>
      </c>
      <c r="J488" s="26">
        <f t="shared" si="339"/>
        <v>25143.4</v>
      </c>
      <c r="K488" s="26">
        <f t="shared" si="339"/>
        <v>25225.7</v>
      </c>
      <c r="L488" s="26">
        <f t="shared" si="339"/>
        <v>26000</v>
      </c>
      <c r="M488" s="26">
        <f t="shared" si="339"/>
        <v>0</v>
      </c>
      <c r="N488" s="26">
        <f t="shared" si="339"/>
        <v>27000</v>
      </c>
      <c r="O488" s="26">
        <f t="shared" si="339"/>
        <v>0</v>
      </c>
      <c r="P488" s="26">
        <f t="shared" si="339"/>
        <v>34097.5</v>
      </c>
      <c r="Q488" s="26">
        <f t="shared" si="339"/>
        <v>0</v>
      </c>
      <c r="R488" s="26">
        <f t="shared" si="339"/>
        <v>120849.2</v>
      </c>
      <c r="S488" s="26">
        <f t="shared" si="339"/>
        <v>129935.8</v>
      </c>
      <c r="T488" s="140"/>
      <c r="U488" s="140"/>
    </row>
    <row r="489" spans="1:21" s="116" customFormat="1" ht="13.35" customHeight="1" x14ac:dyDescent="0.2">
      <c r="A489" s="146"/>
      <c r="B489" s="139"/>
      <c r="C489" s="15">
        <f>C503</f>
        <v>136</v>
      </c>
      <c r="D489" s="15" t="str">
        <f t="shared" ref="D489:G489" si="340">D503</f>
        <v>07</v>
      </c>
      <c r="E489" s="15" t="str">
        <f t="shared" ref="E489" si="341">E503</f>
        <v>02</v>
      </c>
      <c r="F489" s="15" t="str">
        <f t="shared" si="340"/>
        <v>0710520130</v>
      </c>
      <c r="G489" s="15">
        <f t="shared" si="340"/>
        <v>810</v>
      </c>
      <c r="H489" s="26">
        <f t="shared" ref="H489" si="342">H503</f>
        <v>113756.70000000001</v>
      </c>
      <c r="I489" s="26">
        <f t="shared" ref="I489:S489" si="343">I503</f>
        <v>22578.5</v>
      </c>
      <c r="J489" s="26">
        <f t="shared" si="343"/>
        <v>26607.4</v>
      </c>
      <c r="K489" s="26">
        <f t="shared" si="343"/>
        <v>22578.5</v>
      </c>
      <c r="L489" s="26">
        <f t="shared" si="343"/>
        <v>26607.4</v>
      </c>
      <c r="M489" s="26">
        <f t="shared" si="343"/>
        <v>0</v>
      </c>
      <c r="N489" s="26">
        <f t="shared" si="343"/>
        <v>26607.4</v>
      </c>
      <c r="O489" s="26">
        <f t="shared" si="343"/>
        <v>0</v>
      </c>
      <c r="P489" s="26">
        <f t="shared" si="343"/>
        <v>33934.5</v>
      </c>
      <c r="Q489" s="26">
        <f t="shared" si="343"/>
        <v>0</v>
      </c>
      <c r="R489" s="26">
        <f t="shared" si="343"/>
        <v>124885.3</v>
      </c>
      <c r="S489" s="26">
        <f t="shared" si="343"/>
        <v>136677.20000000001</v>
      </c>
      <c r="T489" s="140"/>
      <c r="U489" s="140"/>
    </row>
    <row r="490" spans="1:21" s="116" customFormat="1" ht="13.35" customHeight="1" x14ac:dyDescent="0.2">
      <c r="A490" s="146"/>
      <c r="B490" s="130" t="s">
        <v>14</v>
      </c>
      <c r="C490" s="15"/>
      <c r="D490" s="16"/>
      <c r="E490" s="16"/>
      <c r="F490" s="16"/>
      <c r="G490" s="15"/>
      <c r="H490" s="12">
        <f t="shared" ref="H490" si="344">H497+H504</f>
        <v>0</v>
      </c>
      <c r="I490" s="12">
        <f t="shared" ref="I490:S490" si="345">I497+I504</f>
        <v>0</v>
      </c>
      <c r="J490" s="12">
        <f t="shared" si="345"/>
        <v>0</v>
      </c>
      <c r="K490" s="12">
        <f t="shared" si="345"/>
        <v>0</v>
      </c>
      <c r="L490" s="12">
        <f t="shared" si="345"/>
        <v>0</v>
      </c>
      <c r="M490" s="12">
        <f t="shared" si="345"/>
        <v>0</v>
      </c>
      <c r="N490" s="12">
        <f t="shared" si="345"/>
        <v>0</v>
      </c>
      <c r="O490" s="12">
        <f t="shared" si="345"/>
        <v>0</v>
      </c>
      <c r="P490" s="12">
        <f t="shared" si="345"/>
        <v>0</v>
      </c>
      <c r="Q490" s="12">
        <f t="shared" si="345"/>
        <v>0</v>
      </c>
      <c r="R490" s="12">
        <f t="shared" si="345"/>
        <v>0</v>
      </c>
      <c r="S490" s="12">
        <f t="shared" si="345"/>
        <v>0</v>
      </c>
      <c r="T490" s="140"/>
      <c r="U490" s="140"/>
    </row>
    <row r="491" spans="1:21" s="116" customFormat="1" x14ac:dyDescent="0.2">
      <c r="A491" s="146"/>
      <c r="B491" s="130" t="s">
        <v>15</v>
      </c>
      <c r="C491" s="15"/>
      <c r="D491" s="16"/>
      <c r="E491" s="16"/>
      <c r="F491" s="16"/>
      <c r="G491" s="15"/>
      <c r="H491" s="12">
        <f t="shared" ref="H491" si="346">H498+H505</f>
        <v>0</v>
      </c>
      <c r="I491" s="12">
        <f t="shared" ref="I491:S491" si="347">I498+I505</f>
        <v>0</v>
      </c>
      <c r="J491" s="12">
        <f t="shared" si="347"/>
        <v>0</v>
      </c>
      <c r="K491" s="12">
        <f t="shared" si="347"/>
        <v>0</v>
      </c>
      <c r="L491" s="12">
        <f t="shared" si="347"/>
        <v>0</v>
      </c>
      <c r="M491" s="12">
        <f t="shared" si="347"/>
        <v>0</v>
      </c>
      <c r="N491" s="12">
        <f t="shared" si="347"/>
        <v>0</v>
      </c>
      <c r="O491" s="12">
        <f t="shared" si="347"/>
        <v>0</v>
      </c>
      <c r="P491" s="12">
        <f t="shared" si="347"/>
        <v>0</v>
      </c>
      <c r="Q491" s="12">
        <f t="shared" si="347"/>
        <v>0</v>
      </c>
      <c r="R491" s="12">
        <f t="shared" si="347"/>
        <v>0</v>
      </c>
      <c r="S491" s="12">
        <f t="shared" si="347"/>
        <v>0</v>
      </c>
      <c r="T491" s="140"/>
      <c r="U491" s="140"/>
    </row>
    <row r="492" spans="1:21" s="116" customFormat="1" ht="25.5" customHeight="1" x14ac:dyDescent="0.2">
      <c r="A492" s="146"/>
      <c r="B492" s="132" t="s">
        <v>12</v>
      </c>
      <c r="C492" s="15"/>
      <c r="D492" s="16"/>
      <c r="E492" s="16"/>
      <c r="F492" s="16"/>
      <c r="G492" s="15"/>
      <c r="H492" s="12">
        <f t="shared" ref="H492" si="348">H499+H506</f>
        <v>0</v>
      </c>
      <c r="I492" s="12">
        <f t="shared" ref="I492:S492" si="349">I499+I506</f>
        <v>0</v>
      </c>
      <c r="J492" s="12">
        <f t="shared" si="349"/>
        <v>0</v>
      </c>
      <c r="K492" s="12">
        <f t="shared" si="349"/>
        <v>0</v>
      </c>
      <c r="L492" s="12">
        <f t="shared" si="349"/>
        <v>0</v>
      </c>
      <c r="M492" s="12">
        <f t="shared" si="349"/>
        <v>0</v>
      </c>
      <c r="N492" s="12">
        <f t="shared" si="349"/>
        <v>0</v>
      </c>
      <c r="O492" s="12">
        <f t="shared" si="349"/>
        <v>0</v>
      </c>
      <c r="P492" s="12">
        <f t="shared" si="349"/>
        <v>0</v>
      </c>
      <c r="Q492" s="12">
        <f t="shared" si="349"/>
        <v>0</v>
      </c>
      <c r="R492" s="12">
        <f t="shared" si="349"/>
        <v>0</v>
      </c>
      <c r="S492" s="12">
        <f t="shared" si="349"/>
        <v>0</v>
      </c>
      <c r="T492" s="140"/>
      <c r="U492" s="140"/>
    </row>
    <row r="493" spans="1:21" s="116" customFormat="1" ht="25.5" customHeight="1" x14ac:dyDescent="0.2">
      <c r="A493" s="151" t="s">
        <v>569</v>
      </c>
      <c r="B493" s="130" t="s">
        <v>97</v>
      </c>
      <c r="C493" s="92"/>
      <c r="D493" s="16"/>
      <c r="E493" s="16"/>
      <c r="F493" s="16"/>
      <c r="G493" s="15"/>
      <c r="H493" s="26">
        <v>2301</v>
      </c>
      <c r="I493" s="26"/>
      <c r="J493" s="26">
        <v>2301</v>
      </c>
      <c r="K493" s="26">
        <v>2301</v>
      </c>
      <c r="L493" s="26">
        <v>2301</v>
      </c>
      <c r="M493" s="26">
        <v>2301</v>
      </c>
      <c r="N493" s="26">
        <v>2301</v>
      </c>
      <c r="O493" s="26">
        <v>2301</v>
      </c>
      <c r="P493" s="26">
        <v>2301</v>
      </c>
      <c r="Q493" s="26">
        <v>2301</v>
      </c>
      <c r="R493" s="26">
        <v>2301</v>
      </c>
      <c r="S493" s="26">
        <v>2301</v>
      </c>
      <c r="T493" s="141" t="s">
        <v>377</v>
      </c>
      <c r="U493" s="140" t="s">
        <v>295</v>
      </c>
    </row>
    <row r="494" spans="1:21" s="116" customFormat="1" ht="26.45" customHeight="1" x14ac:dyDescent="0.2">
      <c r="A494" s="151"/>
      <c r="B494" s="130" t="s">
        <v>6</v>
      </c>
      <c r="C494" s="92"/>
      <c r="D494" s="16"/>
      <c r="E494" s="16"/>
      <c r="F494" s="16"/>
      <c r="G494" s="15"/>
      <c r="H494" s="26">
        <f t="shared" ref="H494:S494" si="350">ROUND(H495/H493,1)</f>
        <v>48.8</v>
      </c>
      <c r="I494" s="26" t="e">
        <f t="shared" si="350"/>
        <v>#DIV/0!</v>
      </c>
      <c r="J494" s="13" t="s">
        <v>396</v>
      </c>
      <c r="K494" s="13">
        <v>0</v>
      </c>
      <c r="L494" s="13" t="s">
        <v>396</v>
      </c>
      <c r="M494" s="13">
        <v>0</v>
      </c>
      <c r="N494" s="13" t="s">
        <v>396</v>
      </c>
      <c r="O494" s="13">
        <v>0</v>
      </c>
      <c r="P494" s="13" t="s">
        <v>396</v>
      </c>
      <c r="Q494" s="26">
        <f t="shared" si="350"/>
        <v>0</v>
      </c>
      <c r="R494" s="26">
        <f t="shared" si="350"/>
        <v>52.5</v>
      </c>
      <c r="S494" s="26">
        <f t="shared" si="350"/>
        <v>56.5</v>
      </c>
      <c r="T494" s="142"/>
      <c r="U494" s="140"/>
    </row>
    <row r="495" spans="1:21" s="116" customFormat="1" ht="25.5" x14ac:dyDescent="0.2">
      <c r="A495" s="146"/>
      <c r="B495" s="135" t="s">
        <v>90</v>
      </c>
      <c r="C495" s="15"/>
      <c r="D495" s="16"/>
      <c r="E495" s="16"/>
      <c r="F495" s="16"/>
      <c r="G495" s="15"/>
      <c r="H495" s="26">
        <f t="shared" ref="H495:S495" si="351">SUM(H496:H499)</f>
        <v>112240.9</v>
      </c>
      <c r="I495" s="26">
        <f t="shared" si="351"/>
        <v>25225.7</v>
      </c>
      <c r="J495" s="26">
        <f t="shared" si="351"/>
        <v>25143.4</v>
      </c>
      <c r="K495" s="26">
        <f t="shared" si="351"/>
        <v>25225.7</v>
      </c>
      <c r="L495" s="26">
        <f t="shared" si="351"/>
        <v>26000</v>
      </c>
      <c r="M495" s="26">
        <f t="shared" si="351"/>
        <v>0</v>
      </c>
      <c r="N495" s="26">
        <f t="shared" si="351"/>
        <v>27000</v>
      </c>
      <c r="O495" s="26">
        <f t="shared" si="351"/>
        <v>0</v>
      </c>
      <c r="P495" s="26">
        <f t="shared" si="351"/>
        <v>34097.5</v>
      </c>
      <c r="Q495" s="26">
        <f t="shared" si="351"/>
        <v>0</v>
      </c>
      <c r="R495" s="26">
        <f t="shared" si="351"/>
        <v>120849.2</v>
      </c>
      <c r="S495" s="26">
        <f t="shared" si="351"/>
        <v>129935.8</v>
      </c>
      <c r="T495" s="142"/>
      <c r="U495" s="140"/>
    </row>
    <row r="496" spans="1:21" s="116" customFormat="1" ht="13.35" customHeight="1" x14ac:dyDescent="0.2">
      <c r="A496" s="146"/>
      <c r="B496" s="130" t="s">
        <v>17</v>
      </c>
      <c r="C496" s="15">
        <v>136</v>
      </c>
      <c r="D496" s="16" t="s">
        <v>400</v>
      </c>
      <c r="E496" s="18" t="s">
        <v>399</v>
      </c>
      <c r="F496" s="16" t="s">
        <v>433</v>
      </c>
      <c r="G496" s="15">
        <v>810</v>
      </c>
      <c r="H496" s="26">
        <f>J496+L496+N496+P496</f>
        <v>112240.9</v>
      </c>
      <c r="I496" s="101">
        <f>K496+M496+O496+Q496</f>
        <v>25225.7</v>
      </c>
      <c r="J496" s="26">
        <v>25143.4</v>
      </c>
      <c r="K496" s="26">
        <v>25225.7</v>
      </c>
      <c r="L496" s="26">
        <v>26000</v>
      </c>
      <c r="M496" s="26">
        <v>0</v>
      </c>
      <c r="N496" s="26">
        <v>27000</v>
      </c>
      <c r="O496" s="26">
        <v>0</v>
      </c>
      <c r="P496" s="26">
        <f>34097.5</f>
        <v>34097.5</v>
      </c>
      <c r="Q496" s="26">
        <v>0</v>
      </c>
      <c r="R496" s="26">
        <v>120849.2</v>
      </c>
      <c r="S496" s="12">
        <v>129935.8</v>
      </c>
      <c r="T496" s="142"/>
      <c r="U496" s="140"/>
    </row>
    <row r="497" spans="1:21" s="116" customFormat="1" ht="13.35" customHeight="1" x14ac:dyDescent="0.2">
      <c r="A497" s="146"/>
      <c r="B497" s="130" t="s">
        <v>14</v>
      </c>
      <c r="C497" s="15"/>
      <c r="D497" s="16"/>
      <c r="E497" s="16"/>
      <c r="F497" s="16"/>
      <c r="G497" s="15"/>
      <c r="H497" s="12">
        <f>J497+L497+N497+P497</f>
        <v>0</v>
      </c>
      <c r="I497" s="19">
        <f>K497+M497+O497+Q497</f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42"/>
      <c r="U497" s="140"/>
    </row>
    <row r="498" spans="1:21" s="116" customFormat="1" ht="13.35" customHeight="1" x14ac:dyDescent="0.2">
      <c r="A498" s="146"/>
      <c r="B498" s="130" t="s">
        <v>15</v>
      </c>
      <c r="C498" s="15"/>
      <c r="D498" s="16"/>
      <c r="E498" s="16"/>
      <c r="F498" s="16"/>
      <c r="G498" s="15"/>
      <c r="H498" s="12">
        <f t="shared" ref="H498:H499" si="352">J498+L498+N498+P498</f>
        <v>0</v>
      </c>
      <c r="I498" s="19">
        <f t="shared" ref="I498:I499" si="353">K498+M498+O498+Q498</f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42"/>
      <c r="U498" s="140"/>
    </row>
    <row r="499" spans="1:21" s="116" customFormat="1" ht="13.35" customHeight="1" x14ac:dyDescent="0.2">
      <c r="A499" s="146"/>
      <c r="B499" s="132" t="s">
        <v>12</v>
      </c>
      <c r="C499" s="15"/>
      <c r="D499" s="16"/>
      <c r="E499" s="16"/>
      <c r="F499" s="16"/>
      <c r="G499" s="15"/>
      <c r="H499" s="12">
        <f t="shared" si="352"/>
        <v>0</v>
      </c>
      <c r="I499" s="19">
        <f t="shared" si="353"/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43"/>
      <c r="U499" s="140"/>
    </row>
    <row r="500" spans="1:21" s="116" customFormat="1" ht="39.6" customHeight="1" x14ac:dyDescent="0.2">
      <c r="A500" s="151" t="s">
        <v>570</v>
      </c>
      <c r="B500" s="132" t="s">
        <v>100</v>
      </c>
      <c r="C500" s="92"/>
      <c r="D500" s="16"/>
      <c r="E500" s="16"/>
      <c r="F500" s="16"/>
      <c r="G500" s="15"/>
      <c r="H500" s="12">
        <v>2202</v>
      </c>
      <c r="I500" s="12">
        <v>2123</v>
      </c>
      <c r="J500" s="12">
        <v>2202</v>
      </c>
      <c r="K500" s="12">
        <v>2123</v>
      </c>
      <c r="L500" s="12">
        <v>2202</v>
      </c>
      <c r="M500" s="12">
        <v>0</v>
      </c>
      <c r="N500" s="12">
        <v>2202</v>
      </c>
      <c r="O500" s="12">
        <v>0</v>
      </c>
      <c r="P500" s="12">
        <v>2202</v>
      </c>
      <c r="Q500" s="12">
        <v>0</v>
      </c>
      <c r="R500" s="12">
        <v>2202</v>
      </c>
      <c r="S500" s="12">
        <v>2202</v>
      </c>
      <c r="T500" s="140" t="s">
        <v>377</v>
      </c>
      <c r="U500" s="140" t="s">
        <v>296</v>
      </c>
    </row>
    <row r="501" spans="1:21" s="116" customFormat="1" ht="26.45" customHeight="1" x14ac:dyDescent="0.2">
      <c r="A501" s="146"/>
      <c r="B501" s="130" t="s">
        <v>117</v>
      </c>
      <c r="C501" s="15"/>
      <c r="D501" s="16"/>
      <c r="E501" s="16"/>
      <c r="F501" s="16"/>
      <c r="G501" s="15"/>
      <c r="H501" s="12">
        <f t="shared" ref="H501:S501" si="354">ROUND(H502/H500,1)</f>
        <v>51.7</v>
      </c>
      <c r="I501" s="12">
        <f t="shared" si="354"/>
        <v>10.6</v>
      </c>
      <c r="J501" s="13" t="s">
        <v>396</v>
      </c>
      <c r="K501" s="13">
        <v>0</v>
      </c>
      <c r="L501" s="13" t="s">
        <v>396</v>
      </c>
      <c r="M501" s="13">
        <v>0</v>
      </c>
      <c r="N501" s="13" t="s">
        <v>396</v>
      </c>
      <c r="O501" s="13">
        <v>0</v>
      </c>
      <c r="P501" s="13" t="s">
        <v>396</v>
      </c>
      <c r="Q501" s="12" t="e">
        <f t="shared" si="354"/>
        <v>#DIV/0!</v>
      </c>
      <c r="R501" s="12">
        <f t="shared" si="354"/>
        <v>56.7</v>
      </c>
      <c r="S501" s="12">
        <f t="shared" si="354"/>
        <v>62.1</v>
      </c>
      <c r="T501" s="140"/>
      <c r="U501" s="140"/>
    </row>
    <row r="502" spans="1:21" s="116" customFormat="1" ht="25.5" x14ac:dyDescent="0.2">
      <c r="A502" s="146"/>
      <c r="B502" s="130" t="s">
        <v>90</v>
      </c>
      <c r="C502" s="15"/>
      <c r="D502" s="16"/>
      <c r="E502" s="16"/>
      <c r="F502" s="16"/>
      <c r="G502" s="15"/>
      <c r="H502" s="26">
        <f t="shared" ref="H502:S502" si="355">SUM(H503:H506)</f>
        <v>113756.70000000001</v>
      </c>
      <c r="I502" s="12">
        <f t="shared" si="355"/>
        <v>22578.5</v>
      </c>
      <c r="J502" s="12">
        <f t="shared" si="355"/>
        <v>26607.4</v>
      </c>
      <c r="K502" s="12">
        <f t="shared" si="355"/>
        <v>22578.5</v>
      </c>
      <c r="L502" s="12">
        <f t="shared" si="355"/>
        <v>26607.4</v>
      </c>
      <c r="M502" s="12">
        <f t="shared" si="355"/>
        <v>0</v>
      </c>
      <c r="N502" s="12">
        <f t="shared" si="355"/>
        <v>26607.4</v>
      </c>
      <c r="O502" s="12">
        <f t="shared" si="355"/>
        <v>0</v>
      </c>
      <c r="P502" s="12">
        <f t="shared" si="355"/>
        <v>33934.5</v>
      </c>
      <c r="Q502" s="12">
        <f t="shared" si="355"/>
        <v>0</v>
      </c>
      <c r="R502" s="12">
        <f t="shared" si="355"/>
        <v>124885.3</v>
      </c>
      <c r="S502" s="12">
        <f t="shared" si="355"/>
        <v>136677.20000000001</v>
      </c>
      <c r="T502" s="140"/>
      <c r="U502" s="140"/>
    </row>
    <row r="503" spans="1:21" s="116" customFormat="1" ht="13.35" customHeight="1" x14ac:dyDescent="0.2">
      <c r="A503" s="146"/>
      <c r="B503" s="130" t="s">
        <v>17</v>
      </c>
      <c r="C503" s="15">
        <v>136</v>
      </c>
      <c r="D503" s="16" t="s">
        <v>400</v>
      </c>
      <c r="E503" s="18" t="s">
        <v>401</v>
      </c>
      <c r="F503" s="16" t="s">
        <v>438</v>
      </c>
      <c r="G503" s="15">
        <v>810</v>
      </c>
      <c r="H503" s="12">
        <f>J503+L503+N503+P503</f>
        <v>113756.70000000001</v>
      </c>
      <c r="I503" s="19">
        <f>K503+M503+O503+Q503</f>
        <v>22578.5</v>
      </c>
      <c r="J503" s="26">
        <v>26607.4</v>
      </c>
      <c r="K503" s="26">
        <v>22578.5</v>
      </c>
      <c r="L503" s="26">
        <v>26607.4</v>
      </c>
      <c r="M503" s="26">
        <v>0</v>
      </c>
      <c r="N503" s="26">
        <v>26607.4</v>
      </c>
      <c r="O503" s="26">
        <v>0</v>
      </c>
      <c r="P503" s="26">
        <f>26607.5+7327</f>
        <v>33934.5</v>
      </c>
      <c r="Q503" s="26">
        <v>0</v>
      </c>
      <c r="R503" s="26">
        <v>124885.3</v>
      </c>
      <c r="S503" s="12">
        <v>136677.20000000001</v>
      </c>
      <c r="T503" s="140"/>
      <c r="U503" s="140"/>
    </row>
    <row r="504" spans="1:21" s="116" customFormat="1" ht="13.35" customHeight="1" x14ac:dyDescent="0.2">
      <c r="A504" s="146"/>
      <c r="B504" s="130" t="s">
        <v>14</v>
      </c>
      <c r="C504" s="15"/>
      <c r="D504" s="16"/>
      <c r="E504" s="16"/>
      <c r="F504" s="16"/>
      <c r="G504" s="15"/>
      <c r="H504" s="12">
        <f>J504+L504+N504+P504</f>
        <v>0</v>
      </c>
      <c r="I504" s="19">
        <f>K504+M504+O504+Q504</f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40"/>
      <c r="U504" s="140"/>
    </row>
    <row r="505" spans="1:21" s="116" customFormat="1" ht="13.35" customHeight="1" x14ac:dyDescent="0.2">
      <c r="A505" s="146"/>
      <c r="B505" s="130" t="s">
        <v>15</v>
      </c>
      <c r="C505" s="15"/>
      <c r="D505" s="16"/>
      <c r="E505" s="16"/>
      <c r="F505" s="16"/>
      <c r="G505" s="15"/>
      <c r="H505" s="12">
        <f t="shared" ref="H505:H506" si="356">J505+L505+N505+P505</f>
        <v>0</v>
      </c>
      <c r="I505" s="19">
        <f t="shared" ref="I505:I506" si="357">K505+M505+O505+Q505</f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40"/>
      <c r="U505" s="140"/>
    </row>
    <row r="506" spans="1:21" s="116" customFormat="1" ht="13.35" customHeight="1" x14ac:dyDescent="0.2">
      <c r="A506" s="146"/>
      <c r="B506" s="132" t="s">
        <v>12</v>
      </c>
      <c r="C506" s="15"/>
      <c r="D506" s="16"/>
      <c r="E506" s="16"/>
      <c r="F506" s="16"/>
      <c r="G506" s="15"/>
      <c r="H506" s="12">
        <f t="shared" si="356"/>
        <v>0</v>
      </c>
      <c r="I506" s="19">
        <f t="shared" si="357"/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7">
        <v>0</v>
      </c>
      <c r="T506" s="140"/>
      <c r="U506" s="140"/>
    </row>
    <row r="507" spans="1:21" s="116" customFormat="1" ht="26.45" customHeight="1" x14ac:dyDescent="0.2">
      <c r="A507" s="151" t="s">
        <v>185</v>
      </c>
      <c r="B507" s="130" t="s">
        <v>137</v>
      </c>
      <c r="C507" s="92"/>
      <c r="D507" s="16"/>
      <c r="E507" s="16"/>
      <c r="F507" s="16"/>
      <c r="G507" s="15"/>
      <c r="H507" s="12">
        <f>H514</f>
        <v>65</v>
      </c>
      <c r="I507" s="12">
        <f t="shared" ref="I507:S507" si="358">I514</f>
        <v>0</v>
      </c>
      <c r="J507" s="12">
        <f t="shared" si="358"/>
        <v>0</v>
      </c>
      <c r="K507" s="12">
        <f t="shared" si="358"/>
        <v>0</v>
      </c>
      <c r="L507" s="12">
        <f t="shared" si="358"/>
        <v>0</v>
      </c>
      <c r="M507" s="12">
        <f t="shared" si="358"/>
        <v>0</v>
      </c>
      <c r="N507" s="12">
        <f t="shared" si="358"/>
        <v>65</v>
      </c>
      <c r="O507" s="12">
        <f t="shared" si="358"/>
        <v>0</v>
      </c>
      <c r="P507" s="12">
        <f t="shared" si="358"/>
        <v>0</v>
      </c>
      <c r="Q507" s="12">
        <f t="shared" si="358"/>
        <v>0</v>
      </c>
      <c r="R507" s="12">
        <f t="shared" si="358"/>
        <v>70</v>
      </c>
      <c r="S507" s="12">
        <f t="shared" si="358"/>
        <v>70</v>
      </c>
      <c r="T507" s="140" t="s">
        <v>673</v>
      </c>
      <c r="U507" s="140" t="s">
        <v>240</v>
      </c>
    </row>
    <row r="508" spans="1:21" s="116" customFormat="1" ht="26.45" customHeight="1" x14ac:dyDescent="0.2">
      <c r="A508" s="146"/>
      <c r="B508" s="130" t="s">
        <v>117</v>
      </c>
      <c r="C508" s="15"/>
      <c r="D508" s="16"/>
      <c r="E508" s="16"/>
      <c r="F508" s="16"/>
      <c r="G508" s="15"/>
      <c r="H508" s="12">
        <v>0</v>
      </c>
      <c r="I508" s="12">
        <v>0</v>
      </c>
      <c r="J508" s="13" t="s">
        <v>396</v>
      </c>
      <c r="K508" s="13">
        <v>0</v>
      </c>
      <c r="L508" s="13" t="s">
        <v>396</v>
      </c>
      <c r="M508" s="13">
        <v>0</v>
      </c>
      <c r="N508" s="13" t="s">
        <v>396</v>
      </c>
      <c r="O508" s="13">
        <v>0</v>
      </c>
      <c r="P508" s="13" t="s">
        <v>396</v>
      </c>
      <c r="Q508" s="12">
        <v>0</v>
      </c>
      <c r="R508" s="12">
        <v>0</v>
      </c>
      <c r="S508" s="12">
        <v>0</v>
      </c>
      <c r="T508" s="140"/>
      <c r="U508" s="140"/>
    </row>
    <row r="509" spans="1:21" s="116" customFormat="1" ht="32.1" customHeight="1" x14ac:dyDescent="0.2">
      <c r="A509" s="146"/>
      <c r="B509" s="130" t="s">
        <v>90</v>
      </c>
      <c r="C509" s="15"/>
      <c r="D509" s="16"/>
      <c r="E509" s="16"/>
      <c r="F509" s="16"/>
      <c r="G509" s="15"/>
      <c r="H509" s="27">
        <f t="shared" ref="H509:S509" si="359">SUM(H510:H513)</f>
        <v>108500.7</v>
      </c>
      <c r="I509" s="27">
        <f t="shared" si="359"/>
        <v>0</v>
      </c>
      <c r="J509" s="27">
        <f t="shared" si="359"/>
        <v>0</v>
      </c>
      <c r="K509" s="27">
        <f t="shared" si="359"/>
        <v>0</v>
      </c>
      <c r="L509" s="27">
        <f t="shared" si="359"/>
        <v>53200</v>
      </c>
      <c r="M509" s="27">
        <f t="shared" si="359"/>
        <v>0</v>
      </c>
      <c r="N509" s="27">
        <f t="shared" si="359"/>
        <v>55300.7</v>
      </c>
      <c r="O509" s="27">
        <f t="shared" si="359"/>
        <v>0</v>
      </c>
      <c r="P509" s="27">
        <f t="shared" si="359"/>
        <v>0</v>
      </c>
      <c r="Q509" s="27">
        <f t="shared" si="359"/>
        <v>0</v>
      </c>
      <c r="R509" s="27">
        <f t="shared" si="359"/>
        <v>108500.7</v>
      </c>
      <c r="S509" s="27">
        <f t="shared" si="359"/>
        <v>108500.7</v>
      </c>
      <c r="T509" s="140"/>
      <c r="U509" s="140"/>
    </row>
    <row r="510" spans="1:21" s="116" customFormat="1" x14ac:dyDescent="0.2">
      <c r="A510" s="146"/>
      <c r="B510" s="124" t="s">
        <v>7</v>
      </c>
      <c r="C510" s="33" t="str">
        <f>C517</f>
        <v>136</v>
      </c>
      <c r="D510" s="33" t="str">
        <f t="shared" ref="D510:G510" si="360">D517</f>
        <v>07</v>
      </c>
      <c r="E510" s="33" t="str">
        <f t="shared" ref="E510" si="361">E517</f>
        <v>09</v>
      </c>
      <c r="F510" s="33" t="str">
        <f t="shared" si="360"/>
        <v>0710603470</v>
      </c>
      <c r="G510" s="33" t="str">
        <f t="shared" si="360"/>
        <v>244</v>
      </c>
      <c r="H510" s="27">
        <f t="shared" ref="H510" si="362">H517</f>
        <v>108500.7</v>
      </c>
      <c r="I510" s="27">
        <f t="shared" ref="I510:S510" si="363">I517</f>
        <v>0</v>
      </c>
      <c r="J510" s="27">
        <f t="shared" si="363"/>
        <v>0</v>
      </c>
      <c r="K510" s="27">
        <f t="shared" si="363"/>
        <v>0</v>
      </c>
      <c r="L510" s="27">
        <f t="shared" si="363"/>
        <v>53200</v>
      </c>
      <c r="M510" s="27">
        <f t="shared" si="363"/>
        <v>0</v>
      </c>
      <c r="N510" s="27">
        <f t="shared" si="363"/>
        <v>55300.7</v>
      </c>
      <c r="O510" s="27">
        <f t="shared" si="363"/>
        <v>0</v>
      </c>
      <c r="P510" s="27">
        <f t="shared" si="363"/>
        <v>0</v>
      </c>
      <c r="Q510" s="27">
        <f t="shared" si="363"/>
        <v>0</v>
      </c>
      <c r="R510" s="27">
        <f t="shared" si="363"/>
        <v>108500.7</v>
      </c>
      <c r="S510" s="27">
        <f t="shared" si="363"/>
        <v>108500.7</v>
      </c>
      <c r="T510" s="140"/>
      <c r="U510" s="140"/>
    </row>
    <row r="511" spans="1:21" s="116" customFormat="1" x14ac:dyDescent="0.2">
      <c r="A511" s="146"/>
      <c r="B511" s="130" t="s">
        <v>8</v>
      </c>
      <c r="C511" s="30"/>
      <c r="D511" s="30"/>
      <c r="E511" s="30"/>
      <c r="F511" s="30"/>
      <c r="G511" s="30"/>
      <c r="H511" s="12">
        <f t="shared" ref="H511" si="364">H518+H528</f>
        <v>0</v>
      </c>
      <c r="I511" s="12">
        <f t="shared" ref="I511:S511" si="365">I518+I528</f>
        <v>0</v>
      </c>
      <c r="J511" s="12">
        <f t="shared" si="365"/>
        <v>0</v>
      </c>
      <c r="K511" s="12">
        <f t="shared" si="365"/>
        <v>0</v>
      </c>
      <c r="L511" s="12">
        <f t="shared" si="365"/>
        <v>0</v>
      </c>
      <c r="M511" s="12">
        <f t="shared" si="365"/>
        <v>0</v>
      </c>
      <c r="N511" s="12">
        <f t="shared" si="365"/>
        <v>0</v>
      </c>
      <c r="O511" s="12">
        <f t="shared" si="365"/>
        <v>0</v>
      </c>
      <c r="P511" s="12">
        <f t="shared" si="365"/>
        <v>0</v>
      </c>
      <c r="Q511" s="12">
        <f t="shared" si="365"/>
        <v>0</v>
      </c>
      <c r="R511" s="12">
        <f t="shared" si="365"/>
        <v>0</v>
      </c>
      <c r="S511" s="12">
        <f t="shared" si="365"/>
        <v>0</v>
      </c>
      <c r="T511" s="140"/>
      <c r="U511" s="140"/>
    </row>
    <row r="512" spans="1:21" s="116" customFormat="1" x14ac:dyDescent="0.2">
      <c r="A512" s="146"/>
      <c r="B512" s="130" t="s">
        <v>9</v>
      </c>
      <c r="C512" s="30"/>
      <c r="D512" s="30"/>
      <c r="E512" s="30"/>
      <c r="F512" s="30"/>
      <c r="G512" s="30"/>
      <c r="H512" s="12">
        <f t="shared" ref="H512" si="366">H519+H529</f>
        <v>0</v>
      </c>
      <c r="I512" s="12">
        <f t="shared" ref="I512:S512" si="367">I519+I529</f>
        <v>0</v>
      </c>
      <c r="J512" s="12">
        <f t="shared" si="367"/>
        <v>0</v>
      </c>
      <c r="K512" s="12">
        <f t="shared" si="367"/>
        <v>0</v>
      </c>
      <c r="L512" s="12">
        <f t="shared" si="367"/>
        <v>0</v>
      </c>
      <c r="M512" s="12">
        <f t="shared" si="367"/>
        <v>0</v>
      </c>
      <c r="N512" s="12">
        <f t="shared" si="367"/>
        <v>0</v>
      </c>
      <c r="O512" s="12">
        <f t="shared" si="367"/>
        <v>0</v>
      </c>
      <c r="P512" s="12">
        <f t="shared" si="367"/>
        <v>0</v>
      </c>
      <c r="Q512" s="12">
        <f t="shared" si="367"/>
        <v>0</v>
      </c>
      <c r="R512" s="12">
        <f t="shared" si="367"/>
        <v>0</v>
      </c>
      <c r="S512" s="12">
        <f t="shared" si="367"/>
        <v>0</v>
      </c>
      <c r="T512" s="140"/>
      <c r="U512" s="140"/>
    </row>
    <row r="513" spans="1:21" s="116" customFormat="1" ht="12.75" customHeight="1" x14ac:dyDescent="0.2">
      <c r="A513" s="146"/>
      <c r="B513" s="130" t="s">
        <v>10</v>
      </c>
      <c r="C513" s="30"/>
      <c r="D513" s="30"/>
      <c r="E513" s="30"/>
      <c r="F513" s="30"/>
      <c r="G513" s="30"/>
      <c r="H513" s="12">
        <f t="shared" ref="H513" si="368">H520+H530</f>
        <v>0</v>
      </c>
      <c r="I513" s="12">
        <f t="shared" ref="I513:S513" si="369">I520+I530</f>
        <v>0</v>
      </c>
      <c r="J513" s="12">
        <f t="shared" si="369"/>
        <v>0</v>
      </c>
      <c r="K513" s="12">
        <f t="shared" si="369"/>
        <v>0</v>
      </c>
      <c r="L513" s="12">
        <f t="shared" si="369"/>
        <v>0</v>
      </c>
      <c r="M513" s="12">
        <f t="shared" si="369"/>
        <v>0</v>
      </c>
      <c r="N513" s="12">
        <f t="shared" si="369"/>
        <v>0</v>
      </c>
      <c r="O513" s="12">
        <f t="shared" si="369"/>
        <v>0</v>
      </c>
      <c r="P513" s="12">
        <f t="shared" si="369"/>
        <v>0</v>
      </c>
      <c r="Q513" s="12">
        <f t="shared" si="369"/>
        <v>0</v>
      </c>
      <c r="R513" s="12">
        <f t="shared" si="369"/>
        <v>0</v>
      </c>
      <c r="S513" s="12">
        <f t="shared" si="369"/>
        <v>0</v>
      </c>
      <c r="T513" s="140"/>
      <c r="U513" s="140"/>
    </row>
    <row r="514" spans="1:21" s="116" customFormat="1" ht="12.75" customHeight="1" x14ac:dyDescent="0.2">
      <c r="A514" s="146" t="s">
        <v>571</v>
      </c>
      <c r="B514" s="130" t="s">
        <v>151</v>
      </c>
      <c r="C514" s="15"/>
      <c r="D514" s="16"/>
      <c r="E514" s="16"/>
      <c r="F514" s="16"/>
      <c r="G514" s="15"/>
      <c r="H514" s="12">
        <v>65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65</v>
      </c>
      <c r="O514" s="12">
        <v>0</v>
      </c>
      <c r="P514" s="12">
        <v>0</v>
      </c>
      <c r="Q514" s="12">
        <v>0</v>
      </c>
      <c r="R514" s="12">
        <v>70</v>
      </c>
      <c r="S514" s="12">
        <v>70</v>
      </c>
      <c r="T514" s="140" t="s">
        <v>377</v>
      </c>
      <c r="U514" s="141" t="s">
        <v>241</v>
      </c>
    </row>
    <row r="515" spans="1:21" s="116" customFormat="1" ht="25.5" x14ac:dyDescent="0.2">
      <c r="A515" s="146"/>
      <c r="B515" s="130" t="s">
        <v>117</v>
      </c>
      <c r="C515" s="15"/>
      <c r="D515" s="16"/>
      <c r="E515" s="16"/>
      <c r="F515" s="16"/>
      <c r="G515" s="15"/>
      <c r="H515" s="12">
        <f t="shared" ref="H515:S515" si="370">ROUND(H516/H514,1)</f>
        <v>1669.2</v>
      </c>
      <c r="I515" s="12" t="e">
        <f t="shared" si="370"/>
        <v>#DIV/0!</v>
      </c>
      <c r="J515" s="13" t="s">
        <v>396</v>
      </c>
      <c r="K515" s="13">
        <v>0</v>
      </c>
      <c r="L515" s="13" t="s">
        <v>396</v>
      </c>
      <c r="M515" s="13">
        <v>0</v>
      </c>
      <c r="N515" s="13" t="s">
        <v>396</v>
      </c>
      <c r="O515" s="13">
        <v>0</v>
      </c>
      <c r="P515" s="13" t="s">
        <v>396</v>
      </c>
      <c r="Q515" s="12" t="e">
        <f t="shared" si="370"/>
        <v>#DIV/0!</v>
      </c>
      <c r="R515" s="12">
        <f t="shared" si="370"/>
        <v>1550</v>
      </c>
      <c r="S515" s="12">
        <f t="shared" si="370"/>
        <v>1550</v>
      </c>
      <c r="T515" s="140"/>
      <c r="U515" s="142"/>
    </row>
    <row r="516" spans="1:21" s="116" customFormat="1" ht="25.5" x14ac:dyDescent="0.2">
      <c r="A516" s="146"/>
      <c r="B516" s="130" t="s">
        <v>90</v>
      </c>
      <c r="C516" s="15"/>
      <c r="D516" s="16"/>
      <c r="E516" s="16"/>
      <c r="F516" s="16"/>
      <c r="G516" s="15"/>
      <c r="H516" s="12">
        <f t="shared" ref="H516:S516" si="371">SUM(H517:H520)</f>
        <v>108500.7</v>
      </c>
      <c r="I516" s="12">
        <f t="shared" si="371"/>
        <v>0</v>
      </c>
      <c r="J516" s="12">
        <f t="shared" si="371"/>
        <v>0</v>
      </c>
      <c r="K516" s="12">
        <f t="shared" si="371"/>
        <v>0</v>
      </c>
      <c r="L516" s="12">
        <f t="shared" si="371"/>
        <v>53200</v>
      </c>
      <c r="M516" s="12">
        <f t="shared" si="371"/>
        <v>0</v>
      </c>
      <c r="N516" s="12">
        <f t="shared" si="371"/>
        <v>55300.7</v>
      </c>
      <c r="O516" s="12">
        <f t="shared" si="371"/>
        <v>0</v>
      </c>
      <c r="P516" s="12">
        <f t="shared" si="371"/>
        <v>0</v>
      </c>
      <c r="Q516" s="12">
        <f t="shared" si="371"/>
        <v>0</v>
      </c>
      <c r="R516" s="12">
        <f t="shared" si="371"/>
        <v>108500.7</v>
      </c>
      <c r="S516" s="12">
        <f t="shared" si="371"/>
        <v>108500.7</v>
      </c>
      <c r="T516" s="140"/>
      <c r="U516" s="142"/>
    </row>
    <row r="517" spans="1:21" s="116" customFormat="1" x14ac:dyDescent="0.2">
      <c r="A517" s="146"/>
      <c r="B517" s="130" t="s">
        <v>7</v>
      </c>
      <c r="C517" s="18" t="s">
        <v>47</v>
      </c>
      <c r="D517" s="16" t="s">
        <v>400</v>
      </c>
      <c r="E517" s="18" t="s">
        <v>402</v>
      </c>
      <c r="F517" s="18" t="s">
        <v>468</v>
      </c>
      <c r="G517" s="18" t="s">
        <v>53</v>
      </c>
      <c r="H517" s="26">
        <f>J517+L517+N517+P517</f>
        <v>108500.7</v>
      </c>
      <c r="I517" s="19">
        <f>K517+M517+O517+Q517</f>
        <v>0</v>
      </c>
      <c r="J517" s="12">
        <v>0</v>
      </c>
      <c r="K517" s="12">
        <v>0</v>
      </c>
      <c r="L517" s="12">
        <v>53200</v>
      </c>
      <c r="M517" s="12">
        <v>0</v>
      </c>
      <c r="N517" s="12">
        <v>55300.7</v>
      </c>
      <c r="O517" s="12">
        <v>0</v>
      </c>
      <c r="P517" s="12">
        <v>0</v>
      </c>
      <c r="Q517" s="12">
        <v>0</v>
      </c>
      <c r="R517" s="12">
        <v>108500.7</v>
      </c>
      <c r="S517" s="12">
        <v>108500.7</v>
      </c>
      <c r="T517" s="140"/>
      <c r="U517" s="142"/>
    </row>
    <row r="518" spans="1:21" s="116" customFormat="1" x14ac:dyDescent="0.2">
      <c r="A518" s="146"/>
      <c r="B518" s="130" t="s">
        <v>8</v>
      </c>
      <c r="C518" s="15"/>
      <c r="D518" s="16"/>
      <c r="E518" s="16"/>
      <c r="F518" s="16"/>
      <c r="G518" s="15"/>
      <c r="H518" s="12">
        <f>J518+L518+N518+P518</f>
        <v>0</v>
      </c>
      <c r="I518" s="19">
        <f>K518+M518+O518+Q518</f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40"/>
      <c r="U518" s="142"/>
    </row>
    <row r="519" spans="1:21" s="116" customFormat="1" x14ac:dyDescent="0.2">
      <c r="A519" s="146"/>
      <c r="B519" s="130" t="s">
        <v>9</v>
      </c>
      <c r="C519" s="15"/>
      <c r="D519" s="16"/>
      <c r="E519" s="16"/>
      <c r="F519" s="16"/>
      <c r="G519" s="15"/>
      <c r="H519" s="12">
        <f t="shared" ref="H519:H520" si="372">J519+L519+N519+P519</f>
        <v>0</v>
      </c>
      <c r="I519" s="19">
        <f t="shared" ref="I519:I520" si="373">K519+M519+O519+Q519</f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40"/>
      <c r="U519" s="142"/>
    </row>
    <row r="520" spans="1:21" s="116" customFormat="1" ht="72" customHeight="1" x14ac:dyDescent="0.2">
      <c r="A520" s="146"/>
      <c r="B520" s="130" t="s">
        <v>10</v>
      </c>
      <c r="C520" s="15"/>
      <c r="D520" s="16"/>
      <c r="E520" s="16"/>
      <c r="F520" s="16"/>
      <c r="G520" s="15"/>
      <c r="H520" s="12">
        <f t="shared" si="372"/>
        <v>0</v>
      </c>
      <c r="I520" s="19">
        <f t="shared" si="373"/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40"/>
      <c r="U520" s="143"/>
    </row>
    <row r="521" spans="1:21" s="116" customFormat="1" ht="26.45" hidden="1" customHeight="1" x14ac:dyDescent="0.2">
      <c r="A521" s="153" t="s">
        <v>418</v>
      </c>
      <c r="B521" s="130" t="s">
        <v>96</v>
      </c>
      <c r="C521" s="15"/>
      <c r="D521" s="16"/>
      <c r="E521" s="16"/>
      <c r="F521" s="16"/>
      <c r="G521" s="15"/>
      <c r="H521" s="12"/>
      <c r="I521" s="12">
        <v>0</v>
      </c>
      <c r="J521" s="12"/>
      <c r="K521" s="12">
        <v>0</v>
      </c>
      <c r="L521" s="12"/>
      <c r="M521" s="12">
        <v>0</v>
      </c>
      <c r="N521" s="12"/>
      <c r="O521" s="12">
        <v>0</v>
      </c>
      <c r="P521" s="12"/>
      <c r="Q521" s="12">
        <v>0</v>
      </c>
      <c r="R521" s="12"/>
      <c r="S521" s="12"/>
      <c r="T521" s="140" t="s">
        <v>377</v>
      </c>
      <c r="U521" s="140"/>
    </row>
    <row r="522" spans="1:21" s="116" customFormat="1" ht="26.25" hidden="1" customHeight="1" x14ac:dyDescent="0.2">
      <c r="A522" s="146"/>
      <c r="B522" s="130" t="s">
        <v>117</v>
      </c>
      <c r="C522" s="15"/>
      <c r="D522" s="16"/>
      <c r="E522" s="16"/>
      <c r="F522" s="16"/>
      <c r="G522" s="15"/>
      <c r="H522" s="12" t="e">
        <f t="shared" ref="H522:S522" si="374">ROUND(H523/H521,1)</f>
        <v>#DIV/0!</v>
      </c>
      <c r="I522" s="12" t="e">
        <f t="shared" si="374"/>
        <v>#DIV/0!</v>
      </c>
      <c r="J522" s="13" t="s">
        <v>396</v>
      </c>
      <c r="K522" s="13">
        <v>0</v>
      </c>
      <c r="L522" s="13" t="s">
        <v>396</v>
      </c>
      <c r="M522" s="13">
        <v>0</v>
      </c>
      <c r="N522" s="13" t="s">
        <v>396</v>
      </c>
      <c r="O522" s="13">
        <v>0</v>
      </c>
      <c r="P522" s="13" t="s">
        <v>396</v>
      </c>
      <c r="Q522" s="12" t="e">
        <f t="shared" si="374"/>
        <v>#DIV/0!</v>
      </c>
      <c r="R522" s="12" t="e">
        <f t="shared" si="374"/>
        <v>#DIV/0!</v>
      </c>
      <c r="S522" s="12" t="e">
        <f t="shared" si="374"/>
        <v>#DIV/0!</v>
      </c>
      <c r="T522" s="140"/>
      <c r="U522" s="140"/>
    </row>
    <row r="523" spans="1:21" s="116" customFormat="1" ht="25.5" hidden="1" x14ac:dyDescent="0.2">
      <c r="A523" s="146"/>
      <c r="B523" s="130" t="s">
        <v>90</v>
      </c>
      <c r="C523" s="15"/>
      <c r="D523" s="16"/>
      <c r="E523" s="16"/>
      <c r="F523" s="16"/>
      <c r="G523" s="15"/>
      <c r="H523" s="12">
        <f t="shared" ref="H523:S523" si="375">SUM(H524:H530)</f>
        <v>0</v>
      </c>
      <c r="I523" s="12">
        <f t="shared" si="375"/>
        <v>0</v>
      </c>
      <c r="J523" s="12">
        <f t="shared" si="375"/>
        <v>0</v>
      </c>
      <c r="K523" s="12">
        <f t="shared" si="375"/>
        <v>0</v>
      </c>
      <c r="L523" s="12">
        <f t="shared" si="375"/>
        <v>0</v>
      </c>
      <c r="M523" s="12">
        <f t="shared" si="375"/>
        <v>0</v>
      </c>
      <c r="N523" s="12">
        <f t="shared" si="375"/>
        <v>0</v>
      </c>
      <c r="O523" s="12">
        <f t="shared" si="375"/>
        <v>0</v>
      </c>
      <c r="P523" s="12">
        <f t="shared" si="375"/>
        <v>0</v>
      </c>
      <c r="Q523" s="12">
        <f t="shared" si="375"/>
        <v>0</v>
      </c>
      <c r="R523" s="12">
        <f t="shared" si="375"/>
        <v>0</v>
      </c>
      <c r="S523" s="12">
        <f t="shared" si="375"/>
        <v>0</v>
      </c>
      <c r="T523" s="140"/>
      <c r="U523" s="140"/>
    </row>
    <row r="524" spans="1:21" s="116" customFormat="1" ht="13.35" hidden="1" customHeight="1" x14ac:dyDescent="0.2">
      <c r="A524" s="146"/>
      <c r="B524" s="138" t="s">
        <v>7</v>
      </c>
      <c r="C524" s="15">
        <v>136</v>
      </c>
      <c r="D524" s="16" t="s">
        <v>400</v>
      </c>
      <c r="E524" s="18" t="s">
        <v>401</v>
      </c>
      <c r="F524" s="16" t="s">
        <v>282</v>
      </c>
      <c r="G524" s="15">
        <v>321</v>
      </c>
      <c r="H524" s="12">
        <f>J524+L524+N524+P524</f>
        <v>0</v>
      </c>
      <c r="I524" s="19">
        <f>K524+M524+O524+Q524</f>
        <v>0</v>
      </c>
      <c r="J524" s="27">
        <v>0</v>
      </c>
      <c r="K524" s="12">
        <v>0</v>
      </c>
      <c r="L524" s="27">
        <v>0</v>
      </c>
      <c r="M524" s="27">
        <v>0</v>
      </c>
      <c r="N524" s="27">
        <v>0</v>
      </c>
      <c r="O524" s="27">
        <v>0</v>
      </c>
      <c r="P524" s="27">
        <v>0</v>
      </c>
      <c r="Q524" s="12">
        <v>0</v>
      </c>
      <c r="R524" s="12">
        <v>0</v>
      </c>
      <c r="S524" s="12">
        <v>0</v>
      </c>
      <c r="T524" s="140"/>
      <c r="U524" s="140"/>
    </row>
    <row r="525" spans="1:21" s="116" customFormat="1" ht="13.35" hidden="1" customHeight="1" x14ac:dyDescent="0.2">
      <c r="A525" s="146"/>
      <c r="B525" s="144"/>
      <c r="C525" s="15">
        <v>136</v>
      </c>
      <c r="D525" s="16" t="s">
        <v>400</v>
      </c>
      <c r="E525" s="18" t="s">
        <v>401</v>
      </c>
      <c r="F525" s="16" t="s">
        <v>282</v>
      </c>
      <c r="G525" s="15">
        <v>612</v>
      </c>
      <c r="H525" s="12">
        <f>J525+L525+N525+P525</f>
        <v>0</v>
      </c>
      <c r="I525" s="19">
        <f>K525+M525+O525+Q525</f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40"/>
      <c r="U525" s="140"/>
    </row>
    <row r="526" spans="1:21" s="116" customFormat="1" ht="13.35" hidden="1" customHeight="1" x14ac:dyDescent="0.2">
      <c r="A526" s="146"/>
      <c r="B526" s="144"/>
      <c r="C526" s="15">
        <v>136</v>
      </c>
      <c r="D526" s="16" t="s">
        <v>400</v>
      </c>
      <c r="E526" s="18" t="s">
        <v>401</v>
      </c>
      <c r="F526" s="16" t="s">
        <v>283</v>
      </c>
      <c r="G526" s="15">
        <v>612</v>
      </c>
      <c r="H526" s="12">
        <f t="shared" ref="H526:H529" si="376">J526+L526+N526+P526</f>
        <v>0</v>
      </c>
      <c r="I526" s="19">
        <f t="shared" ref="I526:I530" si="377">K526+M526+O526+Q526</f>
        <v>0</v>
      </c>
      <c r="J526" s="26">
        <v>0</v>
      </c>
      <c r="K526" s="12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12">
        <v>0</v>
      </c>
      <c r="R526" s="12">
        <v>0</v>
      </c>
      <c r="S526" s="12">
        <v>0</v>
      </c>
      <c r="T526" s="140"/>
      <c r="U526" s="140"/>
    </row>
    <row r="527" spans="1:21" s="116" customFormat="1" ht="13.35" hidden="1" customHeight="1" x14ac:dyDescent="0.2">
      <c r="A527" s="146"/>
      <c r="B527" s="139"/>
      <c r="C527" s="15">
        <v>136</v>
      </c>
      <c r="D527" s="16" t="s">
        <v>400</v>
      </c>
      <c r="E527" s="18" t="s">
        <v>401</v>
      </c>
      <c r="F527" s="16" t="s">
        <v>283</v>
      </c>
      <c r="G527" s="15">
        <v>622</v>
      </c>
      <c r="H527" s="12">
        <f t="shared" si="376"/>
        <v>0</v>
      </c>
      <c r="I527" s="19">
        <f t="shared" si="377"/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40"/>
      <c r="U527" s="140"/>
    </row>
    <row r="528" spans="1:21" s="116" customFormat="1" ht="13.35" hidden="1" customHeight="1" x14ac:dyDescent="0.2">
      <c r="A528" s="146"/>
      <c r="B528" s="130" t="s">
        <v>8</v>
      </c>
      <c r="C528" s="15"/>
      <c r="D528" s="16"/>
      <c r="E528" s="16"/>
      <c r="F528" s="16"/>
      <c r="G528" s="15"/>
      <c r="H528" s="12">
        <f t="shared" si="376"/>
        <v>0</v>
      </c>
      <c r="I528" s="19">
        <f t="shared" si="377"/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40"/>
      <c r="U528" s="140"/>
    </row>
    <row r="529" spans="1:21" s="116" customFormat="1" ht="13.35" hidden="1" customHeight="1" x14ac:dyDescent="0.2">
      <c r="A529" s="146"/>
      <c r="B529" s="130" t="s">
        <v>9</v>
      </c>
      <c r="C529" s="15"/>
      <c r="D529" s="16"/>
      <c r="E529" s="16"/>
      <c r="F529" s="16"/>
      <c r="G529" s="15"/>
      <c r="H529" s="12">
        <f t="shared" si="376"/>
        <v>0</v>
      </c>
      <c r="I529" s="19">
        <f t="shared" si="377"/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40"/>
      <c r="U529" s="140"/>
    </row>
    <row r="530" spans="1:21" s="116" customFormat="1" ht="13.35" hidden="1" customHeight="1" x14ac:dyDescent="0.2">
      <c r="A530" s="146"/>
      <c r="B530" s="132" t="s">
        <v>10</v>
      </c>
      <c r="C530" s="15"/>
      <c r="D530" s="16"/>
      <c r="E530" s="16"/>
      <c r="F530" s="16"/>
      <c r="G530" s="15"/>
      <c r="H530" s="12">
        <f>J530+L530+N530+P530</f>
        <v>0</v>
      </c>
      <c r="I530" s="19">
        <f t="shared" si="377"/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7">
        <v>0</v>
      </c>
      <c r="T530" s="140"/>
      <c r="U530" s="140"/>
    </row>
    <row r="531" spans="1:21" s="116" customFormat="1" ht="26.45" customHeight="1" x14ac:dyDescent="0.2">
      <c r="A531" s="152" t="s">
        <v>186</v>
      </c>
      <c r="B531" s="130" t="s">
        <v>125</v>
      </c>
      <c r="C531" s="92"/>
      <c r="D531" s="16"/>
      <c r="E531" s="16"/>
      <c r="F531" s="16"/>
      <c r="G531" s="15"/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40" t="s">
        <v>674</v>
      </c>
      <c r="U531" s="140" t="s">
        <v>242</v>
      </c>
    </row>
    <row r="532" spans="1:21" s="116" customFormat="1" ht="26.45" customHeight="1" x14ac:dyDescent="0.2">
      <c r="A532" s="145"/>
      <c r="B532" s="130" t="s">
        <v>6</v>
      </c>
      <c r="C532" s="15"/>
      <c r="D532" s="16"/>
      <c r="E532" s="16"/>
      <c r="F532" s="16"/>
      <c r="G532" s="15"/>
      <c r="H532" s="12">
        <v>0</v>
      </c>
      <c r="I532" s="12">
        <v>0</v>
      </c>
      <c r="J532" s="13" t="s">
        <v>396</v>
      </c>
      <c r="K532" s="13">
        <v>0</v>
      </c>
      <c r="L532" s="13" t="s">
        <v>396</v>
      </c>
      <c r="M532" s="13">
        <v>0</v>
      </c>
      <c r="N532" s="13" t="s">
        <v>396</v>
      </c>
      <c r="O532" s="13">
        <v>0</v>
      </c>
      <c r="P532" s="13" t="s">
        <v>396</v>
      </c>
      <c r="Q532" s="12">
        <v>0</v>
      </c>
      <c r="R532" s="12">
        <v>0</v>
      </c>
      <c r="S532" s="12">
        <v>0</v>
      </c>
      <c r="T532" s="140"/>
      <c r="U532" s="140"/>
    </row>
    <row r="533" spans="1:21" s="116" customFormat="1" ht="25.5" x14ac:dyDescent="0.2">
      <c r="A533" s="145"/>
      <c r="B533" s="130" t="s">
        <v>90</v>
      </c>
      <c r="C533" s="15"/>
      <c r="D533" s="16"/>
      <c r="E533" s="16"/>
      <c r="F533" s="16"/>
      <c r="G533" s="15"/>
      <c r="H533" s="27">
        <f>SUM(H534:H545)</f>
        <v>15160.800000000001</v>
      </c>
      <c r="I533" s="27" t="e">
        <f t="shared" ref="I533:S533" si="378">SUM(I534:I545)</f>
        <v>#DIV/0!</v>
      </c>
      <c r="J533" s="27">
        <f t="shared" si="378"/>
        <v>700</v>
      </c>
      <c r="K533" s="27">
        <f t="shared" si="378"/>
        <v>0</v>
      </c>
      <c r="L533" s="27">
        <f t="shared" si="378"/>
        <v>800</v>
      </c>
      <c r="M533" s="27">
        <f t="shared" si="378"/>
        <v>0</v>
      </c>
      <c r="N533" s="27">
        <f t="shared" si="378"/>
        <v>3200</v>
      </c>
      <c r="O533" s="27">
        <f t="shared" si="378"/>
        <v>0</v>
      </c>
      <c r="P533" s="27">
        <f>SUM(P534:P545)</f>
        <v>10460.800000000001</v>
      </c>
      <c r="Q533" s="27">
        <f t="shared" si="378"/>
        <v>0</v>
      </c>
      <c r="R533" s="27">
        <f t="shared" si="378"/>
        <v>5200</v>
      </c>
      <c r="S533" s="27">
        <f t="shared" si="378"/>
        <v>5200</v>
      </c>
      <c r="T533" s="140"/>
      <c r="U533" s="140"/>
    </row>
    <row r="534" spans="1:21" s="116" customFormat="1" ht="13.35" customHeight="1" x14ac:dyDescent="0.2">
      <c r="A534" s="145"/>
      <c r="B534" s="140" t="s">
        <v>7</v>
      </c>
      <c r="C534" s="15">
        <f>C549</f>
        <v>136</v>
      </c>
      <c r="D534" s="15" t="str">
        <f t="shared" ref="D534:G534" si="379">D549</f>
        <v>07</v>
      </c>
      <c r="E534" s="15" t="str">
        <f t="shared" ref="E534" si="380">E549</f>
        <v>02</v>
      </c>
      <c r="F534" s="15" t="str">
        <f t="shared" si="379"/>
        <v>0710703480</v>
      </c>
      <c r="G534" s="15">
        <f t="shared" si="379"/>
        <v>612</v>
      </c>
      <c r="H534" s="26">
        <f>H549</f>
        <v>4700</v>
      </c>
      <c r="I534" s="12">
        <f t="shared" ref="I534:S534" si="381">I549</f>
        <v>0</v>
      </c>
      <c r="J534" s="12">
        <f t="shared" si="381"/>
        <v>700</v>
      </c>
      <c r="K534" s="12">
        <f t="shared" si="381"/>
        <v>0</v>
      </c>
      <c r="L534" s="12">
        <f t="shared" si="381"/>
        <v>800</v>
      </c>
      <c r="M534" s="12">
        <f t="shared" si="381"/>
        <v>0</v>
      </c>
      <c r="N534" s="12">
        <f t="shared" si="381"/>
        <v>3200</v>
      </c>
      <c r="O534" s="12">
        <f t="shared" si="381"/>
        <v>0</v>
      </c>
      <c r="P534" s="12">
        <f>P549</f>
        <v>0</v>
      </c>
      <c r="Q534" s="12">
        <f t="shared" si="381"/>
        <v>0</v>
      </c>
      <c r="R534" s="12">
        <f t="shared" si="381"/>
        <v>5200</v>
      </c>
      <c r="S534" s="12">
        <f t="shared" si="381"/>
        <v>5200</v>
      </c>
      <c r="T534" s="140"/>
      <c r="U534" s="140"/>
    </row>
    <row r="535" spans="1:21" s="116" customFormat="1" ht="13.35" hidden="1" customHeight="1" x14ac:dyDescent="0.2">
      <c r="A535" s="145"/>
      <c r="B535" s="140"/>
      <c r="C535" s="15">
        <f>C569</f>
        <v>136</v>
      </c>
      <c r="D535" s="15" t="str">
        <f t="shared" ref="D535:S535" si="382">D569</f>
        <v>10</v>
      </c>
      <c r="E535" s="15" t="str">
        <f t="shared" si="382"/>
        <v>03</v>
      </c>
      <c r="F535" s="15" t="str">
        <f t="shared" si="382"/>
        <v>0710703480</v>
      </c>
      <c r="G535" s="15">
        <f t="shared" si="382"/>
        <v>313</v>
      </c>
      <c r="H535" s="26">
        <f t="shared" si="382"/>
        <v>0</v>
      </c>
      <c r="I535" s="12" t="e">
        <f t="shared" si="382"/>
        <v>#DIV/0!</v>
      </c>
      <c r="J535" s="12">
        <f t="shared" si="382"/>
        <v>0</v>
      </c>
      <c r="K535" s="12">
        <f t="shared" si="382"/>
        <v>0</v>
      </c>
      <c r="L535" s="12">
        <f t="shared" si="382"/>
        <v>0</v>
      </c>
      <c r="M535" s="12">
        <f t="shared" si="382"/>
        <v>0</v>
      </c>
      <c r="N535" s="12">
        <f t="shared" si="382"/>
        <v>0</v>
      </c>
      <c r="O535" s="12">
        <f t="shared" si="382"/>
        <v>0</v>
      </c>
      <c r="P535" s="12">
        <f t="shared" si="382"/>
        <v>0</v>
      </c>
      <c r="Q535" s="12">
        <f t="shared" si="382"/>
        <v>0</v>
      </c>
      <c r="R535" s="12">
        <f t="shared" si="382"/>
        <v>0</v>
      </c>
      <c r="S535" s="12">
        <f t="shared" si="382"/>
        <v>0</v>
      </c>
      <c r="T535" s="140"/>
      <c r="U535" s="140"/>
    </row>
    <row r="536" spans="1:21" s="116" customFormat="1" ht="13.35" hidden="1" customHeight="1" x14ac:dyDescent="0.2">
      <c r="A536" s="145"/>
      <c r="B536" s="140"/>
      <c r="C536" s="15">
        <f>C556</f>
        <v>136</v>
      </c>
      <c r="D536" s="15" t="str">
        <f>D556</f>
        <v>07</v>
      </c>
      <c r="E536" s="15" t="str">
        <f t="shared" ref="E536" si="383">E556</f>
        <v>02</v>
      </c>
      <c r="F536" s="15" t="str">
        <f>F556</f>
        <v>07107R0273</v>
      </c>
      <c r="G536" s="15">
        <f>G556</f>
        <v>244</v>
      </c>
      <c r="H536" s="26">
        <f>H556</f>
        <v>0</v>
      </c>
      <c r="I536" s="12">
        <f>I556</f>
        <v>0</v>
      </c>
      <c r="J536" s="12">
        <f>J556</f>
        <v>0</v>
      </c>
      <c r="K536" s="12">
        <f t="shared" ref="K536:P536" si="384">K556</f>
        <v>0</v>
      </c>
      <c r="L536" s="12">
        <f t="shared" si="384"/>
        <v>0</v>
      </c>
      <c r="M536" s="12">
        <f t="shared" si="384"/>
        <v>0</v>
      </c>
      <c r="N536" s="12">
        <f t="shared" si="384"/>
        <v>0</v>
      </c>
      <c r="O536" s="12">
        <f t="shared" si="384"/>
        <v>0</v>
      </c>
      <c r="P536" s="12">
        <f t="shared" si="384"/>
        <v>0</v>
      </c>
      <c r="Q536" s="12">
        <f t="shared" ref="Q536" si="385">Q556</f>
        <v>0</v>
      </c>
      <c r="R536" s="12">
        <f>R556</f>
        <v>0</v>
      </c>
      <c r="S536" s="12">
        <f>S556</f>
        <v>0</v>
      </c>
      <c r="T536" s="140"/>
      <c r="U536" s="140"/>
    </row>
    <row r="537" spans="1:21" s="116" customFormat="1" ht="13.35" customHeight="1" x14ac:dyDescent="0.2">
      <c r="A537" s="145"/>
      <c r="B537" s="140"/>
      <c r="C537" s="15">
        <v>136</v>
      </c>
      <c r="D537" s="15" t="str">
        <f>D558</f>
        <v>07</v>
      </c>
      <c r="E537" s="16" t="s">
        <v>399</v>
      </c>
      <c r="F537" s="16" t="s">
        <v>498</v>
      </c>
      <c r="G537" s="15">
        <v>523</v>
      </c>
      <c r="H537" s="26">
        <f>H557</f>
        <v>998.2</v>
      </c>
      <c r="I537" s="12">
        <f t="shared" ref="I537:S537" si="386">I557</f>
        <v>0</v>
      </c>
      <c r="J537" s="12">
        <f t="shared" si="386"/>
        <v>0</v>
      </c>
      <c r="K537" s="12">
        <f t="shared" si="386"/>
        <v>0</v>
      </c>
      <c r="L537" s="12">
        <f t="shared" si="386"/>
        <v>0</v>
      </c>
      <c r="M537" s="12">
        <f t="shared" si="386"/>
        <v>0</v>
      </c>
      <c r="N537" s="12">
        <f t="shared" si="386"/>
        <v>0</v>
      </c>
      <c r="O537" s="12">
        <f t="shared" si="386"/>
        <v>0</v>
      </c>
      <c r="P537" s="12">
        <f t="shared" si="386"/>
        <v>998.2</v>
      </c>
      <c r="Q537" s="12">
        <f t="shared" si="386"/>
        <v>0</v>
      </c>
      <c r="R537" s="12">
        <f t="shared" si="386"/>
        <v>0</v>
      </c>
      <c r="S537" s="12">
        <f t="shared" si="386"/>
        <v>0</v>
      </c>
      <c r="T537" s="140"/>
      <c r="U537" s="140"/>
    </row>
    <row r="538" spans="1:21" s="116" customFormat="1" ht="13.35" customHeight="1" x14ac:dyDescent="0.2">
      <c r="A538" s="145"/>
      <c r="B538" s="140"/>
      <c r="C538" s="15">
        <v>136</v>
      </c>
      <c r="D538" s="16" t="s">
        <v>400</v>
      </c>
      <c r="E538" s="18" t="s">
        <v>401</v>
      </c>
      <c r="F538" s="16" t="s">
        <v>498</v>
      </c>
      <c r="G538" s="15">
        <v>523</v>
      </c>
      <c r="H538" s="26">
        <f>H558</f>
        <v>902</v>
      </c>
      <c r="I538" s="12">
        <f t="shared" ref="I538:S538" si="387">I558</f>
        <v>0</v>
      </c>
      <c r="J538" s="12">
        <f t="shared" si="387"/>
        <v>0</v>
      </c>
      <c r="K538" s="12">
        <f t="shared" si="387"/>
        <v>0</v>
      </c>
      <c r="L538" s="12">
        <f t="shared" si="387"/>
        <v>0</v>
      </c>
      <c r="M538" s="12">
        <f t="shared" si="387"/>
        <v>0</v>
      </c>
      <c r="N538" s="12">
        <f t="shared" si="387"/>
        <v>0</v>
      </c>
      <c r="O538" s="12">
        <f t="shared" si="387"/>
        <v>0</v>
      </c>
      <c r="P538" s="12">
        <f t="shared" si="387"/>
        <v>902</v>
      </c>
      <c r="Q538" s="12">
        <f t="shared" si="387"/>
        <v>0</v>
      </c>
      <c r="R538" s="12">
        <f t="shared" si="387"/>
        <v>0</v>
      </c>
      <c r="S538" s="12">
        <f t="shared" si="387"/>
        <v>0</v>
      </c>
      <c r="T538" s="140"/>
      <c r="U538" s="140"/>
    </row>
    <row r="539" spans="1:21" s="116" customFormat="1" ht="13.35" customHeight="1" x14ac:dyDescent="0.2">
      <c r="A539" s="145"/>
      <c r="B539" s="140"/>
      <c r="C539" s="15">
        <f>C558</f>
        <v>136</v>
      </c>
      <c r="D539" s="15" t="str">
        <f>D558</f>
        <v>07</v>
      </c>
      <c r="E539" s="18" t="s">
        <v>406</v>
      </c>
      <c r="F539" s="15" t="str">
        <f>F558</f>
        <v>07107R0272</v>
      </c>
      <c r="G539" s="15">
        <f>G558</f>
        <v>523</v>
      </c>
      <c r="H539" s="26">
        <f>H559</f>
        <v>286</v>
      </c>
      <c r="I539" s="12">
        <f t="shared" ref="I539:S539" si="388">I559</f>
        <v>0</v>
      </c>
      <c r="J539" s="12">
        <f t="shared" si="388"/>
        <v>0</v>
      </c>
      <c r="K539" s="12">
        <f t="shared" si="388"/>
        <v>0</v>
      </c>
      <c r="L539" s="12">
        <f t="shared" si="388"/>
        <v>0</v>
      </c>
      <c r="M539" s="12">
        <f t="shared" si="388"/>
        <v>0</v>
      </c>
      <c r="N539" s="12">
        <f t="shared" si="388"/>
        <v>0</v>
      </c>
      <c r="O539" s="12">
        <f t="shared" si="388"/>
        <v>0</v>
      </c>
      <c r="P539" s="12">
        <f t="shared" si="388"/>
        <v>286</v>
      </c>
      <c r="Q539" s="12">
        <f t="shared" si="388"/>
        <v>0</v>
      </c>
      <c r="R539" s="12">
        <f t="shared" si="388"/>
        <v>0</v>
      </c>
      <c r="S539" s="12">
        <f t="shared" si="388"/>
        <v>0</v>
      </c>
      <c r="T539" s="140"/>
      <c r="U539" s="140"/>
    </row>
    <row r="540" spans="1:21" s="116" customFormat="1" ht="13.35" hidden="1" customHeight="1" x14ac:dyDescent="0.2">
      <c r="A540" s="145"/>
      <c r="B540" s="140" t="s">
        <v>8</v>
      </c>
      <c r="C540" s="15">
        <f>C560</f>
        <v>136</v>
      </c>
      <c r="D540" s="15" t="str">
        <f>D560</f>
        <v>07</v>
      </c>
      <c r="E540" s="15" t="str">
        <f t="shared" ref="E540" si="389">E560</f>
        <v>02</v>
      </c>
      <c r="F540" s="15" t="str">
        <f>F560</f>
        <v>07107R0273</v>
      </c>
      <c r="G540" s="15">
        <f>G560</f>
        <v>244</v>
      </c>
      <c r="H540" s="26">
        <f t="shared" ref="H540:H542" si="390">H560</f>
        <v>0</v>
      </c>
      <c r="I540" s="12">
        <f>I560</f>
        <v>0</v>
      </c>
      <c r="J540" s="12">
        <f t="shared" ref="J540:S541" si="391">J560</f>
        <v>0</v>
      </c>
      <c r="K540" s="12">
        <f t="shared" ref="K540:P540" si="392">K560</f>
        <v>0</v>
      </c>
      <c r="L540" s="12">
        <f t="shared" si="392"/>
        <v>0</v>
      </c>
      <c r="M540" s="12">
        <f t="shared" si="392"/>
        <v>0</v>
      </c>
      <c r="N540" s="12">
        <f t="shared" si="392"/>
        <v>0</v>
      </c>
      <c r="O540" s="12">
        <f t="shared" si="392"/>
        <v>0</v>
      </c>
      <c r="P540" s="12">
        <f t="shared" si="392"/>
        <v>0</v>
      </c>
      <c r="Q540" s="12">
        <f t="shared" si="391"/>
        <v>0</v>
      </c>
      <c r="R540" s="12">
        <f t="shared" si="391"/>
        <v>0</v>
      </c>
      <c r="S540" s="12">
        <f t="shared" si="391"/>
        <v>0</v>
      </c>
      <c r="T540" s="140"/>
      <c r="U540" s="140"/>
    </row>
    <row r="541" spans="1:21" s="116" customFormat="1" ht="13.35" customHeight="1" x14ac:dyDescent="0.2">
      <c r="A541" s="145"/>
      <c r="B541" s="140"/>
      <c r="C541" s="15">
        <v>136</v>
      </c>
      <c r="D541" s="16" t="s">
        <v>400</v>
      </c>
      <c r="E541" s="16" t="s">
        <v>399</v>
      </c>
      <c r="F541" s="16" t="s">
        <v>498</v>
      </c>
      <c r="G541" s="15">
        <v>523</v>
      </c>
      <c r="H541" s="26">
        <f t="shared" si="390"/>
        <v>3539</v>
      </c>
      <c r="I541" s="12">
        <f>I561</f>
        <v>0</v>
      </c>
      <c r="J541" s="12">
        <f t="shared" si="391"/>
        <v>0</v>
      </c>
      <c r="K541" s="12">
        <f t="shared" ref="K541:P541" si="393">K561</f>
        <v>0</v>
      </c>
      <c r="L541" s="12">
        <f t="shared" si="393"/>
        <v>0</v>
      </c>
      <c r="M541" s="12">
        <f t="shared" si="393"/>
        <v>0</v>
      </c>
      <c r="N541" s="12">
        <f t="shared" si="393"/>
        <v>0</v>
      </c>
      <c r="O541" s="12">
        <f t="shared" si="393"/>
        <v>0</v>
      </c>
      <c r="P541" s="12">
        <f t="shared" si="393"/>
        <v>3539</v>
      </c>
      <c r="Q541" s="12">
        <v>0</v>
      </c>
      <c r="R541" s="12">
        <v>0</v>
      </c>
      <c r="S541" s="12">
        <v>0</v>
      </c>
      <c r="T541" s="140"/>
      <c r="U541" s="140"/>
    </row>
    <row r="542" spans="1:21" s="116" customFormat="1" ht="13.35" customHeight="1" x14ac:dyDescent="0.2">
      <c r="A542" s="145"/>
      <c r="B542" s="140"/>
      <c r="C542" s="15">
        <f>C562</f>
        <v>136</v>
      </c>
      <c r="D542" s="15" t="str">
        <f t="shared" ref="D542:G542" si="394">D562</f>
        <v>07</v>
      </c>
      <c r="E542" s="15" t="str">
        <f t="shared" ref="E542" si="395">E562</f>
        <v>02</v>
      </c>
      <c r="F542" s="15" t="str">
        <f t="shared" si="394"/>
        <v>07107R0272</v>
      </c>
      <c r="G542" s="15">
        <f t="shared" si="394"/>
        <v>523</v>
      </c>
      <c r="H542" s="26">
        <f t="shared" si="390"/>
        <v>3198</v>
      </c>
      <c r="I542" s="12">
        <f t="shared" ref="I542:N542" si="396">I562</f>
        <v>0</v>
      </c>
      <c r="J542" s="12">
        <f t="shared" si="396"/>
        <v>0</v>
      </c>
      <c r="K542" s="12">
        <f t="shared" si="396"/>
        <v>0</v>
      </c>
      <c r="L542" s="12">
        <f t="shared" si="396"/>
        <v>0</v>
      </c>
      <c r="M542" s="12">
        <f t="shared" si="396"/>
        <v>0</v>
      </c>
      <c r="N542" s="12">
        <f t="shared" si="396"/>
        <v>0</v>
      </c>
      <c r="O542" s="12">
        <f t="shared" ref="O542:P542" si="397">O562</f>
        <v>0</v>
      </c>
      <c r="P542" s="12">
        <f t="shared" si="397"/>
        <v>3198</v>
      </c>
      <c r="Q542" s="12">
        <f>Q562</f>
        <v>0</v>
      </c>
      <c r="R542" s="12">
        <f>R562</f>
        <v>0</v>
      </c>
      <c r="S542" s="12">
        <f>S562</f>
        <v>0</v>
      </c>
      <c r="T542" s="140"/>
      <c r="U542" s="140"/>
    </row>
    <row r="543" spans="1:21" s="116" customFormat="1" ht="13.35" customHeight="1" x14ac:dyDescent="0.2">
      <c r="A543" s="145"/>
      <c r="B543" s="140"/>
      <c r="C543" s="15">
        <v>136</v>
      </c>
      <c r="D543" s="16" t="s">
        <v>400</v>
      </c>
      <c r="E543" s="18" t="s">
        <v>406</v>
      </c>
      <c r="F543" s="16" t="s">
        <v>498</v>
      </c>
      <c r="G543" s="15">
        <v>523</v>
      </c>
      <c r="H543" s="26">
        <f>H563</f>
        <v>1014</v>
      </c>
      <c r="I543" s="12">
        <f t="shared" ref="I543:S543" si="398">I563</f>
        <v>0</v>
      </c>
      <c r="J543" s="12">
        <f t="shared" si="398"/>
        <v>0</v>
      </c>
      <c r="K543" s="12">
        <f t="shared" si="398"/>
        <v>0</v>
      </c>
      <c r="L543" s="12">
        <f t="shared" si="398"/>
        <v>0</v>
      </c>
      <c r="M543" s="12">
        <f t="shared" si="398"/>
        <v>0</v>
      </c>
      <c r="N543" s="12">
        <f t="shared" si="398"/>
        <v>0</v>
      </c>
      <c r="O543" s="12">
        <f t="shared" si="398"/>
        <v>0</v>
      </c>
      <c r="P543" s="12">
        <f t="shared" si="398"/>
        <v>1014</v>
      </c>
      <c r="Q543" s="12">
        <f t="shared" si="398"/>
        <v>0</v>
      </c>
      <c r="R543" s="12">
        <f t="shared" si="398"/>
        <v>0</v>
      </c>
      <c r="S543" s="12">
        <f t="shared" si="398"/>
        <v>0</v>
      </c>
      <c r="T543" s="140"/>
      <c r="U543" s="140"/>
    </row>
    <row r="544" spans="1:21" s="116" customFormat="1" x14ac:dyDescent="0.2">
      <c r="A544" s="145"/>
      <c r="B544" s="130" t="s">
        <v>9</v>
      </c>
      <c r="C544" s="15">
        <v>136</v>
      </c>
      <c r="D544" s="16"/>
      <c r="E544" s="16"/>
      <c r="F544" s="16"/>
      <c r="G544" s="15"/>
      <c r="H544" s="26">
        <f>H551+H564</f>
        <v>523.6</v>
      </c>
      <c r="I544" s="12">
        <f t="shared" ref="I544:S544" si="399">I551+I564</f>
        <v>0</v>
      </c>
      <c r="J544" s="12">
        <f t="shared" si="399"/>
        <v>0</v>
      </c>
      <c r="K544" s="12">
        <f t="shared" si="399"/>
        <v>0</v>
      </c>
      <c r="L544" s="12">
        <f t="shared" si="399"/>
        <v>0</v>
      </c>
      <c r="M544" s="12">
        <f t="shared" si="399"/>
        <v>0</v>
      </c>
      <c r="N544" s="12">
        <f t="shared" si="399"/>
        <v>0</v>
      </c>
      <c r="O544" s="12">
        <f t="shared" si="399"/>
        <v>0</v>
      </c>
      <c r="P544" s="12">
        <f t="shared" si="399"/>
        <v>523.6</v>
      </c>
      <c r="Q544" s="12">
        <f t="shared" si="399"/>
        <v>0</v>
      </c>
      <c r="R544" s="12">
        <f t="shared" si="399"/>
        <v>0</v>
      </c>
      <c r="S544" s="12">
        <f t="shared" si="399"/>
        <v>0</v>
      </c>
      <c r="T544" s="140"/>
      <c r="U544" s="140"/>
    </row>
    <row r="545" spans="1:21" s="116" customFormat="1" ht="12.75" customHeight="1" x14ac:dyDescent="0.2">
      <c r="A545" s="145"/>
      <c r="B545" s="130" t="s">
        <v>10</v>
      </c>
      <c r="C545" s="15"/>
      <c r="D545" s="16"/>
      <c r="E545" s="16"/>
      <c r="F545" s="16"/>
      <c r="G545" s="15"/>
      <c r="H545" s="26">
        <f>H552+H565</f>
        <v>0</v>
      </c>
      <c r="I545" s="12">
        <f t="shared" ref="I545:S545" si="400">I552+I565</f>
        <v>0</v>
      </c>
      <c r="J545" s="12">
        <f t="shared" si="400"/>
        <v>0</v>
      </c>
      <c r="K545" s="12">
        <f t="shared" si="400"/>
        <v>0</v>
      </c>
      <c r="L545" s="12">
        <f t="shared" si="400"/>
        <v>0</v>
      </c>
      <c r="M545" s="12">
        <f t="shared" si="400"/>
        <v>0</v>
      </c>
      <c r="N545" s="12">
        <f t="shared" si="400"/>
        <v>0</v>
      </c>
      <c r="O545" s="12">
        <f t="shared" si="400"/>
        <v>0</v>
      </c>
      <c r="P545" s="12">
        <f t="shared" si="400"/>
        <v>0</v>
      </c>
      <c r="Q545" s="12">
        <f t="shared" si="400"/>
        <v>0</v>
      </c>
      <c r="R545" s="12">
        <f t="shared" si="400"/>
        <v>0</v>
      </c>
      <c r="S545" s="12">
        <f t="shared" si="400"/>
        <v>0</v>
      </c>
      <c r="T545" s="140"/>
      <c r="U545" s="140"/>
    </row>
    <row r="546" spans="1:21" s="116" customFormat="1" ht="12.75" customHeight="1" x14ac:dyDescent="0.2">
      <c r="A546" s="145" t="s">
        <v>272</v>
      </c>
      <c r="B546" s="130" t="s">
        <v>99</v>
      </c>
      <c r="C546" s="15"/>
      <c r="D546" s="16"/>
      <c r="E546" s="16"/>
      <c r="F546" s="16"/>
      <c r="G546" s="15"/>
      <c r="H546" s="12">
        <v>1</v>
      </c>
      <c r="I546" s="12">
        <v>0</v>
      </c>
      <c r="J546" s="12">
        <v>0</v>
      </c>
      <c r="K546" s="12">
        <v>0</v>
      </c>
      <c r="L546" s="12">
        <v>1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1</v>
      </c>
      <c r="S546" s="12">
        <v>1</v>
      </c>
      <c r="T546" s="140" t="s">
        <v>229</v>
      </c>
      <c r="U546" s="141" t="s">
        <v>348</v>
      </c>
    </row>
    <row r="547" spans="1:21" s="116" customFormat="1" ht="26.45" customHeight="1" x14ac:dyDescent="0.2">
      <c r="A547" s="145"/>
      <c r="B547" s="130" t="s">
        <v>98</v>
      </c>
      <c r="C547" s="15"/>
      <c r="D547" s="16"/>
      <c r="E547" s="16"/>
      <c r="F547" s="16"/>
      <c r="G547" s="15"/>
      <c r="H547" s="12">
        <f t="shared" ref="H547:S547" si="401">ROUND(H548/H546,1)</f>
        <v>4700</v>
      </c>
      <c r="I547" s="12" t="e">
        <f t="shared" si="401"/>
        <v>#DIV/0!</v>
      </c>
      <c r="J547" s="13" t="s">
        <v>396</v>
      </c>
      <c r="K547" s="13">
        <v>0</v>
      </c>
      <c r="L547" s="13" t="s">
        <v>396</v>
      </c>
      <c r="M547" s="13">
        <v>0</v>
      </c>
      <c r="N547" s="13" t="s">
        <v>396</v>
      </c>
      <c r="O547" s="13">
        <v>0</v>
      </c>
      <c r="P547" s="13" t="s">
        <v>396</v>
      </c>
      <c r="Q547" s="12" t="e">
        <f t="shared" si="401"/>
        <v>#DIV/0!</v>
      </c>
      <c r="R547" s="12">
        <f t="shared" si="401"/>
        <v>5200</v>
      </c>
      <c r="S547" s="12">
        <f t="shared" si="401"/>
        <v>5200</v>
      </c>
      <c r="T547" s="140"/>
      <c r="U547" s="142"/>
    </row>
    <row r="548" spans="1:21" s="116" customFormat="1" ht="25.5" x14ac:dyDescent="0.2">
      <c r="A548" s="145"/>
      <c r="B548" s="130" t="s">
        <v>90</v>
      </c>
      <c r="C548" s="15"/>
      <c r="D548" s="16"/>
      <c r="E548" s="16"/>
      <c r="F548" s="16"/>
      <c r="G548" s="15"/>
      <c r="H548" s="12">
        <f t="shared" ref="H548:S548" si="402">SUM(H549:H552)</f>
        <v>4700</v>
      </c>
      <c r="I548" s="12">
        <f t="shared" si="402"/>
        <v>0</v>
      </c>
      <c r="J548" s="12">
        <f t="shared" si="402"/>
        <v>700</v>
      </c>
      <c r="K548" s="12">
        <f t="shared" si="402"/>
        <v>0</v>
      </c>
      <c r="L548" s="12">
        <f t="shared" si="402"/>
        <v>800</v>
      </c>
      <c r="M548" s="12">
        <f t="shared" si="402"/>
        <v>0</v>
      </c>
      <c r="N548" s="12">
        <f t="shared" si="402"/>
        <v>3200</v>
      </c>
      <c r="O548" s="12">
        <f t="shared" si="402"/>
        <v>0</v>
      </c>
      <c r="P548" s="12">
        <f t="shared" si="402"/>
        <v>0</v>
      </c>
      <c r="Q548" s="12">
        <f t="shared" si="402"/>
        <v>0</v>
      </c>
      <c r="R548" s="12">
        <f t="shared" si="402"/>
        <v>5200</v>
      </c>
      <c r="S548" s="12">
        <f t="shared" si="402"/>
        <v>5200</v>
      </c>
      <c r="T548" s="140"/>
      <c r="U548" s="142"/>
    </row>
    <row r="549" spans="1:21" s="116" customFormat="1" ht="13.35" customHeight="1" x14ac:dyDescent="0.2">
      <c r="A549" s="145"/>
      <c r="B549" s="130" t="s">
        <v>7</v>
      </c>
      <c r="C549" s="15">
        <v>136</v>
      </c>
      <c r="D549" s="16" t="s">
        <v>400</v>
      </c>
      <c r="E549" s="18" t="s">
        <v>401</v>
      </c>
      <c r="F549" s="16" t="s">
        <v>469</v>
      </c>
      <c r="G549" s="15">
        <v>612</v>
      </c>
      <c r="H549" s="12">
        <f t="shared" ref="H549:H552" si="403">J549+L549+N549+P549</f>
        <v>4700</v>
      </c>
      <c r="I549" s="19">
        <f t="shared" ref="I549:I552" si="404">K549+M549+O549+Q549</f>
        <v>0</v>
      </c>
      <c r="J549" s="12">
        <v>700</v>
      </c>
      <c r="K549" s="12">
        <v>0</v>
      </c>
      <c r="L549" s="12">
        <v>800</v>
      </c>
      <c r="M549" s="12">
        <v>0</v>
      </c>
      <c r="N549" s="12">
        <v>3200</v>
      </c>
      <c r="O549" s="12">
        <v>0</v>
      </c>
      <c r="P549" s="12">
        <v>0</v>
      </c>
      <c r="Q549" s="12">
        <v>0</v>
      </c>
      <c r="R549" s="12">
        <v>5200</v>
      </c>
      <c r="S549" s="12">
        <v>5200</v>
      </c>
      <c r="T549" s="140"/>
      <c r="U549" s="142"/>
    </row>
    <row r="550" spans="1:21" s="116" customFormat="1" x14ac:dyDescent="0.2">
      <c r="A550" s="145"/>
      <c r="B550" s="130" t="s">
        <v>8</v>
      </c>
      <c r="C550" s="15"/>
      <c r="D550" s="16"/>
      <c r="E550" s="16"/>
      <c r="F550" s="16"/>
      <c r="G550" s="15"/>
      <c r="H550" s="12">
        <f t="shared" si="403"/>
        <v>0</v>
      </c>
      <c r="I550" s="19">
        <f t="shared" si="404"/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40"/>
      <c r="U550" s="142"/>
    </row>
    <row r="551" spans="1:21" s="116" customFormat="1" x14ac:dyDescent="0.2">
      <c r="A551" s="145"/>
      <c r="B551" s="130" t="s">
        <v>9</v>
      </c>
      <c r="C551" s="15"/>
      <c r="D551" s="16"/>
      <c r="E551" s="16"/>
      <c r="F551" s="16"/>
      <c r="G551" s="15"/>
      <c r="H551" s="12">
        <f t="shared" si="403"/>
        <v>0</v>
      </c>
      <c r="I551" s="19">
        <f t="shared" si="404"/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40"/>
      <c r="U551" s="142"/>
    </row>
    <row r="552" spans="1:21" s="116" customFormat="1" ht="20.25" customHeight="1" x14ac:dyDescent="0.2">
      <c r="A552" s="145"/>
      <c r="B552" s="132" t="s">
        <v>10</v>
      </c>
      <c r="C552" s="15"/>
      <c r="D552" s="16"/>
      <c r="E552" s="16"/>
      <c r="F552" s="16"/>
      <c r="G552" s="15"/>
      <c r="H552" s="12">
        <f t="shared" si="403"/>
        <v>0</v>
      </c>
      <c r="I552" s="19">
        <f t="shared" si="404"/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40"/>
      <c r="U552" s="143"/>
    </row>
    <row r="553" spans="1:21" s="116" customFormat="1" ht="13.35" customHeight="1" x14ac:dyDescent="0.2">
      <c r="A553" s="145" t="s">
        <v>286</v>
      </c>
      <c r="B553" s="130" t="s">
        <v>131</v>
      </c>
      <c r="C553" s="15"/>
      <c r="D553" s="16"/>
      <c r="E553" s="16"/>
      <c r="F553" s="16"/>
      <c r="G553" s="15"/>
      <c r="H553" s="12">
        <v>7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7</v>
      </c>
      <c r="Q553" s="12">
        <v>0</v>
      </c>
      <c r="R553" s="12">
        <v>0</v>
      </c>
      <c r="S553" s="12">
        <v>0</v>
      </c>
      <c r="T553" s="140" t="s">
        <v>675</v>
      </c>
      <c r="U553" s="141" t="s">
        <v>321</v>
      </c>
    </row>
    <row r="554" spans="1:21" s="116" customFormat="1" ht="26.45" customHeight="1" x14ac:dyDescent="0.2">
      <c r="A554" s="145"/>
      <c r="B554" s="130" t="s">
        <v>104</v>
      </c>
      <c r="C554" s="15"/>
      <c r="D554" s="16"/>
      <c r="E554" s="16"/>
      <c r="F554" s="16"/>
      <c r="G554" s="15"/>
      <c r="H554" s="12">
        <f>ROUND(H555/H553,1)</f>
        <v>1494.4</v>
      </c>
      <c r="I554" s="12" t="e">
        <f t="shared" ref="I554:Q554" si="405">ROUND(I555/I553,1)</f>
        <v>#DIV/0!</v>
      </c>
      <c r="J554" s="13" t="s">
        <v>396</v>
      </c>
      <c r="K554" s="13">
        <v>0</v>
      </c>
      <c r="L554" s="13" t="s">
        <v>396</v>
      </c>
      <c r="M554" s="13">
        <v>0</v>
      </c>
      <c r="N554" s="13" t="s">
        <v>396</v>
      </c>
      <c r="O554" s="13">
        <v>0</v>
      </c>
      <c r="P554" s="13" t="s">
        <v>396</v>
      </c>
      <c r="Q554" s="12" t="e">
        <f t="shared" si="405"/>
        <v>#DIV/0!</v>
      </c>
      <c r="R554" s="12">
        <v>0</v>
      </c>
      <c r="S554" s="12">
        <v>0</v>
      </c>
      <c r="T554" s="140"/>
      <c r="U554" s="142"/>
    </row>
    <row r="555" spans="1:21" s="116" customFormat="1" ht="25.5" x14ac:dyDescent="0.2">
      <c r="A555" s="145"/>
      <c r="B555" s="130" t="s">
        <v>94</v>
      </c>
      <c r="C555" s="15"/>
      <c r="D555" s="16"/>
      <c r="E555" s="16"/>
      <c r="F555" s="16"/>
      <c r="G555" s="15"/>
      <c r="H555" s="26">
        <f>H556+H558+H560+H562+H564+H559+H563+H557+H561</f>
        <v>10460.799999999999</v>
      </c>
      <c r="I555" s="12">
        <f t="shared" ref="I555:S555" si="406">I556+I558+I560+I562+I564+I559+I563+I557+I561</f>
        <v>0</v>
      </c>
      <c r="J555" s="12">
        <f t="shared" si="406"/>
        <v>0</v>
      </c>
      <c r="K555" s="12">
        <f t="shared" si="406"/>
        <v>0</v>
      </c>
      <c r="L555" s="12">
        <f t="shared" si="406"/>
        <v>0</v>
      </c>
      <c r="M555" s="12">
        <f t="shared" si="406"/>
        <v>0</v>
      </c>
      <c r="N555" s="12">
        <f t="shared" si="406"/>
        <v>0</v>
      </c>
      <c r="O555" s="12">
        <f t="shared" si="406"/>
        <v>0</v>
      </c>
      <c r="P555" s="12">
        <f t="shared" si="406"/>
        <v>10460.799999999999</v>
      </c>
      <c r="Q555" s="12">
        <f t="shared" si="406"/>
        <v>0</v>
      </c>
      <c r="R555" s="12">
        <f t="shared" si="406"/>
        <v>0</v>
      </c>
      <c r="S555" s="12">
        <f t="shared" si="406"/>
        <v>0</v>
      </c>
      <c r="T555" s="140"/>
      <c r="U555" s="142"/>
    </row>
    <row r="556" spans="1:21" s="116" customFormat="1" ht="13.35" hidden="1" customHeight="1" x14ac:dyDescent="0.2">
      <c r="A556" s="145"/>
      <c r="B556" s="141" t="s">
        <v>17</v>
      </c>
      <c r="C556" s="15">
        <v>136</v>
      </c>
      <c r="D556" s="16" t="s">
        <v>400</v>
      </c>
      <c r="E556" s="18" t="s">
        <v>401</v>
      </c>
      <c r="F556" s="16" t="s">
        <v>442</v>
      </c>
      <c r="G556" s="15">
        <v>244</v>
      </c>
      <c r="H556" s="12">
        <f t="shared" ref="H556:H561" si="407">J556+L556+N556+P556</f>
        <v>0</v>
      </c>
      <c r="I556" s="19">
        <f t="shared" ref="I556:I565" si="408">K556+M556+O556+Q556</f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/>
      <c r="Q556" s="12">
        <v>0</v>
      </c>
      <c r="R556" s="12"/>
      <c r="S556" s="12"/>
      <c r="T556" s="140"/>
      <c r="U556" s="142"/>
    </row>
    <row r="557" spans="1:21" s="116" customFormat="1" ht="13.35" customHeight="1" x14ac:dyDescent="0.2">
      <c r="A557" s="145"/>
      <c r="B557" s="142"/>
      <c r="C557" s="15">
        <v>136</v>
      </c>
      <c r="D557" s="16" t="s">
        <v>400</v>
      </c>
      <c r="E557" s="16" t="s">
        <v>399</v>
      </c>
      <c r="F557" s="16" t="s">
        <v>498</v>
      </c>
      <c r="G557" s="15">
        <v>523</v>
      </c>
      <c r="H557" s="26">
        <f t="shared" si="407"/>
        <v>998.2</v>
      </c>
      <c r="I557" s="19">
        <f t="shared" si="408"/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998.2</v>
      </c>
      <c r="Q557" s="12">
        <v>0</v>
      </c>
      <c r="R557" s="12">
        <v>0</v>
      </c>
      <c r="S557" s="12">
        <v>0</v>
      </c>
      <c r="T557" s="140"/>
      <c r="U557" s="142"/>
    </row>
    <row r="558" spans="1:21" s="116" customFormat="1" x14ac:dyDescent="0.2">
      <c r="A558" s="145"/>
      <c r="B558" s="142"/>
      <c r="C558" s="15">
        <v>136</v>
      </c>
      <c r="D558" s="16" t="s">
        <v>400</v>
      </c>
      <c r="E558" s="18" t="s">
        <v>401</v>
      </c>
      <c r="F558" s="16" t="s">
        <v>498</v>
      </c>
      <c r="G558" s="15">
        <v>523</v>
      </c>
      <c r="H558" s="26">
        <f t="shared" si="407"/>
        <v>902</v>
      </c>
      <c r="I558" s="19">
        <f t="shared" si="408"/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902</v>
      </c>
      <c r="Q558" s="12">
        <v>0</v>
      </c>
      <c r="R558" s="12">
        <v>0</v>
      </c>
      <c r="S558" s="12">
        <v>0</v>
      </c>
      <c r="T558" s="140"/>
      <c r="U558" s="142"/>
    </row>
    <row r="559" spans="1:21" s="116" customFormat="1" x14ac:dyDescent="0.2">
      <c r="A559" s="145"/>
      <c r="B559" s="143"/>
      <c r="C559" s="15">
        <v>136</v>
      </c>
      <c r="D559" s="16" t="s">
        <v>400</v>
      </c>
      <c r="E559" s="18" t="s">
        <v>406</v>
      </c>
      <c r="F559" s="16" t="s">
        <v>498</v>
      </c>
      <c r="G559" s="15">
        <v>523</v>
      </c>
      <c r="H559" s="26">
        <f t="shared" si="407"/>
        <v>286</v>
      </c>
      <c r="I559" s="19"/>
      <c r="J559" s="12">
        <v>0</v>
      </c>
      <c r="K559" s="12"/>
      <c r="L559" s="12">
        <v>0</v>
      </c>
      <c r="M559" s="12"/>
      <c r="N559" s="12">
        <v>0</v>
      </c>
      <c r="O559" s="12"/>
      <c r="P559" s="12">
        <v>286</v>
      </c>
      <c r="Q559" s="12"/>
      <c r="R559" s="12"/>
      <c r="S559" s="12"/>
      <c r="T559" s="140"/>
      <c r="U559" s="142"/>
    </row>
    <row r="560" spans="1:21" s="116" customFormat="1" ht="13.35" hidden="1" customHeight="1" x14ac:dyDescent="0.2">
      <c r="A560" s="145"/>
      <c r="B560" s="141" t="s">
        <v>14</v>
      </c>
      <c r="C560" s="15">
        <v>136</v>
      </c>
      <c r="D560" s="16" t="s">
        <v>400</v>
      </c>
      <c r="E560" s="18" t="s">
        <v>401</v>
      </c>
      <c r="F560" s="16" t="s">
        <v>442</v>
      </c>
      <c r="G560" s="15">
        <v>244</v>
      </c>
      <c r="H560" s="26">
        <f t="shared" si="407"/>
        <v>0</v>
      </c>
      <c r="I560" s="19">
        <f>K560+M560+O560+Q560</f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/>
      <c r="Q560" s="12">
        <v>0</v>
      </c>
      <c r="R560" s="12">
        <v>0</v>
      </c>
      <c r="S560" s="12">
        <v>0</v>
      </c>
      <c r="T560" s="140"/>
      <c r="U560" s="142"/>
    </row>
    <row r="561" spans="1:21" s="116" customFormat="1" ht="13.35" customHeight="1" x14ac:dyDescent="0.2">
      <c r="A561" s="145"/>
      <c r="B561" s="142"/>
      <c r="C561" s="15">
        <v>136</v>
      </c>
      <c r="D561" s="16" t="s">
        <v>400</v>
      </c>
      <c r="E561" s="16" t="s">
        <v>399</v>
      </c>
      <c r="F561" s="16" t="s">
        <v>498</v>
      </c>
      <c r="G561" s="15">
        <v>523</v>
      </c>
      <c r="H561" s="26">
        <f t="shared" si="407"/>
        <v>3539</v>
      </c>
      <c r="I561" s="19">
        <f t="shared" si="408"/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3539</v>
      </c>
      <c r="Q561" s="12">
        <v>0</v>
      </c>
      <c r="R561" s="12">
        <v>0</v>
      </c>
      <c r="S561" s="12">
        <v>0</v>
      </c>
      <c r="T561" s="140"/>
      <c r="U561" s="142"/>
    </row>
    <row r="562" spans="1:21" s="116" customFormat="1" ht="13.35" customHeight="1" x14ac:dyDescent="0.2">
      <c r="A562" s="145"/>
      <c r="B562" s="142"/>
      <c r="C562" s="15">
        <v>136</v>
      </c>
      <c r="D562" s="16" t="s">
        <v>400</v>
      </c>
      <c r="E562" s="18" t="s">
        <v>401</v>
      </c>
      <c r="F562" s="16" t="s">
        <v>498</v>
      </c>
      <c r="G562" s="15">
        <v>523</v>
      </c>
      <c r="H562" s="26">
        <f t="shared" ref="H562:H565" si="409">J562+L562+N562+P562</f>
        <v>3198</v>
      </c>
      <c r="I562" s="19">
        <f t="shared" si="408"/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3198</v>
      </c>
      <c r="Q562" s="12">
        <v>0</v>
      </c>
      <c r="R562" s="12">
        <v>0</v>
      </c>
      <c r="S562" s="12">
        <v>0</v>
      </c>
      <c r="T562" s="140"/>
      <c r="U562" s="142"/>
    </row>
    <row r="563" spans="1:21" s="116" customFormat="1" ht="13.35" customHeight="1" x14ac:dyDescent="0.2">
      <c r="A563" s="145"/>
      <c r="B563" s="143"/>
      <c r="C563" s="15">
        <v>136</v>
      </c>
      <c r="D563" s="16" t="s">
        <v>400</v>
      </c>
      <c r="E563" s="18" t="s">
        <v>406</v>
      </c>
      <c r="F563" s="16" t="s">
        <v>498</v>
      </c>
      <c r="G563" s="15">
        <v>523</v>
      </c>
      <c r="H563" s="26">
        <f>J563+L563+N563+P563</f>
        <v>1014</v>
      </c>
      <c r="I563" s="19"/>
      <c r="J563" s="12"/>
      <c r="K563" s="12"/>
      <c r="L563" s="12"/>
      <c r="M563" s="12"/>
      <c r="N563" s="12"/>
      <c r="O563" s="12"/>
      <c r="P563" s="12">
        <v>1014</v>
      </c>
      <c r="Q563" s="12"/>
      <c r="R563" s="12"/>
      <c r="S563" s="12"/>
      <c r="T563" s="140"/>
      <c r="U563" s="142"/>
    </row>
    <row r="564" spans="1:21" s="116" customFormat="1" ht="13.35" customHeight="1" x14ac:dyDescent="0.2">
      <c r="A564" s="145"/>
      <c r="B564" s="130" t="s">
        <v>15</v>
      </c>
      <c r="C564" s="15">
        <v>136</v>
      </c>
      <c r="D564" s="16"/>
      <c r="E564" s="16"/>
      <c r="F564" s="16"/>
      <c r="G564" s="15"/>
      <c r="H564" s="26">
        <f t="shared" si="409"/>
        <v>523.6</v>
      </c>
      <c r="I564" s="19">
        <f t="shared" si="408"/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523.6</v>
      </c>
      <c r="Q564" s="12">
        <v>0</v>
      </c>
      <c r="R564" s="12">
        <v>0</v>
      </c>
      <c r="S564" s="12">
        <v>0</v>
      </c>
      <c r="T564" s="140"/>
      <c r="U564" s="142"/>
    </row>
    <row r="565" spans="1:21" s="116" customFormat="1" ht="39.6" customHeight="1" x14ac:dyDescent="0.2">
      <c r="A565" s="145"/>
      <c r="B565" s="130" t="s">
        <v>12</v>
      </c>
      <c r="C565" s="15"/>
      <c r="D565" s="16"/>
      <c r="E565" s="16"/>
      <c r="F565" s="16"/>
      <c r="G565" s="15"/>
      <c r="H565" s="12">
        <f t="shared" si="409"/>
        <v>0</v>
      </c>
      <c r="I565" s="19">
        <f t="shared" si="408"/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7">
        <v>0</v>
      </c>
      <c r="T565" s="140"/>
      <c r="U565" s="143"/>
    </row>
    <row r="566" spans="1:21" s="116" customFormat="1" ht="13.35" hidden="1" customHeight="1" x14ac:dyDescent="0.2">
      <c r="A566" s="138" t="s">
        <v>502</v>
      </c>
      <c r="B566" s="130" t="s">
        <v>132</v>
      </c>
      <c r="C566" s="15"/>
      <c r="D566" s="16"/>
      <c r="E566" s="16"/>
      <c r="F566" s="16"/>
      <c r="G566" s="15"/>
      <c r="H566" s="12">
        <v>0</v>
      </c>
      <c r="I566" s="12"/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41" t="s">
        <v>377</v>
      </c>
      <c r="U566" s="141" t="s">
        <v>503</v>
      </c>
    </row>
    <row r="567" spans="1:21" s="116" customFormat="1" ht="26.45" hidden="1" customHeight="1" x14ac:dyDescent="0.2">
      <c r="A567" s="144"/>
      <c r="B567" s="130" t="s">
        <v>120</v>
      </c>
      <c r="C567" s="15"/>
      <c r="D567" s="16"/>
      <c r="E567" s="16"/>
      <c r="F567" s="16"/>
      <c r="G567" s="15"/>
      <c r="H567" s="20" t="e">
        <f t="shared" ref="H567:I567" si="410">ROUND(H568/H566,1)</f>
        <v>#DIV/0!</v>
      </c>
      <c r="I567" s="12" t="e">
        <f t="shared" si="410"/>
        <v>#DIV/0!</v>
      </c>
      <c r="J567" s="13" t="s">
        <v>396</v>
      </c>
      <c r="K567" s="13">
        <v>0</v>
      </c>
      <c r="L567" s="13" t="s">
        <v>396</v>
      </c>
      <c r="M567" s="13">
        <v>0</v>
      </c>
      <c r="N567" s="13" t="s">
        <v>396</v>
      </c>
      <c r="O567" s="13">
        <v>0</v>
      </c>
      <c r="P567" s="13" t="s">
        <v>396</v>
      </c>
      <c r="Q567" s="12" t="e">
        <f t="shared" ref="Q567" si="411">ROUND(Q568/Q566,1)</f>
        <v>#DIV/0!</v>
      </c>
      <c r="R567" s="12">
        <v>0</v>
      </c>
      <c r="S567" s="12">
        <v>0</v>
      </c>
      <c r="T567" s="142"/>
      <c r="U567" s="142"/>
    </row>
    <row r="568" spans="1:21" s="116" customFormat="1" ht="70.5" hidden="1" customHeight="1" x14ac:dyDescent="0.2">
      <c r="A568" s="144"/>
      <c r="B568" s="130" t="s">
        <v>90</v>
      </c>
      <c r="C568" s="15"/>
      <c r="D568" s="16"/>
      <c r="E568" s="16"/>
      <c r="F568" s="16"/>
      <c r="G568" s="15"/>
      <c r="H568" s="12">
        <f>SUM(H569:H572)</f>
        <v>0</v>
      </c>
      <c r="I568" s="27">
        <v>0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142"/>
      <c r="U568" s="142"/>
    </row>
    <row r="569" spans="1:21" s="116" customFormat="1" hidden="1" x14ac:dyDescent="0.2">
      <c r="A569" s="144"/>
      <c r="B569" s="124" t="s">
        <v>17</v>
      </c>
      <c r="C569" s="102">
        <v>136</v>
      </c>
      <c r="D569" s="103" t="s">
        <v>405</v>
      </c>
      <c r="E569" s="104" t="s">
        <v>406</v>
      </c>
      <c r="F569" s="103" t="s">
        <v>469</v>
      </c>
      <c r="G569" s="102">
        <v>313</v>
      </c>
      <c r="H569" s="12">
        <f t="shared" ref="H569" si="412">J569+L569+N569+P569</f>
        <v>0</v>
      </c>
      <c r="I569" s="12" t="e">
        <f>I574</f>
        <v>#DIV/0!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42"/>
      <c r="U569" s="142"/>
    </row>
    <row r="570" spans="1:21" s="116" customFormat="1" ht="13.35" hidden="1" customHeight="1" x14ac:dyDescent="0.2">
      <c r="A570" s="144"/>
      <c r="B570" s="130" t="s">
        <v>14</v>
      </c>
      <c r="C570" s="15"/>
      <c r="D570" s="16"/>
      <c r="E570" s="16"/>
      <c r="F570" s="16"/>
      <c r="G570" s="15"/>
      <c r="H570" s="12">
        <f t="shared" ref="H570:I572" si="413">H575</f>
        <v>0</v>
      </c>
      <c r="I570" s="12">
        <f t="shared" si="413"/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42"/>
      <c r="U570" s="142"/>
    </row>
    <row r="571" spans="1:21" s="116" customFormat="1" ht="13.35" hidden="1" customHeight="1" x14ac:dyDescent="0.2">
      <c r="A571" s="144"/>
      <c r="B571" s="130" t="s">
        <v>15</v>
      </c>
      <c r="C571" s="15"/>
      <c r="D571" s="16"/>
      <c r="E571" s="16"/>
      <c r="F571" s="16"/>
      <c r="G571" s="15"/>
      <c r="H571" s="12">
        <f t="shared" si="413"/>
        <v>0</v>
      </c>
      <c r="I571" s="12">
        <f t="shared" si="413"/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42"/>
      <c r="U571" s="142"/>
    </row>
    <row r="572" spans="1:21" s="116" customFormat="1" ht="28.5" hidden="1" customHeight="1" x14ac:dyDescent="0.2">
      <c r="A572" s="139"/>
      <c r="B572" s="130" t="s">
        <v>12</v>
      </c>
      <c r="C572" s="15"/>
      <c r="D572" s="16"/>
      <c r="E572" s="16"/>
      <c r="F572" s="16"/>
      <c r="G572" s="15"/>
      <c r="H572" s="12">
        <f t="shared" si="413"/>
        <v>0</v>
      </c>
      <c r="I572" s="12">
        <f t="shared" si="413"/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43"/>
      <c r="U572" s="143"/>
    </row>
    <row r="573" spans="1:21" s="116" customFormat="1" ht="13.35" customHeight="1" x14ac:dyDescent="0.2">
      <c r="A573" s="145" t="s">
        <v>228</v>
      </c>
      <c r="B573" s="130" t="s">
        <v>132</v>
      </c>
      <c r="C573" s="15"/>
      <c r="D573" s="16"/>
      <c r="E573" s="16"/>
      <c r="F573" s="16"/>
      <c r="G573" s="15"/>
      <c r="H573" s="12">
        <f t="shared" ref="H573:S573" si="414">H581</f>
        <v>0</v>
      </c>
      <c r="I573" s="12">
        <f t="shared" si="414"/>
        <v>0</v>
      </c>
      <c r="J573" s="12">
        <f t="shared" si="414"/>
        <v>0</v>
      </c>
      <c r="K573" s="12">
        <f t="shared" si="414"/>
        <v>0</v>
      </c>
      <c r="L573" s="12">
        <f t="shared" si="414"/>
        <v>0</v>
      </c>
      <c r="M573" s="12">
        <f t="shared" si="414"/>
        <v>0</v>
      </c>
      <c r="N573" s="12">
        <f t="shared" si="414"/>
        <v>0</v>
      </c>
      <c r="O573" s="12">
        <f t="shared" si="414"/>
        <v>0</v>
      </c>
      <c r="P573" s="12">
        <f t="shared" si="414"/>
        <v>0</v>
      </c>
      <c r="Q573" s="12">
        <f t="shared" si="414"/>
        <v>0</v>
      </c>
      <c r="R573" s="12">
        <f t="shared" si="414"/>
        <v>0</v>
      </c>
      <c r="S573" s="12">
        <f t="shared" si="414"/>
        <v>0</v>
      </c>
      <c r="T573" s="140" t="s">
        <v>676</v>
      </c>
      <c r="U573" s="140" t="s">
        <v>572</v>
      </c>
    </row>
    <row r="574" spans="1:21" s="116" customFormat="1" ht="26.45" customHeight="1" x14ac:dyDescent="0.2">
      <c r="A574" s="145"/>
      <c r="B574" s="130" t="s">
        <v>120</v>
      </c>
      <c r="C574" s="15"/>
      <c r="D574" s="16"/>
      <c r="E574" s="16"/>
      <c r="F574" s="16"/>
      <c r="G574" s="15"/>
      <c r="H574" s="12">
        <v>0</v>
      </c>
      <c r="I574" s="12" t="e">
        <f t="shared" ref="I574:Q574" si="415">ROUND(I575/I573,1)</f>
        <v>#DIV/0!</v>
      </c>
      <c r="J574" s="13" t="s">
        <v>396</v>
      </c>
      <c r="K574" s="13">
        <v>0</v>
      </c>
      <c r="L574" s="13" t="s">
        <v>396</v>
      </c>
      <c r="M574" s="13">
        <v>0</v>
      </c>
      <c r="N574" s="13" t="s">
        <v>396</v>
      </c>
      <c r="O574" s="13">
        <v>0</v>
      </c>
      <c r="P574" s="13" t="s">
        <v>396</v>
      </c>
      <c r="Q574" s="12" t="e">
        <f t="shared" si="415"/>
        <v>#DIV/0!</v>
      </c>
      <c r="R574" s="12">
        <v>0</v>
      </c>
      <c r="S574" s="12">
        <v>0</v>
      </c>
      <c r="T574" s="140"/>
      <c r="U574" s="140"/>
    </row>
    <row r="575" spans="1:21" s="116" customFormat="1" ht="37.35" customHeight="1" x14ac:dyDescent="0.2">
      <c r="A575" s="145"/>
      <c r="B575" s="130" t="s">
        <v>90</v>
      </c>
      <c r="C575" s="15"/>
      <c r="D575" s="16"/>
      <c r="E575" s="16"/>
      <c r="F575" s="16"/>
      <c r="G575" s="15"/>
      <c r="H575" s="12">
        <f t="shared" ref="H575" si="416">SUM(H576:H580)</f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f>SUM(R576:R580)</f>
        <v>0</v>
      </c>
      <c r="S575" s="27">
        <f>SUM(S577:S580)</f>
        <v>0</v>
      </c>
      <c r="T575" s="140"/>
      <c r="U575" s="140"/>
    </row>
    <row r="576" spans="1:21" s="116" customFormat="1" x14ac:dyDescent="0.2">
      <c r="A576" s="145"/>
      <c r="B576" s="138" t="s">
        <v>17</v>
      </c>
      <c r="C576" s="15"/>
      <c r="D576" s="16"/>
      <c r="E576" s="18"/>
      <c r="F576" s="15"/>
      <c r="G576" s="15"/>
      <c r="H576" s="12">
        <f t="shared" ref="H576:S576" si="417">H585</f>
        <v>0</v>
      </c>
      <c r="I576" s="12">
        <f t="shared" si="417"/>
        <v>0</v>
      </c>
      <c r="J576" s="12">
        <f t="shared" si="417"/>
        <v>0</v>
      </c>
      <c r="K576" s="12">
        <f t="shared" si="417"/>
        <v>0</v>
      </c>
      <c r="L576" s="12">
        <f t="shared" si="417"/>
        <v>0</v>
      </c>
      <c r="M576" s="12">
        <f t="shared" si="417"/>
        <v>0</v>
      </c>
      <c r="N576" s="12">
        <f t="shared" si="417"/>
        <v>0</v>
      </c>
      <c r="O576" s="12">
        <f t="shared" si="417"/>
        <v>0</v>
      </c>
      <c r="P576" s="12">
        <f t="shared" si="417"/>
        <v>0</v>
      </c>
      <c r="Q576" s="12">
        <f t="shared" si="417"/>
        <v>0</v>
      </c>
      <c r="R576" s="12">
        <f t="shared" si="417"/>
        <v>0</v>
      </c>
      <c r="S576" s="12">
        <f t="shared" si="417"/>
        <v>0</v>
      </c>
      <c r="T576" s="140"/>
      <c r="U576" s="140"/>
    </row>
    <row r="577" spans="1:21" s="116" customFormat="1" ht="13.35" customHeight="1" x14ac:dyDescent="0.2">
      <c r="A577" s="145"/>
      <c r="B577" s="139"/>
      <c r="C577" s="15"/>
      <c r="D577" s="16"/>
      <c r="E577" s="18"/>
      <c r="F577" s="15"/>
      <c r="G577" s="15"/>
      <c r="H577" s="12">
        <f>H584</f>
        <v>0</v>
      </c>
      <c r="I577" s="12">
        <f t="shared" ref="I577:S577" si="418">I584</f>
        <v>0</v>
      </c>
      <c r="J577" s="12">
        <f t="shared" si="418"/>
        <v>0</v>
      </c>
      <c r="K577" s="12">
        <f t="shared" si="418"/>
        <v>0</v>
      </c>
      <c r="L577" s="12">
        <f t="shared" si="418"/>
        <v>0</v>
      </c>
      <c r="M577" s="12">
        <f t="shared" si="418"/>
        <v>0</v>
      </c>
      <c r="N577" s="12">
        <f t="shared" si="418"/>
        <v>0</v>
      </c>
      <c r="O577" s="12">
        <f t="shared" si="418"/>
        <v>0</v>
      </c>
      <c r="P577" s="12">
        <f t="shared" si="418"/>
        <v>0</v>
      </c>
      <c r="Q577" s="12">
        <f t="shared" si="418"/>
        <v>0</v>
      </c>
      <c r="R577" s="12">
        <f t="shared" si="418"/>
        <v>0</v>
      </c>
      <c r="S577" s="12">
        <f t="shared" si="418"/>
        <v>0</v>
      </c>
      <c r="T577" s="140"/>
      <c r="U577" s="140"/>
    </row>
    <row r="578" spans="1:21" s="116" customFormat="1" ht="13.35" customHeight="1" x14ac:dyDescent="0.2">
      <c r="A578" s="145"/>
      <c r="B578" s="130" t="s">
        <v>14</v>
      </c>
      <c r="C578" s="15"/>
      <c r="D578" s="16"/>
      <c r="E578" s="16"/>
      <c r="F578" s="16"/>
      <c r="G578" s="15"/>
      <c r="H578" s="12">
        <f t="shared" ref="H578:S578" si="419">H586</f>
        <v>0</v>
      </c>
      <c r="I578" s="12">
        <f t="shared" si="419"/>
        <v>0</v>
      </c>
      <c r="J578" s="12">
        <f t="shared" si="419"/>
        <v>0</v>
      </c>
      <c r="K578" s="12">
        <f t="shared" si="419"/>
        <v>0</v>
      </c>
      <c r="L578" s="12">
        <f t="shared" si="419"/>
        <v>0</v>
      </c>
      <c r="M578" s="12">
        <f t="shared" si="419"/>
        <v>0</v>
      </c>
      <c r="N578" s="12">
        <f t="shared" si="419"/>
        <v>0</v>
      </c>
      <c r="O578" s="12">
        <f t="shared" si="419"/>
        <v>0</v>
      </c>
      <c r="P578" s="12">
        <f t="shared" si="419"/>
        <v>0</v>
      </c>
      <c r="Q578" s="12">
        <f t="shared" si="419"/>
        <v>0</v>
      </c>
      <c r="R578" s="12">
        <f t="shared" si="419"/>
        <v>0</v>
      </c>
      <c r="S578" s="12">
        <f t="shared" si="419"/>
        <v>0</v>
      </c>
      <c r="T578" s="140"/>
      <c r="U578" s="140"/>
    </row>
    <row r="579" spans="1:21" s="116" customFormat="1" ht="13.35" customHeight="1" x14ac:dyDescent="0.2">
      <c r="A579" s="145"/>
      <c r="B579" s="130" t="s">
        <v>15</v>
      </c>
      <c r="C579" s="15"/>
      <c r="D579" s="16"/>
      <c r="E579" s="16"/>
      <c r="F579" s="16"/>
      <c r="G579" s="15"/>
      <c r="H579" s="12">
        <f t="shared" ref="H579:S579" si="420">H587</f>
        <v>0</v>
      </c>
      <c r="I579" s="12">
        <f t="shared" si="420"/>
        <v>0</v>
      </c>
      <c r="J579" s="12">
        <f t="shared" si="420"/>
        <v>0</v>
      </c>
      <c r="K579" s="12">
        <f t="shared" si="420"/>
        <v>0</v>
      </c>
      <c r="L579" s="12">
        <f t="shared" si="420"/>
        <v>0</v>
      </c>
      <c r="M579" s="12">
        <f t="shared" si="420"/>
        <v>0</v>
      </c>
      <c r="N579" s="12">
        <f t="shared" si="420"/>
        <v>0</v>
      </c>
      <c r="O579" s="12">
        <f t="shared" si="420"/>
        <v>0</v>
      </c>
      <c r="P579" s="12">
        <f t="shared" si="420"/>
        <v>0</v>
      </c>
      <c r="Q579" s="12">
        <f t="shared" si="420"/>
        <v>0</v>
      </c>
      <c r="R579" s="12">
        <f t="shared" si="420"/>
        <v>0</v>
      </c>
      <c r="S579" s="12">
        <f t="shared" si="420"/>
        <v>0</v>
      </c>
      <c r="T579" s="140"/>
      <c r="U579" s="140"/>
    </row>
    <row r="580" spans="1:21" s="116" customFormat="1" ht="78" customHeight="1" x14ac:dyDescent="0.2">
      <c r="A580" s="145"/>
      <c r="B580" s="130" t="s">
        <v>12</v>
      </c>
      <c r="C580" s="15"/>
      <c r="D580" s="16"/>
      <c r="E580" s="16"/>
      <c r="F580" s="16"/>
      <c r="G580" s="15"/>
      <c r="H580" s="12">
        <f t="shared" ref="H580:S580" si="421">H588</f>
        <v>0</v>
      </c>
      <c r="I580" s="12">
        <f t="shared" si="421"/>
        <v>0</v>
      </c>
      <c r="J580" s="12">
        <f t="shared" si="421"/>
        <v>0</v>
      </c>
      <c r="K580" s="12">
        <f t="shared" si="421"/>
        <v>0</v>
      </c>
      <c r="L580" s="12">
        <f t="shared" si="421"/>
        <v>0</v>
      </c>
      <c r="M580" s="12">
        <f t="shared" si="421"/>
        <v>0</v>
      </c>
      <c r="N580" s="12">
        <f t="shared" si="421"/>
        <v>0</v>
      </c>
      <c r="O580" s="12">
        <f t="shared" si="421"/>
        <v>0</v>
      </c>
      <c r="P580" s="12">
        <f t="shared" si="421"/>
        <v>0</v>
      </c>
      <c r="Q580" s="12">
        <f t="shared" si="421"/>
        <v>0</v>
      </c>
      <c r="R580" s="12">
        <f t="shared" si="421"/>
        <v>0</v>
      </c>
      <c r="S580" s="12">
        <f t="shared" si="421"/>
        <v>0</v>
      </c>
      <c r="T580" s="140"/>
      <c r="U580" s="140"/>
    </row>
    <row r="581" spans="1:21" s="116" customFormat="1" ht="13.35" hidden="1" customHeight="1" x14ac:dyDescent="0.2">
      <c r="A581" s="145" t="s">
        <v>223</v>
      </c>
      <c r="B581" s="130" t="s">
        <v>132</v>
      </c>
      <c r="C581" s="15"/>
      <c r="D581" s="16"/>
      <c r="E581" s="16"/>
      <c r="F581" s="16"/>
      <c r="G581" s="15"/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40" t="s">
        <v>480</v>
      </c>
      <c r="U581" s="140" t="s">
        <v>243</v>
      </c>
    </row>
    <row r="582" spans="1:21" s="116" customFormat="1" ht="26.45" hidden="1" customHeight="1" x14ac:dyDescent="0.2">
      <c r="A582" s="145"/>
      <c r="B582" s="130" t="s">
        <v>107</v>
      </c>
      <c r="C582" s="15"/>
      <c r="D582" s="16"/>
      <c r="E582" s="16"/>
      <c r="F582" s="16"/>
      <c r="G582" s="15"/>
      <c r="H582" s="12" t="e">
        <f t="shared" ref="H582:S582" si="422">ROUND(H583/H581,1)</f>
        <v>#DIV/0!</v>
      </c>
      <c r="I582" s="12" t="e">
        <f t="shared" si="422"/>
        <v>#DIV/0!</v>
      </c>
      <c r="J582" s="12" t="e">
        <f t="shared" si="422"/>
        <v>#DIV/0!</v>
      </c>
      <c r="K582" s="12" t="e">
        <f t="shared" si="422"/>
        <v>#DIV/0!</v>
      </c>
      <c r="L582" s="12" t="e">
        <f t="shared" si="422"/>
        <v>#DIV/0!</v>
      </c>
      <c r="M582" s="12" t="e">
        <f t="shared" si="422"/>
        <v>#DIV/0!</v>
      </c>
      <c r="N582" s="12" t="e">
        <f t="shared" si="422"/>
        <v>#DIV/0!</v>
      </c>
      <c r="O582" s="12" t="e">
        <f t="shared" si="422"/>
        <v>#DIV/0!</v>
      </c>
      <c r="P582" s="12" t="e">
        <f t="shared" si="422"/>
        <v>#DIV/0!</v>
      </c>
      <c r="Q582" s="12" t="e">
        <f t="shared" si="422"/>
        <v>#DIV/0!</v>
      </c>
      <c r="R582" s="12" t="e">
        <f t="shared" si="422"/>
        <v>#DIV/0!</v>
      </c>
      <c r="S582" s="12" t="e">
        <f t="shared" si="422"/>
        <v>#DIV/0!</v>
      </c>
      <c r="T582" s="140"/>
      <c r="U582" s="140"/>
    </row>
    <row r="583" spans="1:21" s="116" customFormat="1" ht="13.35" hidden="1" customHeight="1" x14ac:dyDescent="0.2">
      <c r="A583" s="145"/>
      <c r="B583" s="130" t="s">
        <v>90</v>
      </c>
      <c r="C583" s="15"/>
      <c r="D583" s="16"/>
      <c r="E583" s="16"/>
      <c r="F583" s="16"/>
      <c r="G583" s="15"/>
      <c r="H583" s="12">
        <f t="shared" ref="H583:S583" si="423">SUM(H584:H588)</f>
        <v>0</v>
      </c>
      <c r="I583" s="12">
        <f t="shared" si="423"/>
        <v>0</v>
      </c>
      <c r="J583" s="12">
        <f t="shared" si="423"/>
        <v>0</v>
      </c>
      <c r="K583" s="12">
        <f t="shared" si="423"/>
        <v>0</v>
      </c>
      <c r="L583" s="12">
        <f t="shared" si="423"/>
        <v>0</v>
      </c>
      <c r="M583" s="12">
        <f t="shared" si="423"/>
        <v>0</v>
      </c>
      <c r="N583" s="12">
        <f t="shared" si="423"/>
        <v>0</v>
      </c>
      <c r="O583" s="12">
        <f t="shared" si="423"/>
        <v>0</v>
      </c>
      <c r="P583" s="12">
        <f t="shared" si="423"/>
        <v>0</v>
      </c>
      <c r="Q583" s="12">
        <f t="shared" si="423"/>
        <v>0</v>
      </c>
      <c r="R583" s="12">
        <f t="shared" si="423"/>
        <v>0</v>
      </c>
      <c r="S583" s="12">
        <f t="shared" si="423"/>
        <v>0</v>
      </c>
      <c r="T583" s="140"/>
      <c r="U583" s="140"/>
    </row>
    <row r="584" spans="1:21" s="116" customFormat="1" ht="13.35" hidden="1" customHeight="1" x14ac:dyDescent="0.2">
      <c r="A584" s="145"/>
      <c r="B584" s="138" t="s">
        <v>17</v>
      </c>
      <c r="C584" s="15">
        <v>136</v>
      </c>
      <c r="D584" s="16" t="s">
        <v>40</v>
      </c>
      <c r="E584" s="16"/>
      <c r="F584" s="16" t="s">
        <v>168</v>
      </c>
      <c r="G584" s="15">
        <v>622</v>
      </c>
      <c r="H584" s="12">
        <f t="shared" ref="H584:H588" si="424">J584+L584+N584+P584</f>
        <v>0</v>
      </c>
      <c r="I584" s="19">
        <f t="shared" ref="I584:I588" si="425">K584+M584+O584+Q584</f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40"/>
      <c r="U584" s="140"/>
    </row>
    <row r="585" spans="1:21" s="116" customFormat="1" ht="13.35" hidden="1" customHeight="1" x14ac:dyDescent="0.2">
      <c r="A585" s="145"/>
      <c r="B585" s="139"/>
      <c r="C585" s="15">
        <v>136</v>
      </c>
      <c r="D585" s="16" t="s">
        <v>40</v>
      </c>
      <c r="E585" s="16"/>
      <c r="F585" s="16" t="s">
        <v>168</v>
      </c>
      <c r="G585" s="15">
        <v>244</v>
      </c>
      <c r="H585" s="12">
        <f t="shared" si="424"/>
        <v>0</v>
      </c>
      <c r="I585" s="19">
        <f t="shared" si="425"/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40"/>
      <c r="U585" s="140"/>
    </row>
    <row r="586" spans="1:21" s="116" customFormat="1" hidden="1" x14ac:dyDescent="0.2">
      <c r="A586" s="145"/>
      <c r="B586" s="130" t="s">
        <v>14</v>
      </c>
      <c r="C586" s="15"/>
      <c r="D586" s="16"/>
      <c r="E586" s="16"/>
      <c r="F586" s="16"/>
      <c r="G586" s="15"/>
      <c r="H586" s="12">
        <f t="shared" si="424"/>
        <v>0</v>
      </c>
      <c r="I586" s="19">
        <f t="shared" si="425"/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40"/>
      <c r="U586" s="140"/>
    </row>
    <row r="587" spans="1:21" s="116" customFormat="1" hidden="1" x14ac:dyDescent="0.2">
      <c r="A587" s="145"/>
      <c r="B587" s="130" t="s">
        <v>15</v>
      </c>
      <c r="C587" s="15"/>
      <c r="D587" s="16"/>
      <c r="E587" s="16"/>
      <c r="F587" s="16"/>
      <c r="G587" s="15"/>
      <c r="H587" s="12">
        <f t="shared" si="424"/>
        <v>0</v>
      </c>
      <c r="I587" s="19">
        <f t="shared" si="425"/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40"/>
      <c r="U587" s="140"/>
    </row>
    <row r="588" spans="1:21" s="116" customFormat="1" ht="25.5" hidden="1" x14ac:dyDescent="0.2">
      <c r="A588" s="145"/>
      <c r="B588" s="130" t="s">
        <v>12</v>
      </c>
      <c r="C588" s="15"/>
      <c r="D588" s="16"/>
      <c r="E588" s="16"/>
      <c r="F588" s="16"/>
      <c r="G588" s="15"/>
      <c r="H588" s="12">
        <f t="shared" si="424"/>
        <v>0</v>
      </c>
      <c r="I588" s="19">
        <f t="shared" si="425"/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40"/>
      <c r="U588" s="140"/>
    </row>
    <row r="589" spans="1:21" s="116" customFormat="1" ht="20.100000000000001" customHeight="1" x14ac:dyDescent="0.2">
      <c r="A589" s="145" t="s">
        <v>573</v>
      </c>
      <c r="B589" s="130" t="s">
        <v>325</v>
      </c>
      <c r="C589" s="15"/>
      <c r="D589" s="16"/>
      <c r="E589" s="16"/>
      <c r="F589" s="16"/>
      <c r="G589" s="15"/>
      <c r="H589" s="12">
        <v>1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1</v>
      </c>
      <c r="Q589" s="12">
        <v>0</v>
      </c>
      <c r="R589" s="12">
        <v>0</v>
      </c>
      <c r="S589" s="12">
        <v>0</v>
      </c>
      <c r="T589" s="140" t="s">
        <v>677</v>
      </c>
      <c r="U589" s="140" t="s">
        <v>574</v>
      </c>
    </row>
    <row r="590" spans="1:21" s="116" customFormat="1" ht="20.100000000000001" customHeight="1" x14ac:dyDescent="0.2">
      <c r="A590" s="145"/>
      <c r="B590" s="130" t="s">
        <v>107</v>
      </c>
      <c r="C590" s="15"/>
      <c r="D590" s="16"/>
      <c r="E590" s="16"/>
      <c r="F590" s="16"/>
      <c r="G590" s="15"/>
      <c r="H590" s="26">
        <f t="shared" ref="H590" si="426">ROUND(H591/H589,1)</f>
        <v>13907.8</v>
      </c>
      <c r="I590" s="12" t="e">
        <f t="shared" ref="I590:Q590" si="427">ROUND(I591/I589,1)</f>
        <v>#DIV/0!</v>
      </c>
      <c r="J590" s="13" t="s">
        <v>396</v>
      </c>
      <c r="K590" s="13">
        <v>0</v>
      </c>
      <c r="L590" s="13" t="s">
        <v>396</v>
      </c>
      <c r="M590" s="13">
        <v>0</v>
      </c>
      <c r="N590" s="13" t="s">
        <v>396</v>
      </c>
      <c r="O590" s="13">
        <v>0</v>
      </c>
      <c r="P590" s="13" t="s">
        <v>396</v>
      </c>
      <c r="Q590" s="12" t="e">
        <f t="shared" si="427"/>
        <v>#DIV/0!</v>
      </c>
      <c r="R590" s="12">
        <v>0</v>
      </c>
      <c r="S590" s="12">
        <v>0</v>
      </c>
      <c r="T590" s="140"/>
      <c r="U590" s="140"/>
    </row>
    <row r="591" spans="1:21" s="116" customFormat="1" ht="20.100000000000001" customHeight="1" x14ac:dyDescent="0.2">
      <c r="A591" s="145"/>
      <c r="B591" s="130" t="s">
        <v>90</v>
      </c>
      <c r="C591" s="15"/>
      <c r="D591" s="16"/>
      <c r="E591" s="16"/>
      <c r="F591" s="16"/>
      <c r="G591" s="15"/>
      <c r="H591" s="26">
        <f t="shared" ref="H591:S591" si="428">SUM(H592:H601)</f>
        <v>13907.8</v>
      </c>
      <c r="I591" s="12">
        <f t="shared" si="428"/>
        <v>0</v>
      </c>
      <c r="J591" s="12">
        <f t="shared" si="428"/>
        <v>0</v>
      </c>
      <c r="K591" s="12">
        <f t="shared" si="428"/>
        <v>0</v>
      </c>
      <c r="L591" s="12">
        <f t="shared" si="428"/>
        <v>0</v>
      </c>
      <c r="M591" s="12">
        <f t="shared" si="428"/>
        <v>0</v>
      </c>
      <c r="N591" s="12">
        <f t="shared" si="428"/>
        <v>0</v>
      </c>
      <c r="O591" s="12">
        <f t="shared" si="428"/>
        <v>0</v>
      </c>
      <c r="P591" s="12">
        <f t="shared" si="428"/>
        <v>13907.8</v>
      </c>
      <c r="Q591" s="12">
        <f t="shared" si="428"/>
        <v>0</v>
      </c>
      <c r="R591" s="12">
        <f t="shared" si="428"/>
        <v>0</v>
      </c>
      <c r="S591" s="12">
        <f t="shared" si="428"/>
        <v>0</v>
      </c>
      <c r="T591" s="140"/>
      <c r="U591" s="140"/>
    </row>
    <row r="592" spans="1:21" s="116" customFormat="1" ht="20.100000000000001" customHeight="1" x14ac:dyDescent="0.2">
      <c r="A592" s="145"/>
      <c r="B592" s="138" t="s">
        <v>17</v>
      </c>
      <c r="C592" s="15">
        <f>C605</f>
        <v>136</v>
      </c>
      <c r="D592" s="15" t="str">
        <f t="shared" ref="D592:G592" si="429">D605</f>
        <v>07</v>
      </c>
      <c r="E592" s="15" t="str">
        <f t="shared" si="429"/>
        <v>09</v>
      </c>
      <c r="F592" s="15" t="str">
        <f t="shared" si="429"/>
        <v>07108R5381</v>
      </c>
      <c r="G592" s="15">
        <f t="shared" si="429"/>
        <v>244</v>
      </c>
      <c r="H592" s="26">
        <f>H605+H664+H675+H686+H697</f>
        <v>1035.0999999999999</v>
      </c>
      <c r="I592" s="26">
        <f t="shared" ref="I592:S592" si="430">I605+I664+I675+I686+I697</f>
        <v>0</v>
      </c>
      <c r="J592" s="26">
        <f t="shared" si="430"/>
        <v>0</v>
      </c>
      <c r="K592" s="26">
        <f t="shared" si="430"/>
        <v>0</v>
      </c>
      <c r="L592" s="26">
        <f t="shared" si="430"/>
        <v>0</v>
      </c>
      <c r="M592" s="26">
        <f t="shared" si="430"/>
        <v>0</v>
      </c>
      <c r="N592" s="26">
        <f t="shared" si="430"/>
        <v>0</v>
      </c>
      <c r="O592" s="26">
        <f t="shared" si="430"/>
        <v>0</v>
      </c>
      <c r="P592" s="26">
        <f t="shared" si="430"/>
        <v>1035.0999999999999</v>
      </c>
      <c r="Q592" s="26">
        <f t="shared" si="430"/>
        <v>0</v>
      </c>
      <c r="R592" s="26">
        <f t="shared" si="430"/>
        <v>0</v>
      </c>
      <c r="S592" s="26">
        <f t="shared" si="430"/>
        <v>0</v>
      </c>
      <c r="T592" s="140"/>
      <c r="U592" s="140"/>
    </row>
    <row r="593" spans="1:21" s="116" customFormat="1" ht="20.100000000000001" customHeight="1" x14ac:dyDescent="0.2">
      <c r="A593" s="145"/>
      <c r="B593" s="144"/>
      <c r="C593" s="15">
        <f t="shared" ref="C593:G593" si="431">C606</f>
        <v>136</v>
      </c>
      <c r="D593" s="15" t="str">
        <f t="shared" si="431"/>
        <v>07</v>
      </c>
      <c r="E593" s="15" t="str">
        <f t="shared" si="431"/>
        <v>09</v>
      </c>
      <c r="F593" s="15" t="str">
        <f>F606</f>
        <v>07108R5381</v>
      </c>
      <c r="G593" s="15">
        <f t="shared" si="431"/>
        <v>612</v>
      </c>
      <c r="H593" s="26">
        <f>H606+H665+H676+H687+H698+H709</f>
        <v>1116.4000000000001</v>
      </c>
      <c r="I593" s="26">
        <f t="shared" ref="I593:S593" si="432">I606+I665+I676+I687+I698+I709</f>
        <v>0</v>
      </c>
      <c r="J593" s="26">
        <f t="shared" si="432"/>
        <v>0</v>
      </c>
      <c r="K593" s="26">
        <f t="shared" si="432"/>
        <v>0</v>
      </c>
      <c r="L593" s="26">
        <f t="shared" si="432"/>
        <v>0</v>
      </c>
      <c r="M593" s="26">
        <f t="shared" si="432"/>
        <v>0</v>
      </c>
      <c r="N593" s="26">
        <f t="shared" si="432"/>
        <v>0</v>
      </c>
      <c r="O593" s="26">
        <f t="shared" si="432"/>
        <v>0</v>
      </c>
      <c r="P593" s="26">
        <f t="shared" si="432"/>
        <v>1116.4000000000001</v>
      </c>
      <c r="Q593" s="26">
        <f t="shared" si="432"/>
        <v>0</v>
      </c>
      <c r="R593" s="26">
        <f t="shared" si="432"/>
        <v>0</v>
      </c>
      <c r="S593" s="26">
        <f t="shared" si="432"/>
        <v>0</v>
      </c>
      <c r="T593" s="140"/>
      <c r="U593" s="140"/>
    </row>
    <row r="594" spans="1:21" s="116" customFormat="1" ht="20.100000000000001" customHeight="1" x14ac:dyDescent="0.2">
      <c r="A594" s="145"/>
      <c r="B594" s="144"/>
      <c r="C594" s="15">
        <f>C607</f>
        <v>136</v>
      </c>
      <c r="D594" s="15" t="str">
        <f>D607</f>
        <v>07</v>
      </c>
      <c r="E594" s="15" t="str">
        <f>E607</f>
        <v>09</v>
      </c>
      <c r="F594" s="15" t="str">
        <f>F607</f>
        <v>07108R5381</v>
      </c>
      <c r="G594" s="15">
        <f>G607</f>
        <v>622</v>
      </c>
      <c r="H594" s="26">
        <f>H607+H666+H677+H688+H699+H710</f>
        <v>315.89999999999998</v>
      </c>
      <c r="I594" s="26">
        <f t="shared" ref="I594:S594" si="433">I607+I666+I677+I688+I699+I710</f>
        <v>0</v>
      </c>
      <c r="J594" s="26">
        <f t="shared" si="433"/>
        <v>0</v>
      </c>
      <c r="K594" s="26">
        <f t="shared" si="433"/>
        <v>0</v>
      </c>
      <c r="L594" s="26">
        <f t="shared" si="433"/>
        <v>0</v>
      </c>
      <c r="M594" s="26">
        <f t="shared" si="433"/>
        <v>0</v>
      </c>
      <c r="N594" s="26">
        <f t="shared" si="433"/>
        <v>0</v>
      </c>
      <c r="O594" s="26">
        <f t="shared" si="433"/>
        <v>0</v>
      </c>
      <c r="P594" s="26">
        <f t="shared" si="433"/>
        <v>315.89999999999998</v>
      </c>
      <c r="Q594" s="26">
        <f t="shared" si="433"/>
        <v>0</v>
      </c>
      <c r="R594" s="26">
        <f t="shared" si="433"/>
        <v>0</v>
      </c>
      <c r="S594" s="26">
        <f t="shared" si="433"/>
        <v>0</v>
      </c>
      <c r="T594" s="140"/>
      <c r="U594" s="140"/>
    </row>
    <row r="595" spans="1:21" s="116" customFormat="1" ht="20.100000000000001" customHeight="1" x14ac:dyDescent="0.2">
      <c r="A595" s="145"/>
      <c r="B595" s="139"/>
      <c r="C595" s="15">
        <f>C608</f>
        <v>136</v>
      </c>
      <c r="D595" s="15" t="str">
        <f>D608</f>
        <v>07</v>
      </c>
      <c r="E595" s="16" t="s">
        <v>401</v>
      </c>
      <c r="F595" s="15" t="str">
        <f>F708</f>
        <v>07108R5382</v>
      </c>
      <c r="G595" s="15">
        <f>G708</f>
        <v>523</v>
      </c>
      <c r="H595" s="26">
        <f>H708</f>
        <v>592.29999999999995</v>
      </c>
      <c r="I595" s="26">
        <f t="shared" ref="I595:S595" si="434">I708</f>
        <v>0</v>
      </c>
      <c r="J595" s="26">
        <f t="shared" si="434"/>
        <v>0</v>
      </c>
      <c r="K595" s="26">
        <f t="shared" si="434"/>
        <v>0</v>
      </c>
      <c r="L595" s="26">
        <f t="shared" si="434"/>
        <v>0</v>
      </c>
      <c r="M595" s="26">
        <f t="shared" si="434"/>
        <v>0</v>
      </c>
      <c r="N595" s="26">
        <f t="shared" si="434"/>
        <v>0</v>
      </c>
      <c r="O595" s="26">
        <f t="shared" si="434"/>
        <v>0</v>
      </c>
      <c r="P595" s="26">
        <f t="shared" si="434"/>
        <v>592.29999999999995</v>
      </c>
      <c r="Q595" s="26">
        <f t="shared" si="434"/>
        <v>0</v>
      </c>
      <c r="R595" s="26">
        <f t="shared" si="434"/>
        <v>0</v>
      </c>
      <c r="S595" s="26">
        <f t="shared" si="434"/>
        <v>0</v>
      </c>
      <c r="T595" s="140"/>
      <c r="U595" s="140"/>
    </row>
    <row r="596" spans="1:21" s="116" customFormat="1" ht="20.100000000000001" customHeight="1" x14ac:dyDescent="0.2">
      <c r="A596" s="145"/>
      <c r="B596" s="138" t="s">
        <v>14</v>
      </c>
      <c r="C596" s="15">
        <f t="shared" ref="C596:G596" si="435">C608</f>
        <v>136</v>
      </c>
      <c r="D596" s="15" t="str">
        <f t="shared" si="435"/>
        <v>07</v>
      </c>
      <c r="E596" s="15" t="str">
        <f t="shared" si="435"/>
        <v>09</v>
      </c>
      <c r="F596" s="15" t="str">
        <f t="shared" si="435"/>
        <v>07108R5381</v>
      </c>
      <c r="G596" s="15">
        <f t="shared" si="435"/>
        <v>244</v>
      </c>
      <c r="H596" s="26">
        <f>H608+H667+H678+H689+H700</f>
        <v>3670</v>
      </c>
      <c r="I596" s="26">
        <f t="shared" ref="I596:S596" si="436">I608+I667+I678+I689+I700</f>
        <v>0</v>
      </c>
      <c r="J596" s="26">
        <f t="shared" si="436"/>
        <v>0</v>
      </c>
      <c r="K596" s="26">
        <f t="shared" si="436"/>
        <v>0</v>
      </c>
      <c r="L596" s="26">
        <f t="shared" si="436"/>
        <v>0</v>
      </c>
      <c r="M596" s="26">
        <f t="shared" si="436"/>
        <v>0</v>
      </c>
      <c r="N596" s="26">
        <f t="shared" si="436"/>
        <v>0</v>
      </c>
      <c r="O596" s="26">
        <f t="shared" si="436"/>
        <v>0</v>
      </c>
      <c r="P596" s="26">
        <f t="shared" si="436"/>
        <v>3670</v>
      </c>
      <c r="Q596" s="26">
        <f t="shared" si="436"/>
        <v>0</v>
      </c>
      <c r="R596" s="26">
        <f t="shared" si="436"/>
        <v>0</v>
      </c>
      <c r="S596" s="26">
        <f t="shared" si="436"/>
        <v>0</v>
      </c>
      <c r="T596" s="140"/>
      <c r="U596" s="140"/>
    </row>
    <row r="597" spans="1:21" s="116" customFormat="1" ht="20.100000000000001" customHeight="1" x14ac:dyDescent="0.2">
      <c r="A597" s="145"/>
      <c r="B597" s="144"/>
      <c r="C597" s="15">
        <f>C609</f>
        <v>136</v>
      </c>
      <c r="D597" s="15" t="str">
        <f t="shared" ref="D597:G598" si="437">D609</f>
        <v>07</v>
      </c>
      <c r="E597" s="15" t="str">
        <f t="shared" si="437"/>
        <v>09</v>
      </c>
      <c r="F597" s="15" t="str">
        <f t="shared" si="437"/>
        <v>07108R5381</v>
      </c>
      <c r="G597" s="15">
        <f t="shared" si="437"/>
        <v>612</v>
      </c>
      <c r="H597" s="26">
        <f t="shared" ref="H597:S597" si="438">H609+H668+H679+H690+H701+H712</f>
        <v>3958.1</v>
      </c>
      <c r="I597" s="26">
        <f t="shared" si="438"/>
        <v>0</v>
      </c>
      <c r="J597" s="26">
        <f t="shared" si="438"/>
        <v>0</v>
      </c>
      <c r="K597" s="26">
        <f t="shared" si="438"/>
        <v>0</v>
      </c>
      <c r="L597" s="26">
        <f t="shared" si="438"/>
        <v>0</v>
      </c>
      <c r="M597" s="26">
        <f t="shared" si="438"/>
        <v>0</v>
      </c>
      <c r="N597" s="26">
        <f t="shared" si="438"/>
        <v>0</v>
      </c>
      <c r="O597" s="26">
        <f t="shared" si="438"/>
        <v>0</v>
      </c>
      <c r="P597" s="26">
        <f t="shared" si="438"/>
        <v>3958.1</v>
      </c>
      <c r="Q597" s="26">
        <f t="shared" si="438"/>
        <v>0</v>
      </c>
      <c r="R597" s="26">
        <f t="shared" si="438"/>
        <v>0</v>
      </c>
      <c r="S597" s="26">
        <f t="shared" si="438"/>
        <v>0</v>
      </c>
      <c r="T597" s="140"/>
      <c r="U597" s="140"/>
    </row>
    <row r="598" spans="1:21" s="116" customFormat="1" ht="20.100000000000001" customHeight="1" x14ac:dyDescent="0.2">
      <c r="A598" s="145"/>
      <c r="B598" s="144"/>
      <c r="C598" s="15">
        <f>C610</f>
        <v>136</v>
      </c>
      <c r="D598" s="15" t="str">
        <f t="shared" si="437"/>
        <v>07</v>
      </c>
      <c r="E598" s="15" t="str">
        <f t="shared" si="437"/>
        <v>09</v>
      </c>
      <c r="F598" s="15" t="str">
        <f t="shared" si="437"/>
        <v>07108R5382</v>
      </c>
      <c r="G598" s="15">
        <f t="shared" si="437"/>
        <v>622</v>
      </c>
      <c r="H598" s="26">
        <f>H610+H669+H680+H691+H702+H713</f>
        <v>1120</v>
      </c>
      <c r="I598" s="26">
        <f t="shared" ref="I598:S598" si="439">I610+I669+I680+I691+I702+I713</f>
        <v>0</v>
      </c>
      <c r="J598" s="26">
        <f t="shared" si="439"/>
        <v>0</v>
      </c>
      <c r="K598" s="26">
        <f t="shared" si="439"/>
        <v>0</v>
      </c>
      <c r="L598" s="26">
        <f t="shared" si="439"/>
        <v>0</v>
      </c>
      <c r="M598" s="26">
        <f t="shared" si="439"/>
        <v>0</v>
      </c>
      <c r="N598" s="26">
        <f t="shared" si="439"/>
        <v>0</v>
      </c>
      <c r="O598" s="26">
        <f t="shared" si="439"/>
        <v>0</v>
      </c>
      <c r="P598" s="26">
        <f t="shared" si="439"/>
        <v>1120</v>
      </c>
      <c r="Q598" s="26">
        <f t="shared" si="439"/>
        <v>0</v>
      </c>
      <c r="R598" s="26">
        <f t="shared" si="439"/>
        <v>0</v>
      </c>
      <c r="S598" s="26">
        <f t="shared" si="439"/>
        <v>0</v>
      </c>
      <c r="T598" s="140"/>
      <c r="U598" s="140"/>
    </row>
    <row r="599" spans="1:21" s="116" customFormat="1" ht="20.100000000000001" customHeight="1" x14ac:dyDescent="0.2">
      <c r="A599" s="145"/>
      <c r="B599" s="139"/>
      <c r="C599" s="15">
        <f>C711</f>
        <v>136</v>
      </c>
      <c r="D599" s="15" t="str">
        <f t="shared" ref="D599:G599" si="440">D711</f>
        <v>07</v>
      </c>
      <c r="E599" s="15" t="str">
        <f t="shared" si="440"/>
        <v>02</v>
      </c>
      <c r="F599" s="15" t="str">
        <f t="shared" si="440"/>
        <v>07108R5382</v>
      </c>
      <c r="G599" s="15">
        <f t="shared" si="440"/>
        <v>523</v>
      </c>
      <c r="H599" s="22">
        <f>H711</f>
        <v>2100</v>
      </c>
      <c r="I599" s="22">
        <f t="shared" ref="I599:S599" si="441">I711</f>
        <v>0</v>
      </c>
      <c r="J599" s="22">
        <f t="shared" si="441"/>
        <v>0</v>
      </c>
      <c r="K599" s="22">
        <f t="shared" si="441"/>
        <v>0</v>
      </c>
      <c r="L599" s="22">
        <f t="shared" si="441"/>
        <v>0</v>
      </c>
      <c r="M599" s="22">
        <f t="shared" si="441"/>
        <v>0</v>
      </c>
      <c r="N599" s="22">
        <f t="shared" si="441"/>
        <v>0</v>
      </c>
      <c r="O599" s="22">
        <f t="shared" si="441"/>
        <v>0</v>
      </c>
      <c r="P599" s="22">
        <f t="shared" si="441"/>
        <v>2100</v>
      </c>
      <c r="Q599" s="22">
        <f t="shared" si="441"/>
        <v>0</v>
      </c>
      <c r="R599" s="22">
        <f t="shared" si="441"/>
        <v>0</v>
      </c>
      <c r="S599" s="22">
        <f t="shared" si="441"/>
        <v>0</v>
      </c>
      <c r="T599" s="140"/>
      <c r="U599" s="140"/>
    </row>
    <row r="600" spans="1:21" s="116" customFormat="1" ht="20.100000000000001" customHeight="1" x14ac:dyDescent="0.2">
      <c r="A600" s="145"/>
      <c r="B600" s="130" t="s">
        <v>15</v>
      </c>
      <c r="C600" s="15"/>
      <c r="D600" s="16"/>
      <c r="E600" s="16"/>
      <c r="F600" s="16"/>
      <c r="G600" s="15"/>
      <c r="H600" s="105">
        <f t="shared" ref="H600:H601" si="442">H611+H623+H635+H647+H659</f>
        <v>0</v>
      </c>
      <c r="I600" s="12">
        <f t="shared" ref="I600:S600" si="443">I611+I623+I635+I647+I659</f>
        <v>0</v>
      </c>
      <c r="J600" s="12">
        <f t="shared" si="443"/>
        <v>0</v>
      </c>
      <c r="K600" s="12">
        <f t="shared" si="443"/>
        <v>0</v>
      </c>
      <c r="L600" s="12">
        <f t="shared" si="443"/>
        <v>0</v>
      </c>
      <c r="M600" s="12">
        <f t="shared" si="443"/>
        <v>0</v>
      </c>
      <c r="N600" s="12">
        <f t="shared" si="443"/>
        <v>0</v>
      </c>
      <c r="O600" s="12">
        <f t="shared" si="443"/>
        <v>0</v>
      </c>
      <c r="P600" s="12">
        <f t="shared" si="443"/>
        <v>0</v>
      </c>
      <c r="Q600" s="12">
        <f t="shared" si="443"/>
        <v>0</v>
      </c>
      <c r="R600" s="12">
        <f t="shared" si="443"/>
        <v>0</v>
      </c>
      <c r="S600" s="12">
        <f t="shared" si="443"/>
        <v>0</v>
      </c>
      <c r="T600" s="140"/>
      <c r="U600" s="140"/>
    </row>
    <row r="601" spans="1:21" s="116" customFormat="1" ht="20.100000000000001" customHeight="1" x14ac:dyDescent="0.2">
      <c r="A601" s="145"/>
      <c r="B601" s="130" t="s">
        <v>12</v>
      </c>
      <c r="C601" s="15"/>
      <c r="D601" s="16"/>
      <c r="E601" s="16"/>
      <c r="F601" s="16"/>
      <c r="G601" s="15"/>
      <c r="H601" s="26">
        <f t="shared" si="442"/>
        <v>0</v>
      </c>
      <c r="I601" s="12">
        <f t="shared" ref="I601:S601" si="444">I612+I624+I636+I648+I660</f>
        <v>0</v>
      </c>
      <c r="J601" s="12">
        <f t="shared" si="444"/>
        <v>0</v>
      </c>
      <c r="K601" s="12">
        <f t="shared" si="444"/>
        <v>0</v>
      </c>
      <c r="L601" s="12">
        <f t="shared" si="444"/>
        <v>0</v>
      </c>
      <c r="M601" s="12">
        <f t="shared" si="444"/>
        <v>0</v>
      </c>
      <c r="N601" s="12">
        <f t="shared" si="444"/>
        <v>0</v>
      </c>
      <c r="O601" s="12">
        <f t="shared" si="444"/>
        <v>0</v>
      </c>
      <c r="P601" s="12">
        <f t="shared" si="444"/>
        <v>0</v>
      </c>
      <c r="Q601" s="12">
        <f t="shared" si="444"/>
        <v>0</v>
      </c>
      <c r="R601" s="12">
        <f t="shared" si="444"/>
        <v>0</v>
      </c>
      <c r="S601" s="12">
        <f t="shared" si="444"/>
        <v>0</v>
      </c>
      <c r="T601" s="140"/>
      <c r="U601" s="140"/>
    </row>
    <row r="602" spans="1:21" s="116" customFormat="1" ht="20.100000000000001" customHeight="1" x14ac:dyDescent="0.2">
      <c r="A602" s="145" t="s">
        <v>315</v>
      </c>
      <c r="B602" s="130" t="s">
        <v>133</v>
      </c>
      <c r="C602" s="15"/>
      <c r="D602" s="16"/>
      <c r="E602" s="16"/>
      <c r="F602" s="16"/>
      <c r="G602" s="15"/>
      <c r="H602" s="26">
        <v>1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1</v>
      </c>
      <c r="Q602" s="12">
        <v>0</v>
      </c>
      <c r="R602" s="12">
        <v>0</v>
      </c>
      <c r="S602" s="12">
        <v>0</v>
      </c>
      <c r="T602" s="140" t="s">
        <v>590</v>
      </c>
      <c r="U602" s="140" t="s">
        <v>575</v>
      </c>
    </row>
    <row r="603" spans="1:21" s="116" customFormat="1" ht="20.100000000000001" customHeight="1" x14ac:dyDescent="0.2">
      <c r="A603" s="145"/>
      <c r="B603" s="130" t="s">
        <v>107</v>
      </c>
      <c r="C603" s="15"/>
      <c r="D603" s="16"/>
      <c r="E603" s="16"/>
      <c r="F603" s="16"/>
      <c r="G603" s="15"/>
      <c r="H603" s="26">
        <f t="shared" ref="H603:Q603" si="445">ROUND(H604/H602,1)</f>
        <v>1100</v>
      </c>
      <c r="I603" s="12" t="e">
        <f t="shared" si="445"/>
        <v>#DIV/0!</v>
      </c>
      <c r="J603" s="13" t="s">
        <v>396</v>
      </c>
      <c r="K603" s="13">
        <v>0</v>
      </c>
      <c r="L603" s="13" t="s">
        <v>396</v>
      </c>
      <c r="M603" s="13">
        <v>0</v>
      </c>
      <c r="N603" s="13" t="s">
        <v>396</v>
      </c>
      <c r="O603" s="13">
        <v>0</v>
      </c>
      <c r="P603" s="13" t="s">
        <v>396</v>
      </c>
      <c r="Q603" s="12" t="e">
        <f t="shared" si="445"/>
        <v>#DIV/0!</v>
      </c>
      <c r="R603" s="12">
        <v>0</v>
      </c>
      <c r="S603" s="12">
        <v>0</v>
      </c>
      <c r="T603" s="140"/>
      <c r="U603" s="140"/>
    </row>
    <row r="604" spans="1:21" s="116" customFormat="1" ht="20.100000000000001" customHeight="1" x14ac:dyDescent="0.2">
      <c r="A604" s="145"/>
      <c r="B604" s="130" t="s">
        <v>90</v>
      </c>
      <c r="C604" s="15"/>
      <c r="D604" s="16"/>
      <c r="E604" s="16"/>
      <c r="F604" s="16"/>
      <c r="G604" s="15"/>
      <c r="H604" s="26">
        <f t="shared" ref="H604:S604" si="446">SUM(H605:H612)</f>
        <v>1100</v>
      </c>
      <c r="I604" s="12">
        <f t="shared" si="446"/>
        <v>0</v>
      </c>
      <c r="J604" s="12">
        <f t="shared" si="446"/>
        <v>0</v>
      </c>
      <c r="K604" s="12">
        <f t="shared" si="446"/>
        <v>0</v>
      </c>
      <c r="L604" s="12">
        <f t="shared" si="446"/>
        <v>0</v>
      </c>
      <c r="M604" s="12">
        <f t="shared" si="446"/>
        <v>0</v>
      </c>
      <c r="N604" s="12">
        <f t="shared" si="446"/>
        <v>0</v>
      </c>
      <c r="O604" s="12">
        <f t="shared" si="446"/>
        <v>0</v>
      </c>
      <c r="P604" s="12">
        <f t="shared" si="446"/>
        <v>1100</v>
      </c>
      <c r="Q604" s="12">
        <f t="shared" si="446"/>
        <v>0</v>
      </c>
      <c r="R604" s="12">
        <f t="shared" si="446"/>
        <v>0</v>
      </c>
      <c r="S604" s="12">
        <f t="shared" si="446"/>
        <v>0</v>
      </c>
      <c r="T604" s="140"/>
      <c r="U604" s="140"/>
    </row>
    <row r="605" spans="1:21" s="116" customFormat="1" ht="20.100000000000001" customHeight="1" x14ac:dyDescent="0.2">
      <c r="A605" s="145"/>
      <c r="B605" s="138" t="s">
        <v>17</v>
      </c>
      <c r="C605" s="15">
        <v>136</v>
      </c>
      <c r="D605" s="16" t="s">
        <v>400</v>
      </c>
      <c r="E605" s="18" t="s">
        <v>402</v>
      </c>
      <c r="F605" s="15" t="s">
        <v>645</v>
      </c>
      <c r="G605" s="15">
        <v>244</v>
      </c>
      <c r="H605" s="26">
        <f>J605+L605+N605+P605</f>
        <v>198</v>
      </c>
      <c r="I605" s="12">
        <f>K605+M605+O605+Q605</f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198</v>
      </c>
      <c r="Q605" s="12">
        <v>0</v>
      </c>
      <c r="R605" s="12">
        <v>0</v>
      </c>
      <c r="S605" s="12">
        <v>0</v>
      </c>
      <c r="T605" s="140"/>
      <c r="U605" s="140"/>
    </row>
    <row r="606" spans="1:21" s="116" customFormat="1" ht="20.100000000000001" customHeight="1" x14ac:dyDescent="0.2">
      <c r="A606" s="145"/>
      <c r="B606" s="144"/>
      <c r="C606" s="15">
        <v>136</v>
      </c>
      <c r="D606" s="16" t="s">
        <v>400</v>
      </c>
      <c r="E606" s="18" t="s">
        <v>402</v>
      </c>
      <c r="F606" s="15" t="s">
        <v>645</v>
      </c>
      <c r="G606" s="15">
        <v>612</v>
      </c>
      <c r="H606" s="26">
        <f t="shared" ref="H606:H612" si="447">J606+L606+N606+P606</f>
        <v>6.6</v>
      </c>
      <c r="I606" s="12">
        <f t="shared" ref="I606:I612" si="448">K606+M606+O606+Q606</f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6.6</v>
      </c>
      <c r="Q606" s="12">
        <v>0</v>
      </c>
      <c r="R606" s="12">
        <v>0</v>
      </c>
      <c r="S606" s="12">
        <v>0</v>
      </c>
      <c r="T606" s="140"/>
      <c r="U606" s="140"/>
    </row>
    <row r="607" spans="1:21" s="116" customFormat="1" ht="20.100000000000001" customHeight="1" x14ac:dyDescent="0.2">
      <c r="A607" s="145"/>
      <c r="B607" s="164"/>
      <c r="C607" s="15">
        <v>136</v>
      </c>
      <c r="D607" s="16" t="s">
        <v>400</v>
      </c>
      <c r="E607" s="18" t="s">
        <v>402</v>
      </c>
      <c r="F607" s="15" t="s">
        <v>645</v>
      </c>
      <c r="G607" s="15">
        <v>622</v>
      </c>
      <c r="H607" s="26">
        <f>J607+L607+N607+P607</f>
        <v>37.4</v>
      </c>
      <c r="I607" s="12">
        <f t="shared" si="448"/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37.4</v>
      </c>
      <c r="Q607" s="12">
        <v>0</v>
      </c>
      <c r="R607" s="12">
        <v>0</v>
      </c>
      <c r="S607" s="12">
        <v>0</v>
      </c>
      <c r="T607" s="140"/>
      <c r="U607" s="140"/>
    </row>
    <row r="608" spans="1:21" s="116" customFormat="1" ht="20.100000000000001" customHeight="1" x14ac:dyDescent="0.2">
      <c r="A608" s="145"/>
      <c r="B608" s="145" t="s">
        <v>14</v>
      </c>
      <c r="C608" s="15">
        <v>136</v>
      </c>
      <c r="D608" s="16" t="s">
        <v>400</v>
      </c>
      <c r="E608" s="18" t="s">
        <v>402</v>
      </c>
      <c r="F608" s="15" t="s">
        <v>645</v>
      </c>
      <c r="G608" s="15">
        <v>244</v>
      </c>
      <c r="H608" s="26">
        <f>J608+L608+N608+P608</f>
        <v>702</v>
      </c>
      <c r="I608" s="12">
        <f t="shared" si="448"/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702</v>
      </c>
      <c r="Q608" s="12">
        <v>0</v>
      </c>
      <c r="R608" s="12">
        <v>0</v>
      </c>
      <c r="S608" s="12">
        <v>0</v>
      </c>
      <c r="T608" s="140"/>
      <c r="U608" s="140"/>
    </row>
    <row r="609" spans="1:25" s="116" customFormat="1" ht="20.100000000000001" customHeight="1" x14ac:dyDescent="0.2">
      <c r="A609" s="145"/>
      <c r="B609" s="169"/>
      <c r="C609" s="15">
        <v>136</v>
      </c>
      <c r="D609" s="16" t="s">
        <v>400</v>
      </c>
      <c r="E609" s="18" t="s">
        <v>402</v>
      </c>
      <c r="F609" s="15" t="s">
        <v>645</v>
      </c>
      <c r="G609" s="15">
        <v>612</v>
      </c>
      <c r="H609" s="26">
        <f t="shared" si="447"/>
        <v>23.4</v>
      </c>
      <c r="I609" s="12">
        <f t="shared" si="448"/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23.4</v>
      </c>
      <c r="Q609" s="12">
        <v>0</v>
      </c>
      <c r="R609" s="12">
        <v>0</v>
      </c>
      <c r="S609" s="12">
        <v>0</v>
      </c>
      <c r="T609" s="140"/>
      <c r="U609" s="140"/>
    </row>
    <row r="610" spans="1:25" s="116" customFormat="1" ht="20.100000000000001" customHeight="1" x14ac:dyDescent="0.2">
      <c r="A610" s="145"/>
      <c r="B610" s="169"/>
      <c r="C610" s="15">
        <v>136</v>
      </c>
      <c r="D610" s="16" t="s">
        <v>400</v>
      </c>
      <c r="E610" s="18" t="s">
        <v>402</v>
      </c>
      <c r="F610" s="15" t="s">
        <v>646</v>
      </c>
      <c r="G610" s="15">
        <v>622</v>
      </c>
      <c r="H610" s="26">
        <f t="shared" si="447"/>
        <v>132.6</v>
      </c>
      <c r="I610" s="12">
        <f t="shared" si="448"/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132.6</v>
      </c>
      <c r="Q610" s="12">
        <v>0</v>
      </c>
      <c r="R610" s="12">
        <v>0</v>
      </c>
      <c r="S610" s="12">
        <v>0</v>
      </c>
      <c r="T610" s="140"/>
      <c r="U610" s="140"/>
    </row>
    <row r="611" spans="1:25" s="116" customFormat="1" ht="20.100000000000001" customHeight="1" x14ac:dyDescent="0.2">
      <c r="A611" s="145"/>
      <c r="B611" s="130" t="s">
        <v>15</v>
      </c>
      <c r="C611" s="15"/>
      <c r="D611" s="16"/>
      <c r="E611" s="16"/>
      <c r="F611" s="16"/>
      <c r="G611" s="15"/>
      <c r="H611" s="26">
        <f t="shared" si="447"/>
        <v>0</v>
      </c>
      <c r="I611" s="12">
        <f t="shared" si="448"/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40"/>
      <c r="U611" s="140"/>
    </row>
    <row r="612" spans="1:25" s="116" customFormat="1" ht="44.25" customHeight="1" x14ac:dyDescent="0.2">
      <c r="A612" s="145"/>
      <c r="B612" s="130" t="s">
        <v>12</v>
      </c>
      <c r="C612" s="15"/>
      <c r="D612" s="16"/>
      <c r="E612" s="16"/>
      <c r="F612" s="16"/>
      <c r="G612" s="15"/>
      <c r="H612" s="26">
        <f t="shared" si="447"/>
        <v>0</v>
      </c>
      <c r="I612" s="12">
        <f t="shared" si="448"/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40"/>
      <c r="U612" s="140"/>
      <c r="Y612" s="202"/>
    </row>
    <row r="613" spans="1:25" s="116" customFormat="1" ht="19.5" hidden="1" customHeight="1" x14ac:dyDescent="0.2">
      <c r="A613" s="145" t="s">
        <v>326</v>
      </c>
      <c r="B613" s="130" t="s">
        <v>133</v>
      </c>
      <c r="C613" s="15"/>
      <c r="D613" s="16"/>
      <c r="E613" s="16"/>
      <c r="F613" s="16"/>
      <c r="G613" s="15"/>
      <c r="H613" s="26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40" t="s">
        <v>364</v>
      </c>
      <c r="U613" s="165" t="s">
        <v>341</v>
      </c>
    </row>
    <row r="614" spans="1:25" s="116" customFormat="1" ht="20.100000000000001" hidden="1" customHeight="1" x14ac:dyDescent="0.2">
      <c r="A614" s="145"/>
      <c r="B614" s="130" t="s">
        <v>107</v>
      </c>
      <c r="C614" s="15"/>
      <c r="D614" s="16"/>
      <c r="E614" s="16"/>
      <c r="F614" s="16"/>
      <c r="G614" s="15"/>
      <c r="H614" s="26" t="e">
        <f t="shared" ref="H614:S614" si="449">ROUND(H615/H613,1)</f>
        <v>#DIV/0!</v>
      </c>
      <c r="I614" s="12" t="e">
        <f t="shared" si="449"/>
        <v>#DIV/0!</v>
      </c>
      <c r="J614" s="12" t="e">
        <f t="shared" si="449"/>
        <v>#DIV/0!</v>
      </c>
      <c r="K614" s="12" t="e">
        <f t="shared" si="449"/>
        <v>#DIV/0!</v>
      </c>
      <c r="L614" s="12" t="e">
        <f t="shared" si="449"/>
        <v>#DIV/0!</v>
      </c>
      <c r="M614" s="12" t="e">
        <f t="shared" si="449"/>
        <v>#DIV/0!</v>
      </c>
      <c r="N614" s="12" t="e">
        <f t="shared" si="449"/>
        <v>#DIV/0!</v>
      </c>
      <c r="O614" s="12" t="e">
        <f t="shared" si="449"/>
        <v>#DIV/0!</v>
      </c>
      <c r="P614" s="12" t="e">
        <f t="shared" si="449"/>
        <v>#DIV/0!</v>
      </c>
      <c r="Q614" s="12" t="e">
        <f t="shared" si="449"/>
        <v>#DIV/0!</v>
      </c>
      <c r="R614" s="12" t="e">
        <f t="shared" si="449"/>
        <v>#DIV/0!</v>
      </c>
      <c r="S614" s="12" t="e">
        <f t="shared" si="449"/>
        <v>#DIV/0!</v>
      </c>
      <c r="T614" s="140"/>
      <c r="U614" s="165"/>
    </row>
    <row r="615" spans="1:25" s="116" customFormat="1" ht="20.100000000000001" hidden="1" customHeight="1" x14ac:dyDescent="0.2">
      <c r="A615" s="145"/>
      <c r="B615" s="130" t="s">
        <v>90</v>
      </c>
      <c r="C615" s="15"/>
      <c r="D615" s="16"/>
      <c r="E615" s="16"/>
      <c r="F615" s="16"/>
      <c r="G615" s="15"/>
      <c r="H615" s="26">
        <f t="shared" ref="H615:S615" si="450">SUM(H616:H624)</f>
        <v>0</v>
      </c>
      <c r="I615" s="12">
        <f t="shared" si="450"/>
        <v>0</v>
      </c>
      <c r="J615" s="12">
        <f t="shared" si="450"/>
        <v>0</v>
      </c>
      <c r="K615" s="12">
        <f t="shared" si="450"/>
        <v>0</v>
      </c>
      <c r="L615" s="12">
        <f t="shared" si="450"/>
        <v>0</v>
      </c>
      <c r="M615" s="12">
        <f t="shared" si="450"/>
        <v>0</v>
      </c>
      <c r="N615" s="12">
        <f t="shared" si="450"/>
        <v>0</v>
      </c>
      <c r="O615" s="12">
        <f t="shared" si="450"/>
        <v>0</v>
      </c>
      <c r="P615" s="12">
        <f t="shared" si="450"/>
        <v>0</v>
      </c>
      <c r="Q615" s="12">
        <f t="shared" si="450"/>
        <v>0</v>
      </c>
      <c r="R615" s="12">
        <f t="shared" si="450"/>
        <v>0</v>
      </c>
      <c r="S615" s="12">
        <f t="shared" si="450"/>
        <v>0</v>
      </c>
      <c r="T615" s="140"/>
      <c r="U615" s="165"/>
    </row>
    <row r="616" spans="1:25" s="116" customFormat="1" ht="20.100000000000001" hidden="1" customHeight="1" x14ac:dyDescent="0.2">
      <c r="A616" s="145"/>
      <c r="B616" s="138" t="s">
        <v>17</v>
      </c>
      <c r="C616" s="15">
        <v>136</v>
      </c>
      <c r="D616" s="16" t="s">
        <v>41</v>
      </c>
      <c r="E616" s="16"/>
      <c r="F616" s="16" t="s">
        <v>270</v>
      </c>
      <c r="G616" s="15">
        <v>244</v>
      </c>
      <c r="H616" s="26">
        <f>J616+L616+N616+P616</f>
        <v>0</v>
      </c>
      <c r="I616" s="12">
        <f>K616+M616+O616+Q616</f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40"/>
      <c r="U616" s="165"/>
    </row>
    <row r="617" spans="1:25" s="116" customFormat="1" ht="20.100000000000001" hidden="1" customHeight="1" x14ac:dyDescent="0.2">
      <c r="A617" s="145"/>
      <c r="B617" s="139"/>
      <c r="C617" s="15">
        <v>136</v>
      </c>
      <c r="D617" s="16" t="s">
        <v>41</v>
      </c>
      <c r="E617" s="16"/>
      <c r="F617" s="16" t="s">
        <v>270</v>
      </c>
      <c r="G617" s="15">
        <v>244</v>
      </c>
      <c r="H617" s="26">
        <f t="shared" ref="H617:H624" si="451">J617+L617+N617+P617</f>
        <v>0</v>
      </c>
      <c r="I617" s="12">
        <f t="shared" ref="I617:I624" si="452">K617+M617+O617+Q617</f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40"/>
      <c r="U617" s="165"/>
    </row>
    <row r="618" spans="1:25" s="116" customFormat="1" ht="20.100000000000001" hidden="1" customHeight="1" x14ac:dyDescent="0.2">
      <c r="A618" s="145"/>
      <c r="B618" s="138" t="s">
        <v>14</v>
      </c>
      <c r="C618" s="15">
        <v>136</v>
      </c>
      <c r="D618" s="16" t="s">
        <v>41</v>
      </c>
      <c r="E618" s="16"/>
      <c r="F618" s="16" t="s">
        <v>270</v>
      </c>
      <c r="G618" s="15">
        <v>244</v>
      </c>
      <c r="H618" s="26">
        <f t="shared" si="451"/>
        <v>0</v>
      </c>
      <c r="I618" s="12">
        <f t="shared" si="452"/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40"/>
      <c r="U618" s="165"/>
    </row>
    <row r="619" spans="1:25" s="116" customFormat="1" ht="20.100000000000001" hidden="1" customHeight="1" x14ac:dyDescent="0.2">
      <c r="A619" s="145"/>
      <c r="B619" s="144"/>
      <c r="C619" s="15">
        <v>136</v>
      </c>
      <c r="D619" s="16" t="s">
        <v>41</v>
      </c>
      <c r="E619" s="16"/>
      <c r="F619" s="16" t="s">
        <v>270</v>
      </c>
      <c r="G619" s="15">
        <v>244</v>
      </c>
      <c r="H619" s="26">
        <f t="shared" si="451"/>
        <v>0</v>
      </c>
      <c r="I619" s="12">
        <f t="shared" si="452"/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40"/>
      <c r="U619" s="165"/>
    </row>
    <row r="620" spans="1:25" s="116" customFormat="1" ht="20.100000000000001" hidden="1" customHeight="1" x14ac:dyDescent="0.2">
      <c r="A620" s="145"/>
      <c r="B620" s="144"/>
      <c r="C620" s="15">
        <v>136</v>
      </c>
      <c r="D620" s="16" t="s">
        <v>41</v>
      </c>
      <c r="E620" s="16"/>
      <c r="F620" s="16" t="s">
        <v>270</v>
      </c>
      <c r="G620" s="15">
        <v>244</v>
      </c>
      <c r="H620" s="26">
        <f t="shared" si="451"/>
        <v>0</v>
      </c>
      <c r="I620" s="12">
        <f t="shared" si="452"/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40"/>
      <c r="U620" s="165"/>
    </row>
    <row r="621" spans="1:25" s="116" customFormat="1" ht="20.100000000000001" hidden="1" customHeight="1" x14ac:dyDescent="0.2">
      <c r="A621" s="145"/>
      <c r="B621" s="144"/>
      <c r="C621" s="15">
        <v>136</v>
      </c>
      <c r="D621" s="16" t="s">
        <v>41</v>
      </c>
      <c r="E621" s="16"/>
      <c r="F621" s="16" t="s">
        <v>270</v>
      </c>
      <c r="G621" s="15">
        <v>244</v>
      </c>
      <c r="H621" s="26">
        <f t="shared" si="451"/>
        <v>0</v>
      </c>
      <c r="I621" s="12">
        <f t="shared" si="452"/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40"/>
      <c r="U621" s="165"/>
    </row>
    <row r="622" spans="1:25" s="116" customFormat="1" ht="20.100000000000001" hidden="1" customHeight="1" x14ac:dyDescent="0.2">
      <c r="A622" s="145"/>
      <c r="B622" s="139"/>
      <c r="C622" s="15">
        <v>136</v>
      </c>
      <c r="D622" s="16" t="s">
        <v>41</v>
      </c>
      <c r="E622" s="16"/>
      <c r="F622" s="16" t="s">
        <v>270</v>
      </c>
      <c r="G622" s="15">
        <v>244</v>
      </c>
      <c r="H622" s="26">
        <f t="shared" si="451"/>
        <v>0</v>
      </c>
      <c r="I622" s="12">
        <f t="shared" si="452"/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40"/>
      <c r="U622" s="165"/>
    </row>
    <row r="623" spans="1:25" s="116" customFormat="1" ht="20.100000000000001" hidden="1" customHeight="1" x14ac:dyDescent="0.2">
      <c r="A623" s="145"/>
      <c r="B623" s="130" t="s">
        <v>15</v>
      </c>
      <c r="C623" s="15"/>
      <c r="D623" s="16"/>
      <c r="E623" s="16"/>
      <c r="F623" s="16"/>
      <c r="G623" s="15"/>
      <c r="H623" s="26">
        <f t="shared" si="451"/>
        <v>0</v>
      </c>
      <c r="I623" s="12">
        <f t="shared" si="452"/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40"/>
      <c r="U623" s="165"/>
    </row>
    <row r="624" spans="1:25" s="116" customFormat="1" ht="20.100000000000001" hidden="1" customHeight="1" x14ac:dyDescent="0.2">
      <c r="A624" s="145"/>
      <c r="B624" s="130" t="s">
        <v>12</v>
      </c>
      <c r="C624" s="15"/>
      <c r="D624" s="16"/>
      <c r="E624" s="16"/>
      <c r="F624" s="16"/>
      <c r="G624" s="15"/>
      <c r="H624" s="26">
        <f t="shared" si="451"/>
        <v>0</v>
      </c>
      <c r="I624" s="12">
        <f t="shared" si="452"/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40"/>
      <c r="U624" s="165"/>
    </row>
    <row r="625" spans="1:21" s="116" customFormat="1" ht="20.100000000000001" hidden="1" customHeight="1" x14ac:dyDescent="0.2">
      <c r="A625" s="145" t="s">
        <v>327</v>
      </c>
      <c r="B625" s="130" t="s">
        <v>133</v>
      </c>
      <c r="C625" s="15"/>
      <c r="D625" s="16"/>
      <c r="E625" s="16"/>
      <c r="F625" s="16"/>
      <c r="G625" s="15"/>
      <c r="H625" s="26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40" t="s">
        <v>365</v>
      </c>
      <c r="U625" s="165" t="s">
        <v>342</v>
      </c>
    </row>
    <row r="626" spans="1:21" s="116" customFormat="1" ht="20.100000000000001" hidden="1" customHeight="1" x14ac:dyDescent="0.2">
      <c r="A626" s="145"/>
      <c r="B626" s="130" t="s">
        <v>107</v>
      </c>
      <c r="C626" s="15"/>
      <c r="D626" s="16"/>
      <c r="E626" s="16"/>
      <c r="F626" s="16"/>
      <c r="G626" s="15"/>
      <c r="H626" s="26" t="e">
        <f t="shared" ref="H626:S626" si="453">ROUND(H627/H625,1)</f>
        <v>#DIV/0!</v>
      </c>
      <c r="I626" s="12" t="e">
        <f t="shared" si="453"/>
        <v>#DIV/0!</v>
      </c>
      <c r="J626" s="12" t="e">
        <f t="shared" si="453"/>
        <v>#DIV/0!</v>
      </c>
      <c r="K626" s="12" t="e">
        <f t="shared" si="453"/>
        <v>#DIV/0!</v>
      </c>
      <c r="L626" s="12" t="e">
        <f t="shared" si="453"/>
        <v>#DIV/0!</v>
      </c>
      <c r="M626" s="12" t="e">
        <f t="shared" si="453"/>
        <v>#DIV/0!</v>
      </c>
      <c r="N626" s="12" t="e">
        <f t="shared" si="453"/>
        <v>#DIV/0!</v>
      </c>
      <c r="O626" s="12" t="e">
        <f t="shared" si="453"/>
        <v>#DIV/0!</v>
      </c>
      <c r="P626" s="12" t="e">
        <f t="shared" si="453"/>
        <v>#DIV/0!</v>
      </c>
      <c r="Q626" s="12" t="e">
        <f t="shared" si="453"/>
        <v>#DIV/0!</v>
      </c>
      <c r="R626" s="12" t="e">
        <f t="shared" si="453"/>
        <v>#DIV/0!</v>
      </c>
      <c r="S626" s="12" t="e">
        <f t="shared" si="453"/>
        <v>#DIV/0!</v>
      </c>
      <c r="T626" s="140"/>
      <c r="U626" s="165"/>
    </row>
    <row r="627" spans="1:21" s="116" customFormat="1" ht="20.100000000000001" hidden="1" customHeight="1" x14ac:dyDescent="0.2">
      <c r="A627" s="145"/>
      <c r="B627" s="130" t="s">
        <v>90</v>
      </c>
      <c r="C627" s="15"/>
      <c r="D627" s="16"/>
      <c r="E627" s="16"/>
      <c r="F627" s="16"/>
      <c r="G627" s="15"/>
      <c r="H627" s="26">
        <f t="shared" ref="H627:S627" si="454">SUM(H628:H636)</f>
        <v>0</v>
      </c>
      <c r="I627" s="12">
        <f t="shared" si="454"/>
        <v>0</v>
      </c>
      <c r="J627" s="12">
        <f t="shared" si="454"/>
        <v>0</v>
      </c>
      <c r="K627" s="12">
        <f t="shared" si="454"/>
        <v>0</v>
      </c>
      <c r="L627" s="12">
        <f t="shared" si="454"/>
        <v>0</v>
      </c>
      <c r="M627" s="12">
        <f t="shared" si="454"/>
        <v>0</v>
      </c>
      <c r="N627" s="12">
        <f t="shared" si="454"/>
        <v>0</v>
      </c>
      <c r="O627" s="12">
        <f t="shared" si="454"/>
        <v>0</v>
      </c>
      <c r="P627" s="12">
        <f t="shared" si="454"/>
        <v>0</v>
      </c>
      <c r="Q627" s="12">
        <f t="shared" si="454"/>
        <v>0</v>
      </c>
      <c r="R627" s="12">
        <f t="shared" si="454"/>
        <v>0</v>
      </c>
      <c r="S627" s="12">
        <f t="shared" si="454"/>
        <v>0</v>
      </c>
      <c r="T627" s="140"/>
      <c r="U627" s="165"/>
    </row>
    <row r="628" spans="1:21" s="116" customFormat="1" ht="20.100000000000001" hidden="1" customHeight="1" x14ac:dyDescent="0.2">
      <c r="A628" s="145"/>
      <c r="B628" s="138" t="s">
        <v>17</v>
      </c>
      <c r="C628" s="15">
        <v>136</v>
      </c>
      <c r="D628" s="16" t="s">
        <v>41</v>
      </c>
      <c r="E628" s="16"/>
      <c r="F628" s="16" t="s">
        <v>270</v>
      </c>
      <c r="G628" s="15">
        <v>244</v>
      </c>
      <c r="H628" s="26">
        <f>J628+L628+N628+P628</f>
        <v>0</v>
      </c>
      <c r="I628" s="12">
        <f>K628+M628+O628+Q628</f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40"/>
      <c r="U628" s="165"/>
    </row>
    <row r="629" spans="1:21" s="116" customFormat="1" ht="20.100000000000001" hidden="1" customHeight="1" x14ac:dyDescent="0.2">
      <c r="A629" s="145"/>
      <c r="B629" s="139"/>
      <c r="C629" s="15">
        <v>136</v>
      </c>
      <c r="D629" s="16" t="s">
        <v>41</v>
      </c>
      <c r="E629" s="16"/>
      <c r="F629" s="16" t="s">
        <v>270</v>
      </c>
      <c r="G629" s="15">
        <v>244</v>
      </c>
      <c r="H629" s="26">
        <f t="shared" ref="H629:H636" si="455">J629+L629+N629+P629</f>
        <v>0</v>
      </c>
      <c r="I629" s="12">
        <f t="shared" ref="I629:I636" si="456">K629+M629+O629+Q629</f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40"/>
      <c r="U629" s="165"/>
    </row>
    <row r="630" spans="1:21" s="116" customFormat="1" ht="20.100000000000001" hidden="1" customHeight="1" x14ac:dyDescent="0.2">
      <c r="A630" s="145"/>
      <c r="B630" s="138" t="s">
        <v>14</v>
      </c>
      <c r="C630" s="15">
        <v>136</v>
      </c>
      <c r="D630" s="16" t="s">
        <v>41</v>
      </c>
      <c r="E630" s="16"/>
      <c r="F630" s="16" t="s">
        <v>270</v>
      </c>
      <c r="G630" s="15">
        <v>244</v>
      </c>
      <c r="H630" s="26">
        <f t="shared" si="455"/>
        <v>0</v>
      </c>
      <c r="I630" s="12">
        <f t="shared" si="456"/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40"/>
      <c r="U630" s="165"/>
    </row>
    <row r="631" spans="1:21" s="116" customFormat="1" ht="20.100000000000001" hidden="1" customHeight="1" x14ac:dyDescent="0.2">
      <c r="A631" s="145"/>
      <c r="B631" s="144"/>
      <c r="C631" s="15">
        <v>136</v>
      </c>
      <c r="D631" s="16" t="s">
        <v>41</v>
      </c>
      <c r="E631" s="16"/>
      <c r="F631" s="16" t="s">
        <v>270</v>
      </c>
      <c r="G631" s="15">
        <v>244</v>
      </c>
      <c r="H631" s="26">
        <f t="shared" si="455"/>
        <v>0</v>
      </c>
      <c r="I631" s="12">
        <f t="shared" si="456"/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40"/>
      <c r="U631" s="165"/>
    </row>
    <row r="632" spans="1:21" s="116" customFormat="1" ht="20.100000000000001" hidden="1" customHeight="1" x14ac:dyDescent="0.2">
      <c r="A632" s="145"/>
      <c r="B632" s="144"/>
      <c r="C632" s="15">
        <v>136</v>
      </c>
      <c r="D632" s="16" t="s">
        <v>41</v>
      </c>
      <c r="E632" s="16"/>
      <c r="F632" s="16" t="s">
        <v>270</v>
      </c>
      <c r="G632" s="15">
        <v>244</v>
      </c>
      <c r="H632" s="26">
        <f t="shared" si="455"/>
        <v>0</v>
      </c>
      <c r="I632" s="12">
        <f t="shared" si="456"/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40"/>
      <c r="U632" s="165"/>
    </row>
    <row r="633" spans="1:21" s="116" customFormat="1" ht="20.100000000000001" hidden="1" customHeight="1" x14ac:dyDescent="0.2">
      <c r="A633" s="145"/>
      <c r="B633" s="144"/>
      <c r="C633" s="15">
        <v>136</v>
      </c>
      <c r="D633" s="16" t="s">
        <v>41</v>
      </c>
      <c r="E633" s="16"/>
      <c r="F633" s="16" t="s">
        <v>270</v>
      </c>
      <c r="G633" s="15">
        <v>244</v>
      </c>
      <c r="H633" s="26">
        <f t="shared" si="455"/>
        <v>0</v>
      </c>
      <c r="I633" s="12">
        <f t="shared" si="456"/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40"/>
      <c r="U633" s="165"/>
    </row>
    <row r="634" spans="1:21" s="116" customFormat="1" ht="20.100000000000001" hidden="1" customHeight="1" x14ac:dyDescent="0.2">
      <c r="A634" s="145"/>
      <c r="B634" s="139"/>
      <c r="C634" s="15">
        <v>136</v>
      </c>
      <c r="D634" s="16" t="s">
        <v>41</v>
      </c>
      <c r="E634" s="16"/>
      <c r="F634" s="16" t="s">
        <v>270</v>
      </c>
      <c r="G634" s="15">
        <v>244</v>
      </c>
      <c r="H634" s="26">
        <f t="shared" si="455"/>
        <v>0</v>
      </c>
      <c r="I634" s="12">
        <f t="shared" si="456"/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40"/>
      <c r="U634" s="165"/>
    </row>
    <row r="635" spans="1:21" s="116" customFormat="1" ht="20.100000000000001" hidden="1" customHeight="1" x14ac:dyDescent="0.2">
      <c r="A635" s="145"/>
      <c r="B635" s="130" t="s">
        <v>15</v>
      </c>
      <c r="C635" s="15"/>
      <c r="D635" s="16"/>
      <c r="E635" s="16"/>
      <c r="F635" s="16"/>
      <c r="G635" s="15"/>
      <c r="H635" s="26">
        <f t="shared" si="455"/>
        <v>0</v>
      </c>
      <c r="I635" s="12">
        <f t="shared" si="456"/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40"/>
      <c r="U635" s="165"/>
    </row>
    <row r="636" spans="1:21" s="116" customFormat="1" ht="20.100000000000001" hidden="1" customHeight="1" x14ac:dyDescent="0.2">
      <c r="A636" s="145"/>
      <c r="B636" s="130" t="s">
        <v>12</v>
      </c>
      <c r="C636" s="15"/>
      <c r="D636" s="16"/>
      <c r="E636" s="16"/>
      <c r="F636" s="16"/>
      <c r="G636" s="15"/>
      <c r="H636" s="26">
        <f t="shared" si="455"/>
        <v>0</v>
      </c>
      <c r="I636" s="12">
        <f t="shared" si="456"/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40"/>
      <c r="U636" s="165"/>
    </row>
    <row r="637" spans="1:21" s="116" customFormat="1" ht="20.100000000000001" hidden="1" customHeight="1" x14ac:dyDescent="0.2">
      <c r="A637" s="145" t="s">
        <v>328</v>
      </c>
      <c r="B637" s="130" t="s">
        <v>133</v>
      </c>
      <c r="C637" s="15"/>
      <c r="D637" s="16"/>
      <c r="E637" s="16"/>
      <c r="F637" s="16"/>
      <c r="G637" s="15"/>
      <c r="H637" s="26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40" t="s">
        <v>316</v>
      </c>
      <c r="U637" s="165" t="s">
        <v>366</v>
      </c>
    </row>
    <row r="638" spans="1:21" s="116" customFormat="1" ht="20.100000000000001" hidden="1" customHeight="1" x14ac:dyDescent="0.2">
      <c r="A638" s="145"/>
      <c r="B638" s="130" t="s">
        <v>107</v>
      </c>
      <c r="C638" s="15"/>
      <c r="D638" s="16"/>
      <c r="E638" s="16"/>
      <c r="F638" s="16"/>
      <c r="G638" s="15"/>
      <c r="H638" s="26" t="e">
        <f t="shared" ref="H638:S638" si="457">ROUND(H639/H637,1)</f>
        <v>#DIV/0!</v>
      </c>
      <c r="I638" s="12" t="e">
        <f t="shared" si="457"/>
        <v>#DIV/0!</v>
      </c>
      <c r="J638" s="12" t="e">
        <f t="shared" si="457"/>
        <v>#DIV/0!</v>
      </c>
      <c r="K638" s="12" t="e">
        <f t="shared" si="457"/>
        <v>#DIV/0!</v>
      </c>
      <c r="L638" s="12" t="e">
        <f t="shared" si="457"/>
        <v>#DIV/0!</v>
      </c>
      <c r="M638" s="12" t="e">
        <f t="shared" si="457"/>
        <v>#DIV/0!</v>
      </c>
      <c r="N638" s="12" t="e">
        <f t="shared" si="457"/>
        <v>#DIV/0!</v>
      </c>
      <c r="O638" s="12" t="e">
        <f t="shared" si="457"/>
        <v>#DIV/0!</v>
      </c>
      <c r="P638" s="12" t="e">
        <f t="shared" si="457"/>
        <v>#DIV/0!</v>
      </c>
      <c r="Q638" s="12" t="e">
        <f t="shared" si="457"/>
        <v>#DIV/0!</v>
      </c>
      <c r="R638" s="12" t="e">
        <f t="shared" si="457"/>
        <v>#DIV/0!</v>
      </c>
      <c r="S638" s="12" t="e">
        <f t="shared" si="457"/>
        <v>#DIV/0!</v>
      </c>
      <c r="T638" s="140"/>
      <c r="U638" s="165"/>
    </row>
    <row r="639" spans="1:21" s="116" customFormat="1" ht="20.100000000000001" hidden="1" customHeight="1" x14ac:dyDescent="0.2">
      <c r="A639" s="145"/>
      <c r="B639" s="130" t="s">
        <v>90</v>
      </c>
      <c r="C639" s="15"/>
      <c r="D639" s="16"/>
      <c r="E639" s="16"/>
      <c r="F639" s="16"/>
      <c r="G639" s="15"/>
      <c r="H639" s="26">
        <f t="shared" ref="H639:S639" si="458">SUM(H640:H648)</f>
        <v>0</v>
      </c>
      <c r="I639" s="12">
        <f t="shared" si="458"/>
        <v>0</v>
      </c>
      <c r="J639" s="12">
        <f t="shared" si="458"/>
        <v>0</v>
      </c>
      <c r="K639" s="12">
        <f t="shared" si="458"/>
        <v>0</v>
      </c>
      <c r="L639" s="12">
        <f t="shared" si="458"/>
        <v>0</v>
      </c>
      <c r="M639" s="12">
        <f t="shared" si="458"/>
        <v>0</v>
      </c>
      <c r="N639" s="12">
        <f t="shared" si="458"/>
        <v>0</v>
      </c>
      <c r="O639" s="12">
        <f t="shared" si="458"/>
        <v>0</v>
      </c>
      <c r="P639" s="12">
        <f t="shared" si="458"/>
        <v>0</v>
      </c>
      <c r="Q639" s="12">
        <f t="shared" si="458"/>
        <v>0</v>
      </c>
      <c r="R639" s="12">
        <f t="shared" si="458"/>
        <v>0</v>
      </c>
      <c r="S639" s="12">
        <f t="shared" si="458"/>
        <v>0</v>
      </c>
      <c r="T639" s="140"/>
      <c r="U639" s="165"/>
    </row>
    <row r="640" spans="1:21" s="116" customFormat="1" ht="20.100000000000001" hidden="1" customHeight="1" x14ac:dyDescent="0.2">
      <c r="A640" s="145"/>
      <c r="B640" s="138" t="s">
        <v>17</v>
      </c>
      <c r="C640" s="15">
        <v>136</v>
      </c>
      <c r="D640" s="16" t="s">
        <v>41</v>
      </c>
      <c r="E640" s="16"/>
      <c r="F640" s="16" t="s">
        <v>270</v>
      </c>
      <c r="G640" s="15">
        <v>244</v>
      </c>
      <c r="H640" s="26">
        <f>J640+L640+N640+P640</f>
        <v>0</v>
      </c>
      <c r="I640" s="12">
        <f>K640+M640+O640+Q640</f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40"/>
      <c r="U640" s="165"/>
    </row>
    <row r="641" spans="1:21" s="116" customFormat="1" ht="20.100000000000001" hidden="1" customHeight="1" x14ac:dyDescent="0.2">
      <c r="A641" s="145"/>
      <c r="B641" s="139"/>
      <c r="C641" s="15">
        <v>136</v>
      </c>
      <c r="D641" s="16" t="s">
        <v>41</v>
      </c>
      <c r="E641" s="16"/>
      <c r="F641" s="16" t="s">
        <v>270</v>
      </c>
      <c r="G641" s="15">
        <v>244</v>
      </c>
      <c r="H641" s="26">
        <f t="shared" ref="H641:H648" si="459">J641+L641+N641+P641</f>
        <v>0</v>
      </c>
      <c r="I641" s="12">
        <f t="shared" ref="I641:I648" si="460">K641+M641+O641+Q641</f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40"/>
      <c r="U641" s="165"/>
    </row>
    <row r="642" spans="1:21" s="116" customFormat="1" ht="20.100000000000001" hidden="1" customHeight="1" x14ac:dyDescent="0.2">
      <c r="A642" s="145"/>
      <c r="B642" s="138" t="s">
        <v>14</v>
      </c>
      <c r="C642" s="15">
        <v>136</v>
      </c>
      <c r="D642" s="16" t="s">
        <v>41</v>
      </c>
      <c r="E642" s="16"/>
      <c r="F642" s="16" t="s">
        <v>270</v>
      </c>
      <c r="G642" s="15">
        <v>244</v>
      </c>
      <c r="H642" s="26">
        <f t="shared" si="459"/>
        <v>0</v>
      </c>
      <c r="I642" s="12">
        <f t="shared" si="460"/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40"/>
      <c r="U642" s="165"/>
    </row>
    <row r="643" spans="1:21" s="116" customFormat="1" ht="20.100000000000001" hidden="1" customHeight="1" x14ac:dyDescent="0.2">
      <c r="A643" s="145"/>
      <c r="B643" s="144"/>
      <c r="C643" s="15">
        <v>136</v>
      </c>
      <c r="D643" s="16" t="s">
        <v>41</v>
      </c>
      <c r="E643" s="16"/>
      <c r="F643" s="16" t="s">
        <v>270</v>
      </c>
      <c r="G643" s="15">
        <v>244</v>
      </c>
      <c r="H643" s="26">
        <f t="shared" si="459"/>
        <v>0</v>
      </c>
      <c r="I643" s="12">
        <f t="shared" si="460"/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40"/>
      <c r="U643" s="165"/>
    </row>
    <row r="644" spans="1:21" s="116" customFormat="1" ht="20.100000000000001" hidden="1" customHeight="1" x14ac:dyDescent="0.2">
      <c r="A644" s="145"/>
      <c r="B644" s="144"/>
      <c r="C644" s="15">
        <v>136</v>
      </c>
      <c r="D644" s="16" t="s">
        <v>41</v>
      </c>
      <c r="E644" s="16"/>
      <c r="F644" s="16" t="s">
        <v>270</v>
      </c>
      <c r="G644" s="15">
        <v>244</v>
      </c>
      <c r="H644" s="26">
        <f t="shared" si="459"/>
        <v>0</v>
      </c>
      <c r="I644" s="12">
        <f t="shared" si="460"/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40"/>
      <c r="U644" s="165"/>
    </row>
    <row r="645" spans="1:21" s="116" customFormat="1" ht="20.100000000000001" hidden="1" customHeight="1" x14ac:dyDescent="0.2">
      <c r="A645" s="145"/>
      <c r="B645" s="144"/>
      <c r="C645" s="15">
        <v>136</v>
      </c>
      <c r="D645" s="16" t="s">
        <v>41</v>
      </c>
      <c r="E645" s="16"/>
      <c r="F645" s="16" t="s">
        <v>270</v>
      </c>
      <c r="G645" s="15">
        <v>244</v>
      </c>
      <c r="H645" s="26">
        <f t="shared" si="459"/>
        <v>0</v>
      </c>
      <c r="I645" s="12">
        <f t="shared" si="460"/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40"/>
      <c r="U645" s="165"/>
    </row>
    <row r="646" spans="1:21" s="116" customFormat="1" ht="20.100000000000001" hidden="1" customHeight="1" x14ac:dyDescent="0.2">
      <c r="A646" s="145"/>
      <c r="B646" s="139"/>
      <c r="C646" s="15">
        <v>136</v>
      </c>
      <c r="D646" s="16" t="s">
        <v>41</v>
      </c>
      <c r="E646" s="16"/>
      <c r="F646" s="16" t="s">
        <v>270</v>
      </c>
      <c r="G646" s="15">
        <v>244</v>
      </c>
      <c r="H646" s="26">
        <f t="shared" si="459"/>
        <v>0</v>
      </c>
      <c r="I646" s="12">
        <f t="shared" si="460"/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40"/>
      <c r="U646" s="165"/>
    </row>
    <row r="647" spans="1:21" s="116" customFormat="1" ht="20.100000000000001" hidden="1" customHeight="1" x14ac:dyDescent="0.2">
      <c r="A647" s="145"/>
      <c r="B647" s="130" t="s">
        <v>15</v>
      </c>
      <c r="C647" s="15"/>
      <c r="D647" s="16"/>
      <c r="E647" s="16"/>
      <c r="F647" s="16"/>
      <c r="G647" s="15"/>
      <c r="H647" s="26">
        <f t="shared" si="459"/>
        <v>0</v>
      </c>
      <c r="I647" s="12">
        <f t="shared" si="460"/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40"/>
      <c r="U647" s="165"/>
    </row>
    <row r="648" spans="1:21" s="116" customFormat="1" ht="20.100000000000001" hidden="1" customHeight="1" x14ac:dyDescent="0.2">
      <c r="A648" s="145"/>
      <c r="B648" s="130" t="s">
        <v>12</v>
      </c>
      <c r="C648" s="15"/>
      <c r="D648" s="16"/>
      <c r="E648" s="16"/>
      <c r="F648" s="16"/>
      <c r="G648" s="15"/>
      <c r="H648" s="26">
        <f t="shared" si="459"/>
        <v>0</v>
      </c>
      <c r="I648" s="12">
        <f t="shared" si="460"/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40"/>
      <c r="U648" s="165"/>
    </row>
    <row r="649" spans="1:21" s="116" customFormat="1" ht="20.100000000000001" hidden="1" customHeight="1" x14ac:dyDescent="0.2">
      <c r="A649" s="145" t="s">
        <v>329</v>
      </c>
      <c r="B649" s="130" t="s">
        <v>133</v>
      </c>
      <c r="C649" s="15"/>
      <c r="D649" s="16"/>
      <c r="E649" s="16"/>
      <c r="F649" s="16"/>
      <c r="G649" s="15"/>
      <c r="H649" s="26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40" t="s">
        <v>316</v>
      </c>
      <c r="U649" s="166" t="s">
        <v>367</v>
      </c>
    </row>
    <row r="650" spans="1:21" s="116" customFormat="1" ht="20.100000000000001" hidden="1" customHeight="1" x14ac:dyDescent="0.2">
      <c r="A650" s="145"/>
      <c r="B650" s="130" t="s">
        <v>107</v>
      </c>
      <c r="C650" s="15"/>
      <c r="D650" s="16"/>
      <c r="E650" s="16"/>
      <c r="F650" s="16"/>
      <c r="G650" s="15"/>
      <c r="H650" s="26" t="e">
        <f t="shared" ref="H650:S650" si="461">ROUND(H651/H649,1)</f>
        <v>#DIV/0!</v>
      </c>
      <c r="I650" s="12" t="e">
        <f t="shared" si="461"/>
        <v>#DIV/0!</v>
      </c>
      <c r="J650" s="12" t="e">
        <f t="shared" si="461"/>
        <v>#DIV/0!</v>
      </c>
      <c r="K650" s="12" t="e">
        <f t="shared" si="461"/>
        <v>#DIV/0!</v>
      </c>
      <c r="L650" s="12" t="e">
        <f t="shared" si="461"/>
        <v>#DIV/0!</v>
      </c>
      <c r="M650" s="12" t="e">
        <f t="shared" si="461"/>
        <v>#DIV/0!</v>
      </c>
      <c r="N650" s="12" t="e">
        <f t="shared" si="461"/>
        <v>#DIV/0!</v>
      </c>
      <c r="O650" s="12" t="e">
        <f t="shared" si="461"/>
        <v>#DIV/0!</v>
      </c>
      <c r="P650" s="12" t="e">
        <f t="shared" si="461"/>
        <v>#DIV/0!</v>
      </c>
      <c r="Q650" s="12" t="e">
        <f t="shared" si="461"/>
        <v>#DIV/0!</v>
      </c>
      <c r="R650" s="12" t="e">
        <f t="shared" si="461"/>
        <v>#DIV/0!</v>
      </c>
      <c r="S650" s="12" t="e">
        <f t="shared" si="461"/>
        <v>#DIV/0!</v>
      </c>
      <c r="T650" s="140"/>
      <c r="U650" s="167"/>
    </row>
    <row r="651" spans="1:21" s="116" customFormat="1" ht="20.100000000000001" hidden="1" customHeight="1" x14ac:dyDescent="0.2">
      <c r="A651" s="145"/>
      <c r="B651" s="130" t="s">
        <v>90</v>
      </c>
      <c r="C651" s="15"/>
      <c r="D651" s="16"/>
      <c r="E651" s="16"/>
      <c r="F651" s="16"/>
      <c r="G651" s="15"/>
      <c r="H651" s="26">
        <f t="shared" ref="H651:S651" si="462">SUM(H652:H660)</f>
        <v>0</v>
      </c>
      <c r="I651" s="12">
        <f t="shared" si="462"/>
        <v>0</v>
      </c>
      <c r="J651" s="12">
        <f t="shared" si="462"/>
        <v>0</v>
      </c>
      <c r="K651" s="12">
        <f t="shared" si="462"/>
        <v>0</v>
      </c>
      <c r="L651" s="12">
        <f t="shared" si="462"/>
        <v>0</v>
      </c>
      <c r="M651" s="12">
        <f t="shared" si="462"/>
        <v>0</v>
      </c>
      <c r="N651" s="12">
        <f t="shared" si="462"/>
        <v>0</v>
      </c>
      <c r="O651" s="12">
        <f t="shared" si="462"/>
        <v>0</v>
      </c>
      <c r="P651" s="12">
        <f t="shared" si="462"/>
        <v>0</v>
      </c>
      <c r="Q651" s="12">
        <f t="shared" si="462"/>
        <v>0</v>
      </c>
      <c r="R651" s="12">
        <f t="shared" si="462"/>
        <v>0</v>
      </c>
      <c r="S651" s="12">
        <f t="shared" si="462"/>
        <v>0</v>
      </c>
      <c r="T651" s="140"/>
      <c r="U651" s="167"/>
    </row>
    <row r="652" spans="1:21" s="116" customFormat="1" ht="20.100000000000001" hidden="1" customHeight="1" x14ac:dyDescent="0.2">
      <c r="A652" s="145"/>
      <c r="B652" s="138" t="s">
        <v>17</v>
      </c>
      <c r="C652" s="15">
        <v>136</v>
      </c>
      <c r="D652" s="16" t="s">
        <v>41</v>
      </c>
      <c r="E652" s="16"/>
      <c r="F652" s="15" t="s">
        <v>270</v>
      </c>
      <c r="G652" s="15">
        <v>244</v>
      </c>
      <c r="H652" s="26">
        <f>J652+L652+N652+P652</f>
        <v>0</v>
      </c>
      <c r="I652" s="12">
        <f>K652+M652+O652+Q652</f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40"/>
      <c r="U652" s="167"/>
    </row>
    <row r="653" spans="1:21" s="116" customFormat="1" ht="20.100000000000001" hidden="1" customHeight="1" x14ac:dyDescent="0.2">
      <c r="A653" s="145"/>
      <c r="B653" s="139"/>
      <c r="C653" s="15">
        <v>136</v>
      </c>
      <c r="D653" s="16" t="s">
        <v>41</v>
      </c>
      <c r="E653" s="16"/>
      <c r="F653" s="15" t="s">
        <v>270</v>
      </c>
      <c r="G653" s="15">
        <v>244</v>
      </c>
      <c r="H653" s="26">
        <f t="shared" ref="H653:H660" si="463">J653+L653+N653+P653</f>
        <v>0</v>
      </c>
      <c r="I653" s="12">
        <f t="shared" ref="I653:I660" si="464">K653+M653+O653+Q653</f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40"/>
      <c r="U653" s="167"/>
    </row>
    <row r="654" spans="1:21" s="116" customFormat="1" ht="20.100000000000001" hidden="1" customHeight="1" x14ac:dyDescent="0.2">
      <c r="A654" s="145"/>
      <c r="B654" s="138" t="s">
        <v>14</v>
      </c>
      <c r="C654" s="15">
        <v>136</v>
      </c>
      <c r="D654" s="16" t="s">
        <v>41</v>
      </c>
      <c r="E654" s="16"/>
      <c r="F654" s="16" t="s">
        <v>270</v>
      </c>
      <c r="G654" s="15">
        <v>244</v>
      </c>
      <c r="H654" s="26">
        <f t="shared" si="463"/>
        <v>0</v>
      </c>
      <c r="I654" s="12">
        <f t="shared" si="464"/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40"/>
      <c r="U654" s="167"/>
    </row>
    <row r="655" spans="1:21" s="116" customFormat="1" ht="20.100000000000001" hidden="1" customHeight="1" x14ac:dyDescent="0.2">
      <c r="A655" s="145"/>
      <c r="B655" s="144"/>
      <c r="C655" s="15">
        <v>136</v>
      </c>
      <c r="D655" s="16" t="s">
        <v>41</v>
      </c>
      <c r="E655" s="16"/>
      <c r="F655" s="16" t="s">
        <v>270</v>
      </c>
      <c r="G655" s="15">
        <v>244</v>
      </c>
      <c r="H655" s="26">
        <f t="shared" si="463"/>
        <v>0</v>
      </c>
      <c r="I655" s="12">
        <f t="shared" si="464"/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40"/>
      <c r="U655" s="167"/>
    </row>
    <row r="656" spans="1:21" s="116" customFormat="1" ht="20.100000000000001" hidden="1" customHeight="1" x14ac:dyDescent="0.2">
      <c r="A656" s="145"/>
      <c r="B656" s="144"/>
      <c r="C656" s="15">
        <v>136</v>
      </c>
      <c r="D656" s="16" t="s">
        <v>41</v>
      </c>
      <c r="E656" s="16"/>
      <c r="F656" s="16" t="s">
        <v>270</v>
      </c>
      <c r="G656" s="15">
        <v>244</v>
      </c>
      <c r="H656" s="26">
        <f t="shared" si="463"/>
        <v>0</v>
      </c>
      <c r="I656" s="12">
        <f t="shared" si="464"/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40"/>
      <c r="U656" s="167"/>
    </row>
    <row r="657" spans="1:25" s="116" customFormat="1" ht="20.100000000000001" hidden="1" customHeight="1" x14ac:dyDescent="0.2">
      <c r="A657" s="145"/>
      <c r="B657" s="144"/>
      <c r="C657" s="15">
        <v>136</v>
      </c>
      <c r="D657" s="16" t="s">
        <v>41</v>
      </c>
      <c r="E657" s="16"/>
      <c r="F657" s="16" t="s">
        <v>270</v>
      </c>
      <c r="G657" s="15">
        <v>244</v>
      </c>
      <c r="H657" s="26">
        <f t="shared" si="463"/>
        <v>0</v>
      </c>
      <c r="I657" s="12">
        <f t="shared" si="464"/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40"/>
      <c r="U657" s="167"/>
    </row>
    <row r="658" spans="1:25" s="116" customFormat="1" ht="20.100000000000001" hidden="1" customHeight="1" x14ac:dyDescent="0.2">
      <c r="A658" s="145"/>
      <c r="B658" s="139"/>
      <c r="C658" s="15">
        <v>136</v>
      </c>
      <c r="D658" s="16" t="s">
        <v>41</v>
      </c>
      <c r="E658" s="16"/>
      <c r="F658" s="16" t="s">
        <v>270</v>
      </c>
      <c r="G658" s="15">
        <v>244</v>
      </c>
      <c r="H658" s="26">
        <f t="shared" si="463"/>
        <v>0</v>
      </c>
      <c r="I658" s="12">
        <f t="shared" si="464"/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40"/>
      <c r="U658" s="167"/>
    </row>
    <row r="659" spans="1:25" s="116" customFormat="1" ht="20.100000000000001" hidden="1" customHeight="1" x14ac:dyDescent="0.2">
      <c r="A659" s="145"/>
      <c r="B659" s="130" t="s">
        <v>15</v>
      </c>
      <c r="C659" s="15"/>
      <c r="D659" s="16"/>
      <c r="E659" s="16"/>
      <c r="F659" s="16"/>
      <c r="G659" s="15"/>
      <c r="H659" s="26">
        <f t="shared" si="463"/>
        <v>0</v>
      </c>
      <c r="I659" s="12">
        <f t="shared" si="464"/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40"/>
      <c r="U659" s="167"/>
    </row>
    <row r="660" spans="1:25" s="116" customFormat="1" ht="20.100000000000001" hidden="1" customHeight="1" x14ac:dyDescent="0.2">
      <c r="A660" s="145"/>
      <c r="B660" s="130" t="s">
        <v>12</v>
      </c>
      <c r="C660" s="15"/>
      <c r="D660" s="16"/>
      <c r="E660" s="16"/>
      <c r="F660" s="16"/>
      <c r="G660" s="15"/>
      <c r="H660" s="26">
        <f t="shared" si="463"/>
        <v>0</v>
      </c>
      <c r="I660" s="12">
        <f t="shared" si="464"/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40"/>
      <c r="U660" s="168"/>
    </row>
    <row r="661" spans="1:25" s="116" customFormat="1" ht="20.100000000000001" customHeight="1" x14ac:dyDescent="0.2">
      <c r="A661" s="138" t="s">
        <v>411</v>
      </c>
      <c r="B661" s="130" t="s">
        <v>133</v>
      </c>
      <c r="C661" s="15"/>
      <c r="D661" s="16"/>
      <c r="E661" s="16"/>
      <c r="F661" s="16"/>
      <c r="G661" s="15"/>
      <c r="H661" s="26">
        <v>1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1</v>
      </c>
      <c r="Q661" s="12">
        <v>0</v>
      </c>
      <c r="R661" s="12">
        <v>0</v>
      </c>
      <c r="S661" s="12">
        <v>0</v>
      </c>
      <c r="T661" s="140" t="s">
        <v>591</v>
      </c>
      <c r="U661" s="140" t="s">
        <v>576</v>
      </c>
    </row>
    <row r="662" spans="1:25" s="116" customFormat="1" ht="20.100000000000001" customHeight="1" x14ac:dyDescent="0.2">
      <c r="A662" s="144"/>
      <c r="B662" s="130" t="s">
        <v>107</v>
      </c>
      <c r="C662" s="15"/>
      <c r="D662" s="16"/>
      <c r="E662" s="16"/>
      <c r="F662" s="16"/>
      <c r="G662" s="15"/>
      <c r="H662" s="12">
        <f t="shared" ref="H662:I662" si="465">ROUND(H663/H661,1)</f>
        <v>550</v>
      </c>
      <c r="I662" s="12" t="e">
        <f t="shared" si="465"/>
        <v>#DIV/0!</v>
      </c>
      <c r="J662" s="13" t="s">
        <v>396</v>
      </c>
      <c r="K662" s="13">
        <v>0</v>
      </c>
      <c r="L662" s="13" t="s">
        <v>396</v>
      </c>
      <c r="M662" s="13">
        <v>0</v>
      </c>
      <c r="N662" s="13" t="s">
        <v>396</v>
      </c>
      <c r="O662" s="13">
        <v>0</v>
      </c>
      <c r="P662" s="13" t="s">
        <v>396</v>
      </c>
      <c r="Q662" s="12" t="e">
        <f t="shared" ref="Q662" si="466">ROUND(Q663/Q661,1)</f>
        <v>#DIV/0!</v>
      </c>
      <c r="R662" s="12">
        <v>0</v>
      </c>
      <c r="S662" s="12">
        <v>0</v>
      </c>
      <c r="T662" s="140"/>
      <c r="U662" s="140"/>
      <c r="Y662" s="203"/>
    </row>
    <row r="663" spans="1:25" s="116" customFormat="1" ht="20.100000000000001" customHeight="1" x14ac:dyDescent="0.2">
      <c r="A663" s="144"/>
      <c r="B663" s="130" t="s">
        <v>90</v>
      </c>
      <c r="C663" s="15"/>
      <c r="D663" s="16"/>
      <c r="E663" s="16"/>
      <c r="F663" s="16"/>
      <c r="G663" s="15"/>
      <c r="H663" s="26">
        <f t="shared" ref="H663:S663" si="467">SUM(H664:H671)</f>
        <v>550</v>
      </c>
      <c r="I663" s="12">
        <f t="shared" si="467"/>
        <v>0</v>
      </c>
      <c r="J663" s="12">
        <f t="shared" si="467"/>
        <v>0</v>
      </c>
      <c r="K663" s="12">
        <f t="shared" si="467"/>
        <v>0</v>
      </c>
      <c r="L663" s="12">
        <f t="shared" si="467"/>
        <v>0</v>
      </c>
      <c r="M663" s="12">
        <f t="shared" si="467"/>
        <v>0</v>
      </c>
      <c r="N663" s="12">
        <f t="shared" si="467"/>
        <v>0</v>
      </c>
      <c r="O663" s="12">
        <f t="shared" si="467"/>
        <v>0</v>
      </c>
      <c r="P663" s="12">
        <f t="shared" si="467"/>
        <v>550</v>
      </c>
      <c r="Q663" s="12">
        <f t="shared" si="467"/>
        <v>0</v>
      </c>
      <c r="R663" s="12">
        <f t="shared" si="467"/>
        <v>0</v>
      </c>
      <c r="S663" s="12">
        <f t="shared" si="467"/>
        <v>0</v>
      </c>
      <c r="T663" s="140"/>
      <c r="U663" s="140"/>
      <c r="Y663" s="203"/>
    </row>
    <row r="664" spans="1:25" s="116" customFormat="1" ht="20.100000000000001" hidden="1" customHeight="1" x14ac:dyDescent="0.2">
      <c r="A664" s="144"/>
      <c r="B664" s="138" t="s">
        <v>17</v>
      </c>
      <c r="C664" s="15">
        <v>136</v>
      </c>
      <c r="D664" s="16" t="s">
        <v>400</v>
      </c>
      <c r="E664" s="18" t="s">
        <v>402</v>
      </c>
      <c r="F664" s="15" t="s">
        <v>443</v>
      </c>
      <c r="G664" s="15">
        <v>244</v>
      </c>
      <c r="H664" s="12">
        <f>J664+L664+N664+P664</f>
        <v>0</v>
      </c>
      <c r="I664" s="12">
        <f>K664+M664+O664+Q664</f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/>
      <c r="Q664" s="12">
        <v>0</v>
      </c>
      <c r="R664" s="12"/>
      <c r="S664" s="12"/>
      <c r="T664" s="140"/>
      <c r="U664" s="140"/>
    </row>
    <row r="665" spans="1:25" s="116" customFormat="1" ht="20.100000000000001" customHeight="1" x14ac:dyDescent="0.2">
      <c r="A665" s="144"/>
      <c r="B665" s="144"/>
      <c r="C665" s="15">
        <v>136</v>
      </c>
      <c r="D665" s="16" t="s">
        <v>400</v>
      </c>
      <c r="E665" s="18" t="s">
        <v>402</v>
      </c>
      <c r="F665" s="15" t="s">
        <v>645</v>
      </c>
      <c r="G665" s="15">
        <v>612</v>
      </c>
      <c r="H665" s="12">
        <f t="shared" ref="H665" si="468">J665+L665+N665+P665</f>
        <v>121</v>
      </c>
      <c r="I665" s="12">
        <f t="shared" ref="I665:I671" si="469">K665+M665+O665+Q665</f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121</v>
      </c>
      <c r="Q665" s="12">
        <v>0</v>
      </c>
      <c r="R665" s="12">
        <v>0</v>
      </c>
      <c r="S665" s="12">
        <v>0</v>
      </c>
      <c r="T665" s="140"/>
      <c r="U665" s="140"/>
    </row>
    <row r="666" spans="1:25" s="116" customFormat="1" ht="20.100000000000001" hidden="1" customHeight="1" x14ac:dyDescent="0.2">
      <c r="A666" s="144"/>
      <c r="B666" s="164"/>
      <c r="C666" s="15">
        <v>136</v>
      </c>
      <c r="D666" s="16" t="s">
        <v>400</v>
      </c>
      <c r="E666" s="18" t="s">
        <v>402</v>
      </c>
      <c r="F666" s="15" t="s">
        <v>443</v>
      </c>
      <c r="G666" s="15">
        <v>622</v>
      </c>
      <c r="H666" s="12">
        <f>J666+L666+N666+P666</f>
        <v>0</v>
      </c>
      <c r="I666" s="12">
        <f t="shared" si="469"/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0</v>
      </c>
      <c r="P666" s="12"/>
      <c r="Q666" s="12">
        <v>0</v>
      </c>
      <c r="R666" s="12">
        <v>0</v>
      </c>
      <c r="S666" s="12">
        <v>0</v>
      </c>
      <c r="T666" s="140"/>
      <c r="U666" s="140"/>
    </row>
    <row r="667" spans="1:25" s="116" customFormat="1" ht="20.100000000000001" hidden="1" customHeight="1" x14ac:dyDescent="0.2">
      <c r="A667" s="144"/>
      <c r="B667" s="145" t="s">
        <v>14</v>
      </c>
      <c r="C667" s="15">
        <v>136</v>
      </c>
      <c r="D667" s="16" t="s">
        <v>400</v>
      </c>
      <c r="E667" s="18" t="s">
        <v>402</v>
      </c>
      <c r="F667" s="15" t="s">
        <v>443</v>
      </c>
      <c r="G667" s="15">
        <v>244</v>
      </c>
      <c r="H667" s="12">
        <f t="shared" ref="H667:H671" si="470">J667+L667+N667+P667</f>
        <v>0</v>
      </c>
      <c r="I667" s="12">
        <f t="shared" si="469"/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/>
      <c r="Q667" s="12">
        <v>0</v>
      </c>
      <c r="R667" s="12">
        <v>0</v>
      </c>
      <c r="S667" s="12">
        <v>0</v>
      </c>
      <c r="T667" s="140"/>
      <c r="U667" s="140"/>
    </row>
    <row r="668" spans="1:25" s="116" customFormat="1" ht="20.100000000000001" customHeight="1" x14ac:dyDescent="0.2">
      <c r="A668" s="144"/>
      <c r="B668" s="169"/>
      <c r="C668" s="15">
        <v>136</v>
      </c>
      <c r="D668" s="16" t="s">
        <v>400</v>
      </c>
      <c r="E668" s="18" t="s">
        <v>402</v>
      </c>
      <c r="F668" s="15" t="s">
        <v>645</v>
      </c>
      <c r="G668" s="15">
        <v>612</v>
      </c>
      <c r="H668" s="12">
        <f t="shared" si="470"/>
        <v>429</v>
      </c>
      <c r="I668" s="12">
        <f t="shared" si="469"/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429</v>
      </c>
      <c r="Q668" s="12">
        <v>0</v>
      </c>
      <c r="R668" s="12">
        <v>0</v>
      </c>
      <c r="S668" s="12">
        <v>0</v>
      </c>
      <c r="T668" s="140"/>
      <c r="U668" s="140"/>
    </row>
    <row r="669" spans="1:25" s="116" customFormat="1" ht="20.100000000000001" hidden="1" customHeight="1" x14ac:dyDescent="0.2">
      <c r="A669" s="144"/>
      <c r="B669" s="169"/>
      <c r="C669" s="15">
        <v>136</v>
      </c>
      <c r="D669" s="16" t="s">
        <v>400</v>
      </c>
      <c r="E669" s="18" t="s">
        <v>402</v>
      </c>
      <c r="F669" s="15" t="s">
        <v>443</v>
      </c>
      <c r="G669" s="15">
        <v>622</v>
      </c>
      <c r="H669" s="12">
        <f t="shared" si="470"/>
        <v>0</v>
      </c>
      <c r="I669" s="12">
        <f t="shared" si="469"/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/>
      <c r="Q669" s="12">
        <v>0</v>
      </c>
      <c r="R669" s="12">
        <v>0</v>
      </c>
      <c r="S669" s="12">
        <v>0</v>
      </c>
      <c r="T669" s="140"/>
      <c r="U669" s="140"/>
    </row>
    <row r="670" spans="1:25" s="116" customFormat="1" ht="20.100000000000001" customHeight="1" x14ac:dyDescent="0.2">
      <c r="A670" s="144"/>
      <c r="B670" s="130" t="s">
        <v>15</v>
      </c>
      <c r="C670" s="15"/>
      <c r="D670" s="16"/>
      <c r="E670" s="16"/>
      <c r="F670" s="16"/>
      <c r="G670" s="15"/>
      <c r="H670" s="12">
        <f t="shared" si="470"/>
        <v>0</v>
      </c>
      <c r="I670" s="12">
        <f t="shared" si="469"/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40"/>
      <c r="U670" s="140"/>
    </row>
    <row r="671" spans="1:25" s="116" customFormat="1" ht="20.100000000000001" customHeight="1" x14ac:dyDescent="0.2">
      <c r="A671" s="139"/>
      <c r="B671" s="130" t="s">
        <v>12</v>
      </c>
      <c r="C671" s="15"/>
      <c r="D671" s="16"/>
      <c r="E671" s="16"/>
      <c r="F671" s="16"/>
      <c r="G671" s="15"/>
      <c r="H671" s="12">
        <f t="shared" si="470"/>
        <v>0</v>
      </c>
      <c r="I671" s="12">
        <f t="shared" si="469"/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40"/>
      <c r="U671" s="140"/>
    </row>
    <row r="672" spans="1:25" s="116" customFormat="1" ht="20.100000000000001" customHeight="1" x14ac:dyDescent="0.2">
      <c r="A672" s="138" t="s">
        <v>327</v>
      </c>
      <c r="B672" s="130" t="s">
        <v>133</v>
      </c>
      <c r="C672" s="15"/>
      <c r="D672" s="16"/>
      <c r="E672" s="16"/>
      <c r="F672" s="16"/>
      <c r="G672" s="15"/>
      <c r="H672" s="12">
        <v>1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1</v>
      </c>
      <c r="Q672" s="12">
        <v>0</v>
      </c>
      <c r="R672" s="12">
        <v>0</v>
      </c>
      <c r="S672" s="12">
        <v>0</v>
      </c>
      <c r="T672" s="140" t="s">
        <v>592</v>
      </c>
      <c r="U672" s="140" t="s">
        <v>342</v>
      </c>
    </row>
    <row r="673" spans="1:21" s="116" customFormat="1" ht="20.100000000000001" customHeight="1" x14ac:dyDescent="0.2">
      <c r="A673" s="144"/>
      <c r="B673" s="130" t="s">
        <v>107</v>
      </c>
      <c r="C673" s="15"/>
      <c r="D673" s="16"/>
      <c r="E673" s="16"/>
      <c r="F673" s="16"/>
      <c r="G673" s="15"/>
      <c r="H673" s="26">
        <f t="shared" ref="H673:I673" si="471">ROUND(H674/H672,1)</f>
        <v>529</v>
      </c>
      <c r="I673" s="12" t="e">
        <f t="shared" si="471"/>
        <v>#DIV/0!</v>
      </c>
      <c r="J673" s="13" t="s">
        <v>396</v>
      </c>
      <c r="K673" s="13">
        <v>0</v>
      </c>
      <c r="L673" s="13" t="s">
        <v>396</v>
      </c>
      <c r="M673" s="13">
        <v>0</v>
      </c>
      <c r="N673" s="13" t="s">
        <v>396</v>
      </c>
      <c r="O673" s="13">
        <v>0</v>
      </c>
      <c r="P673" s="13" t="s">
        <v>396</v>
      </c>
      <c r="Q673" s="12" t="e">
        <f t="shared" ref="Q673" si="472">ROUND(Q674/Q672,1)</f>
        <v>#DIV/0!</v>
      </c>
      <c r="R673" s="12">
        <v>0</v>
      </c>
      <c r="S673" s="12">
        <v>0</v>
      </c>
      <c r="T673" s="140"/>
      <c r="U673" s="140"/>
    </row>
    <row r="674" spans="1:21" s="116" customFormat="1" ht="20.100000000000001" customHeight="1" x14ac:dyDescent="0.2">
      <c r="A674" s="144"/>
      <c r="B674" s="130" t="s">
        <v>90</v>
      </c>
      <c r="C674" s="15"/>
      <c r="D674" s="16"/>
      <c r="E674" s="16"/>
      <c r="F674" s="16"/>
      <c r="G674" s="15"/>
      <c r="H674" s="12">
        <f t="shared" ref="H674:S674" si="473">SUM(H675:H682)</f>
        <v>529</v>
      </c>
      <c r="I674" s="12">
        <f t="shared" si="473"/>
        <v>0</v>
      </c>
      <c r="J674" s="12">
        <f t="shared" si="473"/>
        <v>0</v>
      </c>
      <c r="K674" s="12">
        <f t="shared" si="473"/>
        <v>0</v>
      </c>
      <c r="L674" s="12">
        <f t="shared" si="473"/>
        <v>0</v>
      </c>
      <c r="M674" s="12">
        <f t="shared" si="473"/>
        <v>0</v>
      </c>
      <c r="N674" s="12">
        <f t="shared" si="473"/>
        <v>0</v>
      </c>
      <c r="O674" s="12">
        <f t="shared" si="473"/>
        <v>0</v>
      </c>
      <c r="P674" s="12">
        <f t="shared" si="473"/>
        <v>529</v>
      </c>
      <c r="Q674" s="12">
        <f t="shared" si="473"/>
        <v>0</v>
      </c>
      <c r="R674" s="12">
        <f t="shared" si="473"/>
        <v>0</v>
      </c>
      <c r="S674" s="12">
        <f t="shared" si="473"/>
        <v>0</v>
      </c>
      <c r="T674" s="140"/>
      <c r="U674" s="140"/>
    </row>
    <row r="675" spans="1:21" s="116" customFormat="1" ht="20.100000000000001" customHeight="1" x14ac:dyDescent="0.2">
      <c r="A675" s="144"/>
      <c r="B675" s="138" t="s">
        <v>17</v>
      </c>
      <c r="C675" s="15">
        <v>136</v>
      </c>
      <c r="D675" s="16" t="s">
        <v>400</v>
      </c>
      <c r="E675" s="18" t="s">
        <v>402</v>
      </c>
      <c r="F675" s="15" t="s">
        <v>645</v>
      </c>
      <c r="G675" s="15">
        <v>244</v>
      </c>
      <c r="H675" s="12">
        <f>J675+L675+N675+P675</f>
        <v>22</v>
      </c>
      <c r="I675" s="12">
        <f>K675+M675+O675+Q675</f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22</v>
      </c>
      <c r="Q675" s="12">
        <v>0</v>
      </c>
      <c r="R675" s="12">
        <v>0</v>
      </c>
      <c r="S675" s="12">
        <v>0</v>
      </c>
      <c r="T675" s="140"/>
      <c r="U675" s="140"/>
    </row>
    <row r="676" spans="1:21" s="116" customFormat="1" ht="20.100000000000001" customHeight="1" x14ac:dyDescent="0.2">
      <c r="A676" s="144"/>
      <c r="B676" s="144"/>
      <c r="C676" s="15">
        <v>136</v>
      </c>
      <c r="D676" s="16" t="s">
        <v>400</v>
      </c>
      <c r="E676" s="18" t="s">
        <v>402</v>
      </c>
      <c r="F676" s="15" t="s">
        <v>645</v>
      </c>
      <c r="G676" s="15">
        <v>612</v>
      </c>
      <c r="H676" s="12">
        <f t="shared" ref="H676" si="474">J676+L676+N676+P676</f>
        <v>50.4</v>
      </c>
      <c r="I676" s="12">
        <f t="shared" ref="I676:I682" si="475">K676+M676+O676+Q676</f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50.4</v>
      </c>
      <c r="Q676" s="12">
        <v>0</v>
      </c>
      <c r="R676" s="12">
        <v>0</v>
      </c>
      <c r="S676" s="12">
        <v>0</v>
      </c>
      <c r="T676" s="140"/>
      <c r="U676" s="140"/>
    </row>
    <row r="677" spans="1:21" s="116" customFormat="1" ht="20.100000000000001" customHeight="1" x14ac:dyDescent="0.2">
      <c r="A677" s="144"/>
      <c r="B677" s="164"/>
      <c r="C677" s="15">
        <v>136</v>
      </c>
      <c r="D677" s="16" t="s">
        <v>400</v>
      </c>
      <c r="E677" s="18" t="s">
        <v>402</v>
      </c>
      <c r="F677" s="15" t="s">
        <v>645</v>
      </c>
      <c r="G677" s="15">
        <v>622</v>
      </c>
      <c r="H677" s="12">
        <f>J677+L677+N677+P677</f>
        <v>44</v>
      </c>
      <c r="I677" s="12">
        <f t="shared" si="475"/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44</v>
      </c>
      <c r="Q677" s="12">
        <v>0</v>
      </c>
      <c r="R677" s="12">
        <v>0</v>
      </c>
      <c r="S677" s="12">
        <v>0</v>
      </c>
      <c r="T677" s="140"/>
      <c r="U677" s="140"/>
    </row>
    <row r="678" spans="1:21" s="116" customFormat="1" ht="20.100000000000001" customHeight="1" x14ac:dyDescent="0.2">
      <c r="A678" s="144"/>
      <c r="B678" s="145" t="s">
        <v>14</v>
      </c>
      <c r="C678" s="15">
        <v>136</v>
      </c>
      <c r="D678" s="16" t="s">
        <v>400</v>
      </c>
      <c r="E678" s="18" t="s">
        <v>402</v>
      </c>
      <c r="F678" s="15" t="s">
        <v>645</v>
      </c>
      <c r="G678" s="15">
        <v>244</v>
      </c>
      <c r="H678" s="12">
        <f t="shared" ref="H678:H682" si="476">J678+L678+N678+P678</f>
        <v>78</v>
      </c>
      <c r="I678" s="12">
        <f t="shared" si="475"/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78</v>
      </c>
      <c r="Q678" s="12">
        <v>0</v>
      </c>
      <c r="R678" s="12">
        <v>0</v>
      </c>
      <c r="S678" s="12">
        <v>0</v>
      </c>
      <c r="T678" s="140"/>
      <c r="U678" s="140"/>
    </row>
    <row r="679" spans="1:21" s="116" customFormat="1" ht="20.100000000000001" customHeight="1" x14ac:dyDescent="0.2">
      <c r="A679" s="144"/>
      <c r="B679" s="169"/>
      <c r="C679" s="15">
        <v>136</v>
      </c>
      <c r="D679" s="16" t="s">
        <v>400</v>
      </c>
      <c r="E679" s="18" t="s">
        <v>402</v>
      </c>
      <c r="F679" s="15" t="s">
        <v>645</v>
      </c>
      <c r="G679" s="15">
        <v>612</v>
      </c>
      <c r="H679" s="12">
        <f t="shared" si="476"/>
        <v>178.6</v>
      </c>
      <c r="I679" s="12">
        <f t="shared" si="475"/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178.6</v>
      </c>
      <c r="Q679" s="12">
        <v>0</v>
      </c>
      <c r="R679" s="12">
        <v>0</v>
      </c>
      <c r="S679" s="12">
        <v>0</v>
      </c>
      <c r="T679" s="140"/>
      <c r="U679" s="140"/>
    </row>
    <row r="680" spans="1:21" s="116" customFormat="1" ht="20.100000000000001" customHeight="1" x14ac:dyDescent="0.2">
      <c r="A680" s="144"/>
      <c r="B680" s="169"/>
      <c r="C680" s="15">
        <v>136</v>
      </c>
      <c r="D680" s="16" t="s">
        <v>400</v>
      </c>
      <c r="E680" s="18" t="s">
        <v>402</v>
      </c>
      <c r="F680" s="15" t="s">
        <v>645</v>
      </c>
      <c r="G680" s="15">
        <v>622</v>
      </c>
      <c r="H680" s="12">
        <f t="shared" si="476"/>
        <v>156</v>
      </c>
      <c r="I680" s="12">
        <f t="shared" si="475"/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156</v>
      </c>
      <c r="Q680" s="12">
        <v>0</v>
      </c>
      <c r="R680" s="12">
        <v>0</v>
      </c>
      <c r="S680" s="12">
        <v>0</v>
      </c>
      <c r="T680" s="140"/>
      <c r="U680" s="140"/>
    </row>
    <row r="681" spans="1:21" s="116" customFormat="1" ht="20.100000000000001" customHeight="1" x14ac:dyDescent="0.2">
      <c r="A681" s="144"/>
      <c r="B681" s="130" t="s">
        <v>15</v>
      </c>
      <c r="C681" s="15"/>
      <c r="D681" s="16"/>
      <c r="E681" s="16"/>
      <c r="F681" s="16"/>
      <c r="G681" s="15"/>
      <c r="H681" s="12">
        <f t="shared" si="476"/>
        <v>0</v>
      </c>
      <c r="I681" s="12">
        <f t="shared" si="475"/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40"/>
      <c r="U681" s="140"/>
    </row>
    <row r="682" spans="1:21" s="116" customFormat="1" ht="99" customHeight="1" x14ac:dyDescent="0.2">
      <c r="A682" s="139"/>
      <c r="B682" s="130" t="s">
        <v>12</v>
      </c>
      <c r="C682" s="15"/>
      <c r="D682" s="16"/>
      <c r="E682" s="16"/>
      <c r="F682" s="16"/>
      <c r="G682" s="15"/>
      <c r="H682" s="12">
        <f t="shared" si="476"/>
        <v>0</v>
      </c>
      <c r="I682" s="12">
        <f t="shared" si="475"/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40"/>
      <c r="U682" s="140"/>
    </row>
    <row r="683" spans="1:21" s="116" customFormat="1" ht="20.100000000000001" customHeight="1" x14ac:dyDescent="0.2">
      <c r="A683" s="138" t="s">
        <v>328</v>
      </c>
      <c r="B683" s="130" t="s">
        <v>133</v>
      </c>
      <c r="C683" s="15"/>
      <c r="D683" s="16"/>
      <c r="E683" s="16"/>
      <c r="F683" s="16"/>
      <c r="G683" s="15"/>
      <c r="H683" s="12">
        <v>1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1</v>
      </c>
      <c r="Q683" s="12">
        <v>0</v>
      </c>
      <c r="R683" s="12">
        <v>0</v>
      </c>
      <c r="S683" s="12">
        <v>0</v>
      </c>
      <c r="T683" s="140" t="s">
        <v>593</v>
      </c>
      <c r="U683" s="140" t="s">
        <v>366</v>
      </c>
    </row>
    <row r="684" spans="1:21" s="116" customFormat="1" ht="20.100000000000001" customHeight="1" x14ac:dyDescent="0.2">
      <c r="A684" s="144"/>
      <c r="B684" s="130" t="s">
        <v>107</v>
      </c>
      <c r="C684" s="15"/>
      <c r="D684" s="16"/>
      <c r="E684" s="16"/>
      <c r="F684" s="16"/>
      <c r="G684" s="15"/>
      <c r="H684" s="12">
        <f t="shared" ref="H684:I684" si="477">ROUND(H685/H683,1)</f>
        <v>4476.5</v>
      </c>
      <c r="I684" s="12" t="e">
        <f t="shared" si="477"/>
        <v>#DIV/0!</v>
      </c>
      <c r="J684" s="13" t="s">
        <v>396</v>
      </c>
      <c r="K684" s="13">
        <v>0</v>
      </c>
      <c r="L684" s="13" t="s">
        <v>396</v>
      </c>
      <c r="M684" s="13">
        <v>0</v>
      </c>
      <c r="N684" s="13" t="s">
        <v>396</v>
      </c>
      <c r="O684" s="13">
        <v>0</v>
      </c>
      <c r="P684" s="13" t="s">
        <v>396</v>
      </c>
      <c r="Q684" s="12" t="e">
        <f t="shared" ref="Q684" si="478">ROUND(Q685/Q683,1)</f>
        <v>#DIV/0!</v>
      </c>
      <c r="R684" s="12">
        <v>0</v>
      </c>
      <c r="S684" s="12">
        <v>0</v>
      </c>
      <c r="T684" s="140"/>
      <c r="U684" s="140"/>
    </row>
    <row r="685" spans="1:21" s="116" customFormat="1" ht="20.100000000000001" customHeight="1" x14ac:dyDescent="0.2">
      <c r="A685" s="144"/>
      <c r="B685" s="130" t="s">
        <v>90</v>
      </c>
      <c r="C685" s="15"/>
      <c r="D685" s="16"/>
      <c r="E685" s="16"/>
      <c r="F685" s="16"/>
      <c r="G685" s="15"/>
      <c r="H685" s="26">
        <f t="shared" ref="H685:S685" si="479">SUM(H686:H693)</f>
        <v>4476.5</v>
      </c>
      <c r="I685" s="12">
        <f t="shared" si="479"/>
        <v>0</v>
      </c>
      <c r="J685" s="12">
        <f t="shared" si="479"/>
        <v>0</v>
      </c>
      <c r="K685" s="12">
        <f t="shared" si="479"/>
        <v>0</v>
      </c>
      <c r="L685" s="12">
        <f t="shared" si="479"/>
        <v>0</v>
      </c>
      <c r="M685" s="12">
        <f t="shared" si="479"/>
        <v>0</v>
      </c>
      <c r="N685" s="12">
        <f t="shared" si="479"/>
        <v>0</v>
      </c>
      <c r="O685" s="12">
        <f t="shared" si="479"/>
        <v>0</v>
      </c>
      <c r="P685" s="26">
        <f t="shared" si="479"/>
        <v>4476.5</v>
      </c>
      <c r="Q685" s="12">
        <f t="shared" si="479"/>
        <v>0</v>
      </c>
      <c r="R685" s="12">
        <f t="shared" si="479"/>
        <v>0</v>
      </c>
      <c r="S685" s="12">
        <f t="shared" si="479"/>
        <v>0</v>
      </c>
      <c r="T685" s="140"/>
      <c r="U685" s="140"/>
    </row>
    <row r="686" spans="1:21" s="116" customFormat="1" ht="20.100000000000001" customHeight="1" x14ac:dyDescent="0.2">
      <c r="A686" s="144"/>
      <c r="B686" s="138" t="s">
        <v>17</v>
      </c>
      <c r="C686" s="15">
        <v>136</v>
      </c>
      <c r="D686" s="16" t="s">
        <v>400</v>
      </c>
      <c r="E686" s="18" t="s">
        <v>402</v>
      </c>
      <c r="F686" s="15" t="s">
        <v>645</v>
      </c>
      <c r="G686" s="15">
        <v>244</v>
      </c>
      <c r="H686" s="26">
        <f>J686+L686+N686+P686</f>
        <v>180.4</v>
      </c>
      <c r="I686" s="12">
        <f>K686+M686+O686+Q686</f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26">
        <v>180.4</v>
      </c>
      <c r="Q686" s="12">
        <v>0</v>
      </c>
      <c r="R686" s="12">
        <v>0</v>
      </c>
      <c r="S686" s="12">
        <v>0</v>
      </c>
      <c r="T686" s="140"/>
      <c r="U686" s="140"/>
    </row>
    <row r="687" spans="1:21" s="116" customFormat="1" ht="20.100000000000001" customHeight="1" x14ac:dyDescent="0.2">
      <c r="A687" s="144"/>
      <c r="B687" s="144"/>
      <c r="C687" s="15">
        <v>136</v>
      </c>
      <c r="D687" s="16" t="s">
        <v>400</v>
      </c>
      <c r="E687" s="18" t="s">
        <v>402</v>
      </c>
      <c r="F687" s="15" t="s">
        <v>645</v>
      </c>
      <c r="G687" s="15">
        <v>612</v>
      </c>
      <c r="H687" s="26">
        <f t="shared" ref="H687" si="480">J687+L687+N687+P687</f>
        <v>804.4</v>
      </c>
      <c r="I687" s="12">
        <f t="shared" ref="I687:I693" si="481">K687+M687+O687+Q687</f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26">
        <v>804.4</v>
      </c>
      <c r="Q687" s="12">
        <v>0</v>
      </c>
      <c r="R687" s="12">
        <v>0</v>
      </c>
      <c r="S687" s="12">
        <v>0</v>
      </c>
      <c r="T687" s="140"/>
      <c r="U687" s="140"/>
    </row>
    <row r="688" spans="1:21" s="116" customFormat="1" ht="20.100000000000001" hidden="1" customHeight="1" x14ac:dyDescent="0.2">
      <c r="A688" s="144"/>
      <c r="B688" s="164"/>
      <c r="C688" s="15">
        <v>136</v>
      </c>
      <c r="D688" s="16" t="s">
        <v>400</v>
      </c>
      <c r="E688" s="18" t="s">
        <v>402</v>
      </c>
      <c r="F688" s="15" t="s">
        <v>645</v>
      </c>
      <c r="G688" s="15">
        <v>622</v>
      </c>
      <c r="H688" s="26">
        <f>J688+L688+N688+P688</f>
        <v>0</v>
      </c>
      <c r="I688" s="12">
        <f t="shared" si="481"/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26">
        <v>0</v>
      </c>
      <c r="Q688" s="12">
        <v>0</v>
      </c>
      <c r="R688" s="12">
        <v>0</v>
      </c>
      <c r="S688" s="12">
        <v>0</v>
      </c>
      <c r="T688" s="140"/>
      <c r="U688" s="140"/>
    </row>
    <row r="689" spans="1:21" s="116" customFormat="1" ht="20.100000000000001" customHeight="1" x14ac:dyDescent="0.2">
      <c r="A689" s="144"/>
      <c r="B689" s="145" t="s">
        <v>14</v>
      </c>
      <c r="C689" s="15">
        <v>136</v>
      </c>
      <c r="D689" s="16" t="s">
        <v>400</v>
      </c>
      <c r="E689" s="18" t="s">
        <v>402</v>
      </c>
      <c r="F689" s="15" t="s">
        <v>645</v>
      </c>
      <c r="G689" s="15">
        <v>244</v>
      </c>
      <c r="H689" s="26">
        <f t="shared" ref="H689:H693" si="482">J689+L689+N689+P689</f>
        <v>639.6</v>
      </c>
      <c r="I689" s="12">
        <f t="shared" si="481"/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26">
        <v>639.6</v>
      </c>
      <c r="Q689" s="12">
        <v>0</v>
      </c>
      <c r="R689" s="12">
        <v>0</v>
      </c>
      <c r="S689" s="12">
        <v>0</v>
      </c>
      <c r="T689" s="140"/>
      <c r="U689" s="140"/>
    </row>
    <row r="690" spans="1:21" s="116" customFormat="1" ht="20.100000000000001" customHeight="1" x14ac:dyDescent="0.2">
      <c r="A690" s="144"/>
      <c r="B690" s="169"/>
      <c r="C690" s="15">
        <v>136</v>
      </c>
      <c r="D690" s="16" t="s">
        <v>400</v>
      </c>
      <c r="E690" s="18" t="s">
        <v>402</v>
      </c>
      <c r="F690" s="15" t="s">
        <v>645</v>
      </c>
      <c r="G690" s="15">
        <v>612</v>
      </c>
      <c r="H690" s="26">
        <f t="shared" si="482"/>
        <v>2852.1</v>
      </c>
      <c r="I690" s="12">
        <f t="shared" si="481"/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26">
        <v>2852.1</v>
      </c>
      <c r="Q690" s="12">
        <v>0</v>
      </c>
      <c r="R690" s="12">
        <v>0</v>
      </c>
      <c r="S690" s="12">
        <v>0</v>
      </c>
      <c r="T690" s="140"/>
      <c r="U690" s="140"/>
    </row>
    <row r="691" spans="1:21" s="116" customFormat="1" ht="20.100000000000001" hidden="1" customHeight="1" x14ac:dyDescent="0.2">
      <c r="A691" s="144"/>
      <c r="B691" s="169"/>
      <c r="C691" s="15">
        <v>136</v>
      </c>
      <c r="D691" s="16" t="s">
        <v>400</v>
      </c>
      <c r="E691" s="18" t="s">
        <v>402</v>
      </c>
      <c r="F691" s="15" t="s">
        <v>443</v>
      </c>
      <c r="G691" s="15">
        <v>622</v>
      </c>
      <c r="H691" s="12">
        <f t="shared" si="482"/>
        <v>0</v>
      </c>
      <c r="I691" s="12">
        <f t="shared" si="481"/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40"/>
      <c r="U691" s="140"/>
    </row>
    <row r="692" spans="1:21" s="116" customFormat="1" ht="20.100000000000001" customHeight="1" x14ac:dyDescent="0.2">
      <c r="A692" s="144"/>
      <c r="B692" s="130" t="s">
        <v>15</v>
      </c>
      <c r="C692" s="15"/>
      <c r="D692" s="16"/>
      <c r="E692" s="16"/>
      <c r="F692" s="16"/>
      <c r="G692" s="15"/>
      <c r="H692" s="12">
        <f t="shared" si="482"/>
        <v>0</v>
      </c>
      <c r="I692" s="12">
        <f t="shared" si="481"/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40"/>
      <c r="U692" s="140"/>
    </row>
    <row r="693" spans="1:21" s="116" customFormat="1" ht="106.5" customHeight="1" x14ac:dyDescent="0.2">
      <c r="A693" s="139"/>
      <c r="B693" s="130" t="s">
        <v>12</v>
      </c>
      <c r="C693" s="15"/>
      <c r="D693" s="16"/>
      <c r="E693" s="16"/>
      <c r="F693" s="16"/>
      <c r="G693" s="15"/>
      <c r="H693" s="12">
        <f t="shared" si="482"/>
        <v>0</v>
      </c>
      <c r="I693" s="12">
        <f t="shared" si="481"/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40"/>
      <c r="U693" s="140"/>
    </row>
    <row r="694" spans="1:21" s="116" customFormat="1" ht="20.100000000000001" customHeight="1" x14ac:dyDescent="0.2">
      <c r="A694" s="138" t="s">
        <v>329</v>
      </c>
      <c r="B694" s="130" t="s">
        <v>133</v>
      </c>
      <c r="C694" s="15"/>
      <c r="D694" s="16"/>
      <c r="E694" s="16"/>
      <c r="F694" s="16"/>
      <c r="G694" s="15"/>
      <c r="H694" s="12">
        <v>1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1</v>
      </c>
      <c r="Q694" s="12">
        <v>0</v>
      </c>
      <c r="R694" s="12">
        <v>0</v>
      </c>
      <c r="S694" s="12">
        <v>0</v>
      </c>
      <c r="T694" s="140" t="s">
        <v>594</v>
      </c>
      <c r="U694" s="140" t="s">
        <v>367</v>
      </c>
    </row>
    <row r="695" spans="1:21" s="116" customFormat="1" ht="20.100000000000001" customHeight="1" x14ac:dyDescent="0.2">
      <c r="A695" s="144"/>
      <c r="B695" s="130" t="s">
        <v>107</v>
      </c>
      <c r="C695" s="15"/>
      <c r="D695" s="16"/>
      <c r="E695" s="16"/>
      <c r="F695" s="16"/>
      <c r="G695" s="15"/>
      <c r="H695" s="12">
        <f t="shared" ref="H695:I695" si="483">ROUND(H696/H694,1)</f>
        <v>4560</v>
      </c>
      <c r="I695" s="12" t="e">
        <f t="shared" si="483"/>
        <v>#DIV/0!</v>
      </c>
      <c r="J695" s="13" t="s">
        <v>396</v>
      </c>
      <c r="K695" s="13">
        <v>0</v>
      </c>
      <c r="L695" s="13" t="s">
        <v>396</v>
      </c>
      <c r="M695" s="13">
        <v>0</v>
      </c>
      <c r="N695" s="13" t="s">
        <v>396</v>
      </c>
      <c r="O695" s="13">
        <v>0</v>
      </c>
      <c r="P695" s="13" t="s">
        <v>396</v>
      </c>
      <c r="Q695" s="12" t="e">
        <f t="shared" ref="Q695" si="484">ROUND(Q696/Q694,1)</f>
        <v>#DIV/0!</v>
      </c>
      <c r="R695" s="12">
        <v>0</v>
      </c>
      <c r="S695" s="12">
        <v>0</v>
      </c>
      <c r="T695" s="140"/>
      <c r="U695" s="140"/>
    </row>
    <row r="696" spans="1:21" s="116" customFormat="1" ht="20.100000000000001" customHeight="1" x14ac:dyDescent="0.2">
      <c r="A696" s="144"/>
      <c r="B696" s="130" t="s">
        <v>90</v>
      </c>
      <c r="C696" s="15"/>
      <c r="D696" s="16"/>
      <c r="E696" s="16"/>
      <c r="F696" s="16"/>
      <c r="G696" s="15"/>
      <c r="H696" s="12">
        <f t="shared" ref="H696:S696" si="485">SUM(H697:H704)</f>
        <v>4560</v>
      </c>
      <c r="I696" s="12">
        <f t="shared" si="485"/>
        <v>0</v>
      </c>
      <c r="J696" s="12">
        <f t="shared" si="485"/>
        <v>0</v>
      </c>
      <c r="K696" s="12">
        <f t="shared" si="485"/>
        <v>0</v>
      </c>
      <c r="L696" s="12">
        <f t="shared" si="485"/>
        <v>0</v>
      </c>
      <c r="M696" s="12">
        <f t="shared" si="485"/>
        <v>0</v>
      </c>
      <c r="N696" s="12">
        <f t="shared" si="485"/>
        <v>0</v>
      </c>
      <c r="O696" s="12">
        <f t="shared" si="485"/>
        <v>0</v>
      </c>
      <c r="P696" s="12">
        <f>SUM(P697:P704)</f>
        <v>4560</v>
      </c>
      <c r="Q696" s="12">
        <f t="shared" si="485"/>
        <v>0</v>
      </c>
      <c r="R696" s="12">
        <f t="shared" si="485"/>
        <v>0</v>
      </c>
      <c r="S696" s="12">
        <f t="shared" si="485"/>
        <v>0</v>
      </c>
      <c r="T696" s="140"/>
      <c r="U696" s="140"/>
    </row>
    <row r="697" spans="1:21" s="116" customFormat="1" ht="20.100000000000001" customHeight="1" x14ac:dyDescent="0.2">
      <c r="A697" s="144"/>
      <c r="B697" s="138" t="s">
        <v>17</v>
      </c>
      <c r="C697" s="15">
        <v>136</v>
      </c>
      <c r="D697" s="16" t="s">
        <v>400</v>
      </c>
      <c r="E697" s="18" t="s">
        <v>402</v>
      </c>
      <c r="F697" s="15" t="s">
        <v>645</v>
      </c>
      <c r="G697" s="15">
        <v>244</v>
      </c>
      <c r="H697" s="26">
        <f>J697+L697+N697+P697</f>
        <v>634.70000000000005</v>
      </c>
      <c r="I697" s="12">
        <f>K697+M697+O697+Q697</f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2">
        <v>634.70000000000005</v>
      </c>
      <c r="Q697" s="12">
        <v>0</v>
      </c>
      <c r="R697" s="12">
        <v>0</v>
      </c>
      <c r="S697" s="12">
        <v>0</v>
      </c>
      <c r="T697" s="140"/>
      <c r="U697" s="140"/>
    </row>
    <row r="698" spans="1:21" s="116" customFormat="1" ht="20.100000000000001" customHeight="1" x14ac:dyDescent="0.2">
      <c r="A698" s="144"/>
      <c r="B698" s="144"/>
      <c r="C698" s="15">
        <v>136</v>
      </c>
      <c r="D698" s="16" t="s">
        <v>400</v>
      </c>
      <c r="E698" s="18" t="s">
        <v>402</v>
      </c>
      <c r="F698" s="15" t="s">
        <v>645</v>
      </c>
      <c r="G698" s="15">
        <v>612</v>
      </c>
      <c r="H698" s="26">
        <f t="shared" ref="H698" si="486">J698+L698+N698+P698</f>
        <v>134</v>
      </c>
      <c r="I698" s="12">
        <f t="shared" ref="I698:I704" si="487">K698+M698+O698+Q698</f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134</v>
      </c>
      <c r="Q698" s="12">
        <v>0</v>
      </c>
      <c r="R698" s="12">
        <v>0</v>
      </c>
      <c r="S698" s="12">
        <v>0</v>
      </c>
      <c r="T698" s="140"/>
      <c r="U698" s="140"/>
    </row>
    <row r="699" spans="1:21" s="116" customFormat="1" ht="20.100000000000001" customHeight="1" x14ac:dyDescent="0.2">
      <c r="A699" s="144"/>
      <c r="B699" s="164"/>
      <c r="C699" s="15">
        <v>136</v>
      </c>
      <c r="D699" s="16" t="s">
        <v>400</v>
      </c>
      <c r="E699" s="18" t="s">
        <v>402</v>
      </c>
      <c r="F699" s="15" t="s">
        <v>645</v>
      </c>
      <c r="G699" s="15">
        <v>622</v>
      </c>
      <c r="H699" s="26">
        <f>J699+L699+N699+P699</f>
        <v>234.5</v>
      </c>
      <c r="I699" s="12">
        <f t="shared" si="487"/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0</v>
      </c>
      <c r="O699" s="12">
        <v>0</v>
      </c>
      <c r="P699" s="12">
        <v>234.5</v>
      </c>
      <c r="Q699" s="12">
        <v>0</v>
      </c>
      <c r="R699" s="12">
        <v>0</v>
      </c>
      <c r="S699" s="12">
        <v>0</v>
      </c>
      <c r="T699" s="140"/>
      <c r="U699" s="140"/>
    </row>
    <row r="700" spans="1:21" s="116" customFormat="1" ht="20.100000000000001" customHeight="1" x14ac:dyDescent="0.2">
      <c r="A700" s="144"/>
      <c r="B700" s="145" t="s">
        <v>14</v>
      </c>
      <c r="C700" s="15">
        <v>136</v>
      </c>
      <c r="D700" s="16" t="s">
        <v>400</v>
      </c>
      <c r="E700" s="18" t="s">
        <v>402</v>
      </c>
      <c r="F700" s="15" t="s">
        <v>645</v>
      </c>
      <c r="G700" s="15">
        <v>244</v>
      </c>
      <c r="H700" s="26">
        <f t="shared" ref="H700:H704" si="488">J700+L700+N700+P700</f>
        <v>2250.4</v>
      </c>
      <c r="I700" s="12">
        <f t="shared" si="487"/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2250.4</v>
      </c>
      <c r="Q700" s="12">
        <v>0</v>
      </c>
      <c r="R700" s="12">
        <v>0</v>
      </c>
      <c r="S700" s="12">
        <v>0</v>
      </c>
      <c r="T700" s="140"/>
      <c r="U700" s="140"/>
    </row>
    <row r="701" spans="1:21" s="116" customFormat="1" ht="20.100000000000001" customHeight="1" x14ac:dyDescent="0.2">
      <c r="A701" s="144"/>
      <c r="B701" s="169"/>
      <c r="C701" s="15">
        <v>136</v>
      </c>
      <c r="D701" s="16" t="s">
        <v>400</v>
      </c>
      <c r="E701" s="18" t="s">
        <v>402</v>
      </c>
      <c r="F701" s="15" t="s">
        <v>645</v>
      </c>
      <c r="G701" s="15">
        <v>612</v>
      </c>
      <c r="H701" s="26">
        <f t="shared" si="488"/>
        <v>475</v>
      </c>
      <c r="I701" s="12">
        <f t="shared" si="487"/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475</v>
      </c>
      <c r="Q701" s="12">
        <v>0</v>
      </c>
      <c r="R701" s="12">
        <v>0</v>
      </c>
      <c r="S701" s="12">
        <v>0</v>
      </c>
      <c r="T701" s="140"/>
      <c r="U701" s="140"/>
    </row>
    <row r="702" spans="1:21" s="116" customFormat="1" ht="20.100000000000001" customHeight="1" x14ac:dyDescent="0.2">
      <c r="A702" s="144"/>
      <c r="B702" s="169"/>
      <c r="C702" s="15">
        <v>136</v>
      </c>
      <c r="D702" s="16" t="s">
        <v>400</v>
      </c>
      <c r="E702" s="18" t="s">
        <v>402</v>
      </c>
      <c r="F702" s="15" t="s">
        <v>645</v>
      </c>
      <c r="G702" s="15">
        <v>622</v>
      </c>
      <c r="H702" s="26">
        <f t="shared" si="488"/>
        <v>831.4</v>
      </c>
      <c r="I702" s="12">
        <f t="shared" si="487"/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831.4</v>
      </c>
      <c r="Q702" s="12">
        <v>0</v>
      </c>
      <c r="R702" s="12">
        <v>0</v>
      </c>
      <c r="S702" s="12">
        <v>0</v>
      </c>
      <c r="T702" s="140"/>
      <c r="U702" s="140"/>
    </row>
    <row r="703" spans="1:21" s="116" customFormat="1" ht="20.100000000000001" customHeight="1" x14ac:dyDescent="0.2">
      <c r="A703" s="144"/>
      <c r="B703" s="130" t="s">
        <v>15</v>
      </c>
      <c r="C703" s="15"/>
      <c r="D703" s="16"/>
      <c r="E703" s="16"/>
      <c r="F703" s="16"/>
      <c r="G703" s="15"/>
      <c r="H703" s="12">
        <f t="shared" si="488"/>
        <v>0</v>
      </c>
      <c r="I703" s="12">
        <f t="shared" si="487"/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40"/>
      <c r="U703" s="140"/>
    </row>
    <row r="704" spans="1:21" s="116" customFormat="1" ht="86.25" customHeight="1" x14ac:dyDescent="0.2">
      <c r="A704" s="139"/>
      <c r="B704" s="130" t="s">
        <v>12</v>
      </c>
      <c r="C704" s="15"/>
      <c r="D704" s="16"/>
      <c r="E704" s="16"/>
      <c r="F704" s="16"/>
      <c r="G704" s="15"/>
      <c r="H704" s="12">
        <f t="shared" si="488"/>
        <v>0</v>
      </c>
      <c r="I704" s="12">
        <f t="shared" si="487"/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40"/>
      <c r="U704" s="140"/>
    </row>
    <row r="705" spans="1:25" s="116" customFormat="1" ht="20.100000000000001" customHeight="1" x14ac:dyDescent="0.2">
      <c r="A705" s="138" t="s">
        <v>524</v>
      </c>
      <c r="B705" s="130" t="s">
        <v>133</v>
      </c>
      <c r="C705" s="15"/>
      <c r="D705" s="16"/>
      <c r="E705" s="16"/>
      <c r="F705" s="16"/>
      <c r="G705" s="15"/>
      <c r="H705" s="12">
        <v>1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1</v>
      </c>
      <c r="Q705" s="12">
        <v>0</v>
      </c>
      <c r="R705" s="12">
        <v>0</v>
      </c>
      <c r="S705" s="12">
        <v>0</v>
      </c>
      <c r="T705" s="140" t="s">
        <v>595</v>
      </c>
      <c r="U705" s="140" t="s">
        <v>596</v>
      </c>
    </row>
    <row r="706" spans="1:25" s="116" customFormat="1" ht="20.100000000000001" customHeight="1" x14ac:dyDescent="0.2">
      <c r="A706" s="144"/>
      <c r="B706" s="130" t="s">
        <v>107</v>
      </c>
      <c r="C706" s="15"/>
      <c r="D706" s="16"/>
      <c r="E706" s="16"/>
      <c r="F706" s="16"/>
      <c r="G706" s="15"/>
      <c r="H706" s="12">
        <f t="shared" ref="H706:I706" si="489">ROUND(H707/H705,1)</f>
        <v>2692.3</v>
      </c>
      <c r="I706" s="12" t="e">
        <f t="shared" si="489"/>
        <v>#DIV/0!</v>
      </c>
      <c r="J706" s="13" t="s">
        <v>396</v>
      </c>
      <c r="K706" s="13">
        <v>0</v>
      </c>
      <c r="L706" s="13" t="s">
        <v>396</v>
      </c>
      <c r="M706" s="13">
        <v>0</v>
      </c>
      <c r="N706" s="13" t="s">
        <v>396</v>
      </c>
      <c r="O706" s="13">
        <v>0</v>
      </c>
      <c r="P706" s="13" t="s">
        <v>396</v>
      </c>
      <c r="Q706" s="12" t="e">
        <f t="shared" ref="Q706" si="490">ROUND(Q707/Q705,1)</f>
        <v>#DIV/0!</v>
      </c>
      <c r="R706" s="12">
        <v>0</v>
      </c>
      <c r="S706" s="12">
        <v>0</v>
      </c>
      <c r="T706" s="140"/>
      <c r="U706" s="140"/>
    </row>
    <row r="707" spans="1:25" s="116" customFormat="1" ht="20.100000000000001" customHeight="1" x14ac:dyDescent="0.2">
      <c r="A707" s="144"/>
      <c r="B707" s="130" t="s">
        <v>90</v>
      </c>
      <c r="C707" s="15"/>
      <c r="D707" s="16"/>
      <c r="E707" s="16"/>
      <c r="F707" s="16"/>
      <c r="G707" s="15"/>
      <c r="H707" s="12">
        <f t="shared" ref="H707:S707" si="491">SUM(H708:H715)</f>
        <v>2692.3</v>
      </c>
      <c r="I707" s="12">
        <f t="shared" si="491"/>
        <v>0</v>
      </c>
      <c r="J707" s="12">
        <f t="shared" si="491"/>
        <v>0</v>
      </c>
      <c r="K707" s="12">
        <f t="shared" si="491"/>
        <v>0</v>
      </c>
      <c r="L707" s="12">
        <f t="shared" si="491"/>
        <v>0</v>
      </c>
      <c r="M707" s="12">
        <f t="shared" si="491"/>
        <v>0</v>
      </c>
      <c r="N707" s="12">
        <f t="shared" si="491"/>
        <v>0</v>
      </c>
      <c r="O707" s="12">
        <f t="shared" si="491"/>
        <v>0</v>
      </c>
      <c r="P707" s="12">
        <f t="shared" si="491"/>
        <v>2692.3</v>
      </c>
      <c r="Q707" s="12">
        <f t="shared" si="491"/>
        <v>0</v>
      </c>
      <c r="R707" s="12">
        <f t="shared" si="491"/>
        <v>0</v>
      </c>
      <c r="S707" s="12">
        <f t="shared" si="491"/>
        <v>0</v>
      </c>
      <c r="T707" s="140"/>
      <c r="U707" s="140"/>
    </row>
    <row r="708" spans="1:25" s="116" customFormat="1" ht="20.100000000000001" customHeight="1" x14ac:dyDescent="0.2">
      <c r="A708" s="144"/>
      <c r="B708" s="138" t="s">
        <v>17</v>
      </c>
      <c r="C708" s="15">
        <v>136</v>
      </c>
      <c r="D708" s="16" t="s">
        <v>400</v>
      </c>
      <c r="E708" s="18" t="s">
        <v>401</v>
      </c>
      <c r="F708" s="15" t="s">
        <v>646</v>
      </c>
      <c r="G708" s="15">
        <v>523</v>
      </c>
      <c r="H708" s="12">
        <f>J708+L708+N708+P708</f>
        <v>592.29999999999995</v>
      </c>
      <c r="I708" s="12">
        <f>K708+M708+O708+Q708</f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592.29999999999995</v>
      </c>
      <c r="Q708" s="12">
        <v>0</v>
      </c>
      <c r="R708" s="12">
        <v>0</v>
      </c>
      <c r="S708" s="12">
        <v>0</v>
      </c>
      <c r="T708" s="140"/>
      <c r="U708" s="140"/>
    </row>
    <row r="709" spans="1:25" s="116" customFormat="1" ht="20.100000000000001" hidden="1" customHeight="1" x14ac:dyDescent="0.2">
      <c r="A709" s="144"/>
      <c r="B709" s="144"/>
      <c r="C709" s="15">
        <v>136</v>
      </c>
      <c r="D709" s="16" t="s">
        <v>400</v>
      </c>
      <c r="E709" s="18" t="s">
        <v>402</v>
      </c>
      <c r="F709" s="15" t="s">
        <v>443</v>
      </c>
      <c r="G709" s="15">
        <v>612</v>
      </c>
      <c r="H709" s="12">
        <f t="shared" ref="H709" si="492">J709+L709+N709+P709</f>
        <v>0</v>
      </c>
      <c r="I709" s="12">
        <f t="shared" ref="I709:I715" si="493">K709+M709+O709+Q709</f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/>
      <c r="Q709" s="12">
        <v>0</v>
      </c>
      <c r="R709" s="12">
        <v>0</v>
      </c>
      <c r="S709" s="12">
        <v>0</v>
      </c>
      <c r="T709" s="140"/>
      <c r="U709" s="140"/>
    </row>
    <row r="710" spans="1:25" s="116" customFormat="1" ht="20.100000000000001" hidden="1" customHeight="1" x14ac:dyDescent="0.2">
      <c r="A710" s="144"/>
      <c r="B710" s="164"/>
      <c r="C710" s="15">
        <v>136</v>
      </c>
      <c r="D710" s="16" t="s">
        <v>400</v>
      </c>
      <c r="E710" s="18" t="s">
        <v>402</v>
      </c>
      <c r="F710" s="15" t="s">
        <v>443</v>
      </c>
      <c r="G710" s="15">
        <v>622</v>
      </c>
      <c r="H710" s="12">
        <f>J710+L710+N710+P710</f>
        <v>0</v>
      </c>
      <c r="I710" s="12">
        <f t="shared" si="493"/>
        <v>0</v>
      </c>
      <c r="J710" s="12">
        <v>0</v>
      </c>
      <c r="K710" s="12">
        <v>0</v>
      </c>
      <c r="L710" s="12">
        <v>0</v>
      </c>
      <c r="M710" s="12">
        <v>0</v>
      </c>
      <c r="N710" s="12">
        <v>0</v>
      </c>
      <c r="O710" s="12">
        <v>0</v>
      </c>
      <c r="P710" s="12"/>
      <c r="Q710" s="12">
        <v>0</v>
      </c>
      <c r="R710" s="12">
        <v>0</v>
      </c>
      <c r="S710" s="12">
        <v>0</v>
      </c>
      <c r="T710" s="140"/>
      <c r="U710" s="140"/>
    </row>
    <row r="711" spans="1:25" s="116" customFormat="1" ht="20.100000000000001" customHeight="1" x14ac:dyDescent="0.2">
      <c r="A711" s="144"/>
      <c r="B711" s="145" t="s">
        <v>14</v>
      </c>
      <c r="C711" s="15">
        <v>136</v>
      </c>
      <c r="D711" s="16" t="s">
        <v>400</v>
      </c>
      <c r="E711" s="18" t="s">
        <v>401</v>
      </c>
      <c r="F711" s="15" t="s">
        <v>646</v>
      </c>
      <c r="G711" s="15">
        <v>523</v>
      </c>
      <c r="H711" s="12">
        <f t="shared" ref="H711:H715" si="494">J711+L711+N711+P711</f>
        <v>2100</v>
      </c>
      <c r="I711" s="12">
        <f t="shared" si="493"/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2100</v>
      </c>
      <c r="Q711" s="12">
        <v>0</v>
      </c>
      <c r="R711" s="12">
        <v>0</v>
      </c>
      <c r="S711" s="12">
        <v>0</v>
      </c>
      <c r="T711" s="140"/>
      <c r="U711" s="140"/>
    </row>
    <row r="712" spans="1:25" s="116" customFormat="1" ht="20.100000000000001" hidden="1" customHeight="1" x14ac:dyDescent="0.2">
      <c r="A712" s="144"/>
      <c r="B712" s="169"/>
      <c r="C712" s="15">
        <v>136</v>
      </c>
      <c r="D712" s="16" t="s">
        <v>400</v>
      </c>
      <c r="E712" s="18" t="s">
        <v>402</v>
      </c>
      <c r="F712" s="15" t="s">
        <v>443</v>
      </c>
      <c r="G712" s="15">
        <v>612</v>
      </c>
      <c r="H712" s="12">
        <f t="shared" si="494"/>
        <v>0</v>
      </c>
      <c r="I712" s="12">
        <f t="shared" si="493"/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/>
      <c r="Q712" s="12">
        <v>0</v>
      </c>
      <c r="R712" s="12">
        <v>0</v>
      </c>
      <c r="S712" s="12">
        <v>0</v>
      </c>
      <c r="T712" s="140"/>
      <c r="U712" s="140"/>
    </row>
    <row r="713" spans="1:25" s="116" customFormat="1" ht="20.100000000000001" hidden="1" customHeight="1" x14ac:dyDescent="0.2">
      <c r="A713" s="144"/>
      <c r="B713" s="169"/>
      <c r="C713" s="15">
        <v>136</v>
      </c>
      <c r="D713" s="16" t="s">
        <v>400</v>
      </c>
      <c r="E713" s="18" t="s">
        <v>402</v>
      </c>
      <c r="F713" s="15" t="s">
        <v>443</v>
      </c>
      <c r="G713" s="15">
        <v>622</v>
      </c>
      <c r="H713" s="12">
        <f t="shared" si="494"/>
        <v>0</v>
      </c>
      <c r="I713" s="12">
        <f t="shared" si="493"/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/>
      <c r="Q713" s="12">
        <v>0</v>
      </c>
      <c r="R713" s="12">
        <v>0</v>
      </c>
      <c r="S713" s="12">
        <v>0</v>
      </c>
      <c r="T713" s="140"/>
      <c r="U713" s="140"/>
    </row>
    <row r="714" spans="1:25" s="116" customFormat="1" ht="20.100000000000001" customHeight="1" x14ac:dyDescent="0.2">
      <c r="A714" s="144"/>
      <c r="B714" s="130" t="s">
        <v>15</v>
      </c>
      <c r="C714" s="15"/>
      <c r="D714" s="16"/>
      <c r="E714" s="16"/>
      <c r="F714" s="16"/>
      <c r="G714" s="15"/>
      <c r="H714" s="12">
        <f t="shared" si="494"/>
        <v>0</v>
      </c>
      <c r="I714" s="12">
        <f t="shared" si="493"/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40"/>
      <c r="U714" s="140"/>
    </row>
    <row r="715" spans="1:25" s="116" customFormat="1" ht="32.25" customHeight="1" x14ac:dyDescent="0.2">
      <c r="A715" s="139"/>
      <c r="B715" s="130" t="s">
        <v>12</v>
      </c>
      <c r="C715" s="15"/>
      <c r="D715" s="16"/>
      <c r="E715" s="16"/>
      <c r="F715" s="16"/>
      <c r="G715" s="15"/>
      <c r="H715" s="12">
        <f t="shared" si="494"/>
        <v>0</v>
      </c>
      <c r="I715" s="12">
        <f t="shared" si="493"/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40"/>
      <c r="U715" s="140"/>
    </row>
    <row r="716" spans="1:25" s="116" customFormat="1" ht="20.100000000000001" customHeight="1" x14ac:dyDescent="0.2">
      <c r="A716" s="145" t="s">
        <v>577</v>
      </c>
      <c r="B716" s="130" t="s">
        <v>125</v>
      </c>
      <c r="C716" s="15"/>
      <c r="D716" s="16"/>
      <c r="E716" s="16"/>
      <c r="F716" s="16"/>
      <c r="G716" s="15"/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40" t="s">
        <v>678</v>
      </c>
      <c r="U716" s="140" t="s">
        <v>578</v>
      </c>
    </row>
    <row r="717" spans="1:25" s="116" customFormat="1" ht="20.100000000000001" customHeight="1" x14ac:dyDescent="0.2">
      <c r="A717" s="145"/>
      <c r="B717" s="130" t="s">
        <v>107</v>
      </c>
      <c r="C717" s="15"/>
      <c r="D717" s="16"/>
      <c r="E717" s="16"/>
      <c r="F717" s="16"/>
      <c r="G717" s="15"/>
      <c r="H717" s="12">
        <v>0</v>
      </c>
      <c r="I717" s="12">
        <v>0</v>
      </c>
      <c r="J717" s="13" t="s">
        <v>396</v>
      </c>
      <c r="K717" s="13">
        <v>0</v>
      </c>
      <c r="L717" s="13" t="s">
        <v>396</v>
      </c>
      <c r="M717" s="13">
        <v>0</v>
      </c>
      <c r="N717" s="13" t="s">
        <v>396</v>
      </c>
      <c r="O717" s="13">
        <v>0</v>
      </c>
      <c r="P717" s="13" t="s">
        <v>396</v>
      </c>
      <c r="Q717" s="12">
        <v>0</v>
      </c>
      <c r="R717" s="12">
        <v>0</v>
      </c>
      <c r="S717" s="12">
        <v>0</v>
      </c>
      <c r="T717" s="140"/>
      <c r="U717" s="140"/>
    </row>
    <row r="718" spans="1:25" s="116" customFormat="1" ht="20.100000000000001" customHeight="1" x14ac:dyDescent="0.2">
      <c r="A718" s="145"/>
      <c r="B718" s="130" t="s">
        <v>90</v>
      </c>
      <c r="C718" s="15"/>
      <c r="D718" s="16"/>
      <c r="E718" s="16"/>
      <c r="F718" s="16"/>
      <c r="G718" s="15"/>
      <c r="H718" s="12">
        <f>SUM(H719:H734)</f>
        <v>25682.3</v>
      </c>
      <c r="I718" s="12">
        <f t="shared" ref="I718:S718" si="495">SUM(I719:I734)</f>
        <v>1</v>
      </c>
      <c r="J718" s="12">
        <f t="shared" si="495"/>
        <v>0</v>
      </c>
      <c r="K718" s="12">
        <f t="shared" si="495"/>
        <v>0</v>
      </c>
      <c r="L718" s="12">
        <f t="shared" si="495"/>
        <v>0</v>
      </c>
      <c r="M718" s="12">
        <f t="shared" si="495"/>
        <v>0</v>
      </c>
      <c r="N718" s="12">
        <f t="shared" si="495"/>
        <v>0</v>
      </c>
      <c r="O718" s="12">
        <f t="shared" si="495"/>
        <v>0</v>
      </c>
      <c r="P718" s="12">
        <f t="shared" si="495"/>
        <v>25682.3</v>
      </c>
      <c r="Q718" s="12">
        <f t="shared" si="495"/>
        <v>0</v>
      </c>
      <c r="R718" s="12">
        <f t="shared" si="495"/>
        <v>0</v>
      </c>
      <c r="S718" s="12">
        <f t="shared" si="495"/>
        <v>0</v>
      </c>
      <c r="T718" s="140"/>
      <c r="U718" s="140"/>
    </row>
    <row r="719" spans="1:25" s="116" customFormat="1" ht="20.100000000000001" customHeight="1" x14ac:dyDescent="0.2">
      <c r="A719" s="145"/>
      <c r="B719" s="138" t="s">
        <v>17</v>
      </c>
      <c r="C719" s="15">
        <f>C750</f>
        <v>136</v>
      </c>
      <c r="D719" s="15" t="str">
        <f t="shared" ref="D719:G719" si="496">D750</f>
        <v>07</v>
      </c>
      <c r="E719" s="15" t="str">
        <f t="shared" si="496"/>
        <v>02</v>
      </c>
      <c r="F719" s="15" t="str">
        <f t="shared" si="496"/>
        <v>07109R5390</v>
      </c>
      <c r="G719" s="15">
        <f t="shared" si="496"/>
        <v>244</v>
      </c>
      <c r="H719" s="12">
        <f>H750+H852+H868+H884+H900+H916</f>
        <v>0</v>
      </c>
      <c r="I719" s="12">
        <f t="shared" ref="I719:S719" si="497">I750+I852+I868+I884+I900+I916</f>
        <v>0</v>
      </c>
      <c r="J719" s="12">
        <f t="shared" si="497"/>
        <v>0</v>
      </c>
      <c r="K719" s="12">
        <f t="shared" si="497"/>
        <v>0</v>
      </c>
      <c r="L719" s="12">
        <f t="shared" si="497"/>
        <v>0</v>
      </c>
      <c r="M719" s="12">
        <f t="shared" si="497"/>
        <v>0</v>
      </c>
      <c r="N719" s="12">
        <f t="shared" si="497"/>
        <v>0</v>
      </c>
      <c r="O719" s="12">
        <f t="shared" si="497"/>
        <v>0</v>
      </c>
      <c r="P719" s="12">
        <f t="shared" si="497"/>
        <v>0</v>
      </c>
      <c r="Q719" s="12">
        <f t="shared" si="497"/>
        <v>0</v>
      </c>
      <c r="R719" s="12">
        <f t="shared" si="497"/>
        <v>0</v>
      </c>
      <c r="S719" s="12">
        <f t="shared" si="497"/>
        <v>0</v>
      </c>
      <c r="T719" s="140"/>
      <c r="U719" s="140"/>
    </row>
    <row r="720" spans="1:25" s="116" customFormat="1" ht="20.100000000000001" customHeight="1" x14ac:dyDescent="0.2">
      <c r="A720" s="145"/>
      <c r="B720" s="144"/>
      <c r="C720" s="15">
        <f t="shared" ref="C720:G720" si="498">C751</f>
        <v>136</v>
      </c>
      <c r="D720" s="15" t="str">
        <f t="shared" si="498"/>
        <v>07</v>
      </c>
      <c r="E720" s="15" t="str">
        <f t="shared" si="498"/>
        <v>02</v>
      </c>
      <c r="F720" s="15" t="str">
        <f t="shared" si="498"/>
        <v>07109R5390</v>
      </c>
      <c r="G720" s="15">
        <f t="shared" si="498"/>
        <v>242</v>
      </c>
      <c r="H720" s="12">
        <f t="shared" ref="H720" si="499">H751+H853+H869+H885+H901+H917</f>
        <v>0</v>
      </c>
      <c r="I720" s="12">
        <f t="shared" ref="I720:S720" si="500">I751+I853+I869+I885+I901+I917</f>
        <v>0</v>
      </c>
      <c r="J720" s="12">
        <f t="shared" si="500"/>
        <v>0</v>
      </c>
      <c r="K720" s="12">
        <f t="shared" si="500"/>
        <v>0</v>
      </c>
      <c r="L720" s="12">
        <f t="shared" si="500"/>
        <v>0</v>
      </c>
      <c r="M720" s="12">
        <f t="shared" si="500"/>
        <v>0</v>
      </c>
      <c r="N720" s="12">
        <f t="shared" si="500"/>
        <v>0</v>
      </c>
      <c r="O720" s="12">
        <f t="shared" si="500"/>
        <v>0</v>
      </c>
      <c r="P720" s="12">
        <f t="shared" si="500"/>
        <v>0</v>
      </c>
      <c r="Q720" s="12">
        <f t="shared" si="500"/>
        <v>0</v>
      </c>
      <c r="R720" s="12">
        <f t="shared" si="500"/>
        <v>0</v>
      </c>
      <c r="S720" s="12">
        <f t="shared" si="500"/>
        <v>0</v>
      </c>
      <c r="T720" s="140"/>
      <c r="U720" s="140"/>
      <c r="Y720" s="202"/>
    </row>
    <row r="721" spans="1:25" s="116" customFormat="1" ht="20.100000000000001" customHeight="1" x14ac:dyDescent="0.2">
      <c r="A721" s="145"/>
      <c r="B721" s="144"/>
      <c r="C721" s="15">
        <f t="shared" ref="C721:G721" si="501">C752</f>
        <v>136</v>
      </c>
      <c r="D721" s="15" t="str">
        <f t="shared" si="501"/>
        <v>07</v>
      </c>
      <c r="E721" s="15" t="str">
        <f t="shared" si="501"/>
        <v>09</v>
      </c>
      <c r="F721" s="15" t="str">
        <f t="shared" si="501"/>
        <v>07109R5390</v>
      </c>
      <c r="G721" s="15">
        <f t="shared" si="501"/>
        <v>244</v>
      </c>
      <c r="H721" s="12">
        <f>H752+H854+H870+H886+H902+H918</f>
        <v>789.7</v>
      </c>
      <c r="I721" s="12">
        <f t="shared" ref="I721:S721" si="502">I752+I854+I870+I886+I902+I918</f>
        <v>0</v>
      </c>
      <c r="J721" s="12">
        <f t="shared" si="502"/>
        <v>0</v>
      </c>
      <c r="K721" s="12">
        <f t="shared" si="502"/>
        <v>0</v>
      </c>
      <c r="L721" s="12">
        <f t="shared" si="502"/>
        <v>0</v>
      </c>
      <c r="M721" s="12">
        <f t="shared" si="502"/>
        <v>0</v>
      </c>
      <c r="N721" s="12">
        <f t="shared" si="502"/>
        <v>0</v>
      </c>
      <c r="O721" s="12">
        <f t="shared" si="502"/>
        <v>0</v>
      </c>
      <c r="P721" s="12">
        <f t="shared" si="502"/>
        <v>789.7</v>
      </c>
      <c r="Q721" s="12">
        <f t="shared" si="502"/>
        <v>0</v>
      </c>
      <c r="R721" s="12">
        <f t="shared" si="502"/>
        <v>0</v>
      </c>
      <c r="S721" s="12">
        <f t="shared" si="502"/>
        <v>0</v>
      </c>
      <c r="T721" s="140"/>
      <c r="U721" s="140"/>
    </row>
    <row r="722" spans="1:25" s="116" customFormat="1" ht="20.100000000000001" customHeight="1" x14ac:dyDescent="0.2">
      <c r="A722" s="145"/>
      <c r="B722" s="144"/>
      <c r="C722" s="15">
        <f t="shared" ref="C722:G722" si="503">C753</f>
        <v>136</v>
      </c>
      <c r="D722" s="15" t="str">
        <f t="shared" si="503"/>
        <v>07</v>
      </c>
      <c r="E722" s="15" t="str">
        <f t="shared" si="503"/>
        <v>09</v>
      </c>
      <c r="F722" s="15" t="str">
        <f t="shared" si="503"/>
        <v>07109R5390</v>
      </c>
      <c r="G722" s="15">
        <f t="shared" si="503"/>
        <v>612</v>
      </c>
      <c r="H722" s="12">
        <f>H753+H855+H871+H887+H903+H919</f>
        <v>3520.7</v>
      </c>
      <c r="I722" s="12">
        <f t="shared" ref="I722:S722" si="504">I753+I855+I871+I887+I903+I919</f>
        <v>0</v>
      </c>
      <c r="J722" s="12">
        <f t="shared" si="504"/>
        <v>0</v>
      </c>
      <c r="K722" s="12">
        <f t="shared" si="504"/>
        <v>0</v>
      </c>
      <c r="L722" s="12">
        <f t="shared" si="504"/>
        <v>0</v>
      </c>
      <c r="M722" s="12">
        <f t="shared" si="504"/>
        <v>0</v>
      </c>
      <c r="N722" s="12">
        <f t="shared" si="504"/>
        <v>0</v>
      </c>
      <c r="O722" s="12">
        <f t="shared" si="504"/>
        <v>0</v>
      </c>
      <c r="P722" s="12">
        <f t="shared" si="504"/>
        <v>3520.7</v>
      </c>
      <c r="Q722" s="12">
        <f t="shared" si="504"/>
        <v>0</v>
      </c>
      <c r="R722" s="12">
        <f t="shared" si="504"/>
        <v>0</v>
      </c>
      <c r="S722" s="12">
        <f t="shared" si="504"/>
        <v>0</v>
      </c>
      <c r="T722" s="140"/>
      <c r="U722" s="140"/>
    </row>
    <row r="723" spans="1:25" s="116" customFormat="1" ht="20.100000000000001" customHeight="1" x14ac:dyDescent="0.2">
      <c r="A723" s="145"/>
      <c r="B723" s="144"/>
      <c r="C723" s="15">
        <f t="shared" ref="C723:G723" si="505">C754</f>
        <v>136</v>
      </c>
      <c r="D723" s="15" t="str">
        <f t="shared" si="505"/>
        <v>07</v>
      </c>
      <c r="E723" s="15" t="str">
        <f t="shared" si="505"/>
        <v>09</v>
      </c>
      <c r="F723" s="15" t="str">
        <f t="shared" si="505"/>
        <v>07109R5390</v>
      </c>
      <c r="G723" s="15">
        <f t="shared" si="505"/>
        <v>622</v>
      </c>
      <c r="H723" s="12">
        <f>H754+H856+H872+H888+H904+H920</f>
        <v>1339.7</v>
      </c>
      <c r="I723" s="12">
        <f t="shared" ref="I723:S723" si="506">I754+I856+I872+I888+I904+I920</f>
        <v>0</v>
      </c>
      <c r="J723" s="12">
        <f t="shared" si="506"/>
        <v>0</v>
      </c>
      <c r="K723" s="12">
        <f t="shared" si="506"/>
        <v>0</v>
      </c>
      <c r="L723" s="12">
        <f t="shared" si="506"/>
        <v>0</v>
      </c>
      <c r="M723" s="12">
        <f t="shared" si="506"/>
        <v>0</v>
      </c>
      <c r="N723" s="12">
        <f t="shared" si="506"/>
        <v>0</v>
      </c>
      <c r="O723" s="12">
        <f t="shared" si="506"/>
        <v>0</v>
      </c>
      <c r="P723" s="12">
        <f t="shared" si="506"/>
        <v>1339.7</v>
      </c>
      <c r="Q723" s="12">
        <f t="shared" si="506"/>
        <v>0</v>
      </c>
      <c r="R723" s="12">
        <f t="shared" si="506"/>
        <v>0</v>
      </c>
      <c r="S723" s="12">
        <f t="shared" si="506"/>
        <v>0</v>
      </c>
      <c r="T723" s="140"/>
      <c r="U723" s="140"/>
      <c r="Y723" s="203"/>
    </row>
    <row r="724" spans="1:25" s="116" customFormat="1" ht="20.100000000000001" hidden="1" customHeight="1" x14ac:dyDescent="0.2">
      <c r="A724" s="145"/>
      <c r="B724" s="144"/>
      <c r="C724" s="15">
        <f>C802</f>
        <v>136</v>
      </c>
      <c r="D724" s="16" t="s">
        <v>400</v>
      </c>
      <c r="E724" s="18" t="s">
        <v>402</v>
      </c>
      <c r="F724" s="15" t="str">
        <f t="shared" ref="F724:G724" si="507">F802</f>
        <v>0710074981</v>
      </c>
      <c r="G724" s="15">
        <f t="shared" si="507"/>
        <v>540</v>
      </c>
      <c r="H724" s="12"/>
      <c r="I724" s="12">
        <v>1</v>
      </c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40"/>
      <c r="U724" s="140"/>
    </row>
    <row r="725" spans="1:25" s="116" customFormat="1" ht="20.100000000000001" hidden="1" customHeight="1" x14ac:dyDescent="0.2">
      <c r="A725" s="145"/>
      <c r="B725" s="144"/>
      <c r="C725" s="15">
        <f>C804</f>
        <v>136</v>
      </c>
      <c r="D725" s="16" t="s">
        <v>400</v>
      </c>
      <c r="E725" s="18" t="s">
        <v>402</v>
      </c>
      <c r="F725" s="15" t="str">
        <f>F804</f>
        <v>0710074982</v>
      </c>
      <c r="G725" s="15">
        <f>G804</f>
        <v>540</v>
      </c>
      <c r="H725" s="12">
        <f>H742+H758+H770+H782</f>
        <v>0</v>
      </c>
      <c r="I725" s="12">
        <f t="shared" ref="I725:S725" si="508">I742+I758+I770+I782</f>
        <v>0</v>
      </c>
      <c r="J725" s="12">
        <f t="shared" si="508"/>
        <v>0</v>
      </c>
      <c r="K725" s="12">
        <f t="shared" si="508"/>
        <v>0</v>
      </c>
      <c r="L725" s="12">
        <f t="shared" si="508"/>
        <v>0</v>
      </c>
      <c r="M725" s="12">
        <f t="shared" si="508"/>
        <v>0</v>
      </c>
      <c r="N725" s="12">
        <f t="shared" si="508"/>
        <v>0</v>
      </c>
      <c r="O725" s="12">
        <f t="shared" si="508"/>
        <v>0</v>
      </c>
      <c r="P725" s="12">
        <f t="shared" si="508"/>
        <v>0</v>
      </c>
      <c r="Q725" s="12">
        <f t="shared" si="508"/>
        <v>0</v>
      </c>
      <c r="R725" s="12">
        <f t="shared" si="508"/>
        <v>0</v>
      </c>
      <c r="S725" s="12">
        <f t="shared" si="508"/>
        <v>0</v>
      </c>
      <c r="T725" s="140"/>
      <c r="U725" s="140"/>
      <c r="Y725" s="203"/>
    </row>
    <row r="726" spans="1:25" s="116" customFormat="1" ht="20.100000000000001" hidden="1" customHeight="1" x14ac:dyDescent="0.2">
      <c r="A726" s="145"/>
      <c r="B726" s="139"/>
      <c r="C726" s="15">
        <v>136</v>
      </c>
      <c r="D726" s="16" t="s">
        <v>400</v>
      </c>
      <c r="E726" s="18" t="s">
        <v>401</v>
      </c>
      <c r="F726" s="15">
        <v>710003330</v>
      </c>
      <c r="G726" s="15">
        <v>244</v>
      </c>
      <c r="H726" s="12">
        <f>H790</f>
        <v>0</v>
      </c>
      <c r="I726" s="12">
        <f t="shared" ref="I726:S726" si="509">I790</f>
        <v>0</v>
      </c>
      <c r="J726" s="12">
        <f t="shared" si="509"/>
        <v>0</v>
      </c>
      <c r="K726" s="12">
        <f t="shared" si="509"/>
        <v>0</v>
      </c>
      <c r="L726" s="12">
        <f t="shared" si="509"/>
        <v>0</v>
      </c>
      <c r="M726" s="12">
        <f t="shared" si="509"/>
        <v>0</v>
      </c>
      <c r="N726" s="12">
        <f t="shared" si="509"/>
        <v>0</v>
      </c>
      <c r="O726" s="12">
        <f t="shared" si="509"/>
        <v>0</v>
      </c>
      <c r="P726" s="12">
        <f t="shared" si="509"/>
        <v>0</v>
      </c>
      <c r="Q726" s="12">
        <f t="shared" si="509"/>
        <v>0</v>
      </c>
      <c r="R726" s="12">
        <f t="shared" si="509"/>
        <v>0</v>
      </c>
      <c r="S726" s="12">
        <f t="shared" si="509"/>
        <v>0</v>
      </c>
      <c r="T726" s="140"/>
      <c r="U726" s="140"/>
    </row>
    <row r="727" spans="1:25" s="116" customFormat="1" ht="20.100000000000001" hidden="1" customHeight="1" x14ac:dyDescent="0.2">
      <c r="A727" s="145"/>
      <c r="B727" s="145" t="s">
        <v>14</v>
      </c>
      <c r="C727" s="15">
        <v>136</v>
      </c>
      <c r="D727" s="16" t="s">
        <v>400</v>
      </c>
      <c r="E727" s="18" t="s">
        <v>401</v>
      </c>
      <c r="F727" s="15">
        <v>710003330</v>
      </c>
      <c r="G727" s="15">
        <v>242</v>
      </c>
      <c r="H727" s="12">
        <f>H791</f>
        <v>0</v>
      </c>
      <c r="I727" s="12">
        <f t="shared" ref="I727:S727" si="510">I791</f>
        <v>0</v>
      </c>
      <c r="J727" s="12">
        <f t="shared" si="510"/>
        <v>0</v>
      </c>
      <c r="K727" s="12">
        <f t="shared" si="510"/>
        <v>0</v>
      </c>
      <c r="L727" s="12">
        <f t="shared" si="510"/>
        <v>0</v>
      </c>
      <c r="M727" s="12">
        <f t="shared" si="510"/>
        <v>0</v>
      </c>
      <c r="N727" s="12">
        <f t="shared" si="510"/>
        <v>0</v>
      </c>
      <c r="O727" s="12">
        <f t="shared" si="510"/>
        <v>0</v>
      </c>
      <c r="P727" s="12">
        <f t="shared" si="510"/>
        <v>0</v>
      </c>
      <c r="Q727" s="12">
        <f t="shared" si="510"/>
        <v>0</v>
      </c>
      <c r="R727" s="12">
        <f t="shared" si="510"/>
        <v>0</v>
      </c>
      <c r="S727" s="12">
        <f t="shared" si="510"/>
        <v>0</v>
      </c>
      <c r="T727" s="140"/>
      <c r="U727" s="140"/>
    </row>
    <row r="728" spans="1:25" s="116" customFormat="1" ht="20.100000000000001" hidden="1" customHeight="1" x14ac:dyDescent="0.2">
      <c r="A728" s="145"/>
      <c r="B728" s="169"/>
      <c r="C728" s="15">
        <f>C755</f>
        <v>136</v>
      </c>
      <c r="D728" s="15" t="str">
        <f t="shared" ref="D728:G728" si="511">D755</f>
        <v>07</v>
      </c>
      <c r="E728" s="15" t="str">
        <f t="shared" si="511"/>
        <v>02</v>
      </c>
      <c r="F728" s="15" t="str">
        <f t="shared" si="511"/>
        <v>07109R5390</v>
      </c>
      <c r="G728" s="15">
        <f t="shared" si="511"/>
        <v>244</v>
      </c>
      <c r="H728" s="12">
        <f>H755+H857+H873+H889+H905+H921</f>
        <v>0</v>
      </c>
      <c r="I728" s="12">
        <f t="shared" ref="I728:S728" si="512">I755+I857+I873+I889+I905+I921</f>
        <v>0</v>
      </c>
      <c r="J728" s="12">
        <f t="shared" si="512"/>
        <v>0</v>
      </c>
      <c r="K728" s="12">
        <f t="shared" si="512"/>
        <v>0</v>
      </c>
      <c r="L728" s="12">
        <f t="shared" si="512"/>
        <v>0</v>
      </c>
      <c r="M728" s="12">
        <f t="shared" si="512"/>
        <v>0</v>
      </c>
      <c r="N728" s="12">
        <f t="shared" si="512"/>
        <v>0</v>
      </c>
      <c r="O728" s="12">
        <f t="shared" si="512"/>
        <v>0</v>
      </c>
      <c r="P728" s="12">
        <f t="shared" si="512"/>
        <v>0</v>
      </c>
      <c r="Q728" s="12">
        <f t="shared" si="512"/>
        <v>0</v>
      </c>
      <c r="R728" s="12">
        <f t="shared" si="512"/>
        <v>0</v>
      </c>
      <c r="S728" s="12">
        <f t="shared" si="512"/>
        <v>0</v>
      </c>
      <c r="T728" s="140"/>
      <c r="U728" s="140"/>
    </row>
    <row r="729" spans="1:25" s="116" customFormat="1" ht="20.100000000000001" hidden="1" customHeight="1" x14ac:dyDescent="0.2">
      <c r="A729" s="145"/>
      <c r="B729" s="169"/>
      <c r="C729" s="15">
        <f t="shared" ref="C729:G729" si="513">C756</f>
        <v>136</v>
      </c>
      <c r="D729" s="15" t="str">
        <f t="shared" si="513"/>
        <v>07</v>
      </c>
      <c r="E729" s="15" t="str">
        <f t="shared" si="513"/>
        <v>02</v>
      </c>
      <c r="F729" s="15" t="str">
        <f t="shared" si="513"/>
        <v>07109R5390</v>
      </c>
      <c r="G729" s="15">
        <f t="shared" si="513"/>
        <v>242</v>
      </c>
      <c r="H729" s="12">
        <f>H756+H858+H874+H890+H906+H922</f>
        <v>0</v>
      </c>
      <c r="I729" s="12">
        <f t="shared" ref="I729:S729" si="514">I756+I858+I874+I890+I906+I922</f>
        <v>0</v>
      </c>
      <c r="J729" s="12">
        <f t="shared" si="514"/>
        <v>0</v>
      </c>
      <c r="K729" s="12">
        <f t="shared" si="514"/>
        <v>0</v>
      </c>
      <c r="L729" s="12">
        <f t="shared" si="514"/>
        <v>0</v>
      </c>
      <c r="M729" s="12">
        <f t="shared" si="514"/>
        <v>0</v>
      </c>
      <c r="N729" s="12">
        <f t="shared" si="514"/>
        <v>0</v>
      </c>
      <c r="O729" s="12">
        <f t="shared" si="514"/>
        <v>0</v>
      </c>
      <c r="P729" s="12">
        <f t="shared" si="514"/>
        <v>0</v>
      </c>
      <c r="Q729" s="12">
        <f t="shared" si="514"/>
        <v>0</v>
      </c>
      <c r="R729" s="12">
        <f t="shared" si="514"/>
        <v>0</v>
      </c>
      <c r="S729" s="12">
        <f t="shared" si="514"/>
        <v>0</v>
      </c>
      <c r="T729" s="140"/>
      <c r="U729" s="140"/>
    </row>
    <row r="730" spans="1:25" s="116" customFormat="1" ht="20.100000000000001" customHeight="1" x14ac:dyDescent="0.2">
      <c r="A730" s="145"/>
      <c r="B730" s="169"/>
      <c r="C730" s="15">
        <f t="shared" ref="C730:G730" si="515">C757</f>
        <v>136</v>
      </c>
      <c r="D730" s="15" t="str">
        <f t="shared" si="515"/>
        <v>07</v>
      </c>
      <c r="E730" s="15" t="str">
        <f t="shared" si="515"/>
        <v>09</v>
      </c>
      <c r="F730" s="15" t="str">
        <f t="shared" si="515"/>
        <v>07109R5390</v>
      </c>
      <c r="G730" s="15">
        <f t="shared" si="515"/>
        <v>244</v>
      </c>
      <c r="H730" s="12">
        <f>H757+H859+H875+H891+H907+H923</f>
        <v>2800</v>
      </c>
      <c r="I730" s="12">
        <f t="shared" ref="I730:S730" si="516">I757+I859+I875+I891+I907+I923</f>
        <v>0</v>
      </c>
      <c r="J730" s="12">
        <f t="shared" si="516"/>
        <v>0</v>
      </c>
      <c r="K730" s="12">
        <f t="shared" si="516"/>
        <v>0</v>
      </c>
      <c r="L730" s="12">
        <f t="shared" si="516"/>
        <v>0</v>
      </c>
      <c r="M730" s="12">
        <f t="shared" si="516"/>
        <v>0</v>
      </c>
      <c r="N730" s="12">
        <f t="shared" si="516"/>
        <v>0</v>
      </c>
      <c r="O730" s="12">
        <f t="shared" si="516"/>
        <v>0</v>
      </c>
      <c r="P730" s="12">
        <f t="shared" si="516"/>
        <v>2800</v>
      </c>
      <c r="Q730" s="12">
        <f t="shared" si="516"/>
        <v>0</v>
      </c>
      <c r="R730" s="12">
        <f t="shared" si="516"/>
        <v>0</v>
      </c>
      <c r="S730" s="12">
        <f t="shared" si="516"/>
        <v>0</v>
      </c>
      <c r="T730" s="140"/>
      <c r="U730" s="140"/>
    </row>
    <row r="731" spans="1:25" s="116" customFormat="1" ht="20.100000000000001" customHeight="1" x14ac:dyDescent="0.2">
      <c r="A731" s="145"/>
      <c r="B731" s="169"/>
      <c r="C731" s="15">
        <f>C759</f>
        <v>136</v>
      </c>
      <c r="D731" s="15" t="str">
        <f t="shared" ref="D731:G732" si="517">D759</f>
        <v>07</v>
      </c>
      <c r="E731" s="15" t="str">
        <f t="shared" si="517"/>
        <v>09</v>
      </c>
      <c r="F731" s="15" t="str">
        <f t="shared" si="517"/>
        <v>07109R5390</v>
      </c>
      <c r="G731" s="15">
        <f t="shared" si="517"/>
        <v>612</v>
      </c>
      <c r="H731" s="12">
        <f>H759+H861+H877+H893+H909+H925</f>
        <v>12482.2</v>
      </c>
      <c r="I731" s="12">
        <f t="shared" ref="I731:S731" si="518">I759+I861+I877+I893+I909+I925</f>
        <v>0</v>
      </c>
      <c r="J731" s="12">
        <f t="shared" si="518"/>
        <v>0</v>
      </c>
      <c r="K731" s="12">
        <f t="shared" si="518"/>
        <v>0</v>
      </c>
      <c r="L731" s="12">
        <f t="shared" si="518"/>
        <v>0</v>
      </c>
      <c r="M731" s="12">
        <f t="shared" si="518"/>
        <v>0</v>
      </c>
      <c r="N731" s="12">
        <f t="shared" si="518"/>
        <v>0</v>
      </c>
      <c r="O731" s="12">
        <f t="shared" si="518"/>
        <v>0</v>
      </c>
      <c r="P731" s="12">
        <f t="shared" si="518"/>
        <v>12482.2</v>
      </c>
      <c r="Q731" s="12">
        <f t="shared" si="518"/>
        <v>0</v>
      </c>
      <c r="R731" s="12">
        <f t="shared" si="518"/>
        <v>0</v>
      </c>
      <c r="S731" s="12">
        <f t="shared" si="518"/>
        <v>0</v>
      </c>
      <c r="T731" s="140"/>
      <c r="U731" s="140"/>
    </row>
    <row r="732" spans="1:25" s="116" customFormat="1" ht="20.100000000000001" customHeight="1" x14ac:dyDescent="0.2">
      <c r="A732" s="145"/>
      <c r="B732" s="169"/>
      <c r="C732" s="15">
        <f>C760</f>
        <v>136</v>
      </c>
      <c r="D732" s="15" t="str">
        <f t="shared" si="517"/>
        <v>07</v>
      </c>
      <c r="E732" s="15" t="str">
        <f t="shared" si="517"/>
        <v>09</v>
      </c>
      <c r="F732" s="15" t="str">
        <f t="shared" si="517"/>
        <v>07109R5390</v>
      </c>
      <c r="G732" s="15">
        <f t="shared" si="517"/>
        <v>622</v>
      </c>
      <c r="H732" s="12">
        <f>H760+H862+H878+H894+H910+H926</f>
        <v>4750</v>
      </c>
      <c r="I732" s="12">
        <f t="shared" ref="I732:S732" si="519">I760+I862+I878+I894+I910+I926</f>
        <v>0</v>
      </c>
      <c r="J732" s="12">
        <f t="shared" si="519"/>
        <v>0</v>
      </c>
      <c r="K732" s="12">
        <f t="shared" si="519"/>
        <v>0</v>
      </c>
      <c r="L732" s="12">
        <f t="shared" si="519"/>
        <v>0</v>
      </c>
      <c r="M732" s="12">
        <f t="shared" si="519"/>
        <v>0</v>
      </c>
      <c r="N732" s="12">
        <f t="shared" si="519"/>
        <v>0</v>
      </c>
      <c r="O732" s="12">
        <f t="shared" si="519"/>
        <v>0</v>
      </c>
      <c r="P732" s="12">
        <f t="shared" si="519"/>
        <v>4750</v>
      </c>
      <c r="Q732" s="12">
        <f t="shared" si="519"/>
        <v>0</v>
      </c>
      <c r="R732" s="12">
        <f t="shared" si="519"/>
        <v>0</v>
      </c>
      <c r="S732" s="12">
        <f t="shared" si="519"/>
        <v>0</v>
      </c>
      <c r="T732" s="140"/>
      <c r="U732" s="140"/>
    </row>
    <row r="733" spans="1:25" s="116" customFormat="1" ht="20.100000000000001" customHeight="1" x14ac:dyDescent="0.2">
      <c r="A733" s="145"/>
      <c r="B733" s="130" t="s">
        <v>15</v>
      </c>
      <c r="C733" s="15"/>
      <c r="D733" s="16"/>
      <c r="E733" s="16"/>
      <c r="F733" s="16"/>
      <c r="G733" s="15"/>
      <c r="H733" s="12">
        <f>H745+H761+H773+H785</f>
        <v>0</v>
      </c>
      <c r="I733" s="12">
        <f t="shared" ref="I733:S733" si="520">I745+I761+I773+I785</f>
        <v>0</v>
      </c>
      <c r="J733" s="12">
        <f t="shared" si="520"/>
        <v>0</v>
      </c>
      <c r="K733" s="12">
        <f t="shared" si="520"/>
        <v>0</v>
      </c>
      <c r="L733" s="12">
        <f t="shared" si="520"/>
        <v>0</v>
      </c>
      <c r="M733" s="12">
        <f t="shared" si="520"/>
        <v>0</v>
      </c>
      <c r="N733" s="12">
        <f t="shared" si="520"/>
        <v>0</v>
      </c>
      <c r="O733" s="12">
        <f t="shared" si="520"/>
        <v>0</v>
      </c>
      <c r="P733" s="12">
        <f t="shared" si="520"/>
        <v>0</v>
      </c>
      <c r="Q733" s="12">
        <f t="shared" si="520"/>
        <v>0</v>
      </c>
      <c r="R733" s="12">
        <f t="shared" si="520"/>
        <v>0</v>
      </c>
      <c r="S733" s="12">
        <f t="shared" si="520"/>
        <v>0</v>
      </c>
      <c r="T733" s="140"/>
      <c r="U733" s="140"/>
    </row>
    <row r="734" spans="1:25" s="116" customFormat="1" ht="20.100000000000001" customHeight="1" x14ac:dyDescent="0.2">
      <c r="A734" s="145"/>
      <c r="B734" s="130" t="s">
        <v>12</v>
      </c>
      <c r="C734" s="15"/>
      <c r="D734" s="16"/>
      <c r="E734" s="16"/>
      <c r="F734" s="16"/>
      <c r="G734" s="15"/>
      <c r="H734" s="12">
        <f>H762+H774+H786</f>
        <v>0</v>
      </c>
      <c r="I734" s="12">
        <f t="shared" ref="I734:S734" si="521">I762+I774+I786</f>
        <v>0</v>
      </c>
      <c r="J734" s="12">
        <f t="shared" si="521"/>
        <v>0</v>
      </c>
      <c r="K734" s="12">
        <f t="shared" si="521"/>
        <v>0</v>
      </c>
      <c r="L734" s="12">
        <f t="shared" si="521"/>
        <v>0</v>
      </c>
      <c r="M734" s="12">
        <f t="shared" si="521"/>
        <v>0</v>
      </c>
      <c r="N734" s="12">
        <f t="shared" si="521"/>
        <v>0</v>
      </c>
      <c r="O734" s="12">
        <f t="shared" si="521"/>
        <v>0</v>
      </c>
      <c r="P734" s="12">
        <f t="shared" si="521"/>
        <v>0</v>
      </c>
      <c r="Q734" s="12">
        <f t="shared" si="521"/>
        <v>0</v>
      </c>
      <c r="R734" s="12">
        <f t="shared" si="521"/>
        <v>0</v>
      </c>
      <c r="S734" s="12">
        <f t="shared" si="521"/>
        <v>0</v>
      </c>
      <c r="T734" s="140"/>
      <c r="U734" s="140"/>
    </row>
    <row r="735" spans="1:25" s="116" customFormat="1" ht="20.100000000000001" hidden="1" customHeight="1" x14ac:dyDescent="0.2">
      <c r="A735" s="145" t="s">
        <v>330</v>
      </c>
      <c r="B735" s="130" t="s">
        <v>275</v>
      </c>
      <c r="C735" s="15"/>
      <c r="D735" s="16"/>
      <c r="E735" s="16"/>
      <c r="F735" s="16"/>
      <c r="G735" s="15"/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40" t="s">
        <v>487</v>
      </c>
      <c r="U735" s="140" t="s">
        <v>363</v>
      </c>
    </row>
    <row r="736" spans="1:25" s="116" customFormat="1" ht="20.100000000000001" hidden="1" customHeight="1" x14ac:dyDescent="0.2">
      <c r="A736" s="145"/>
      <c r="B736" s="130" t="s">
        <v>107</v>
      </c>
      <c r="C736" s="15"/>
      <c r="D736" s="16"/>
      <c r="E736" s="16"/>
      <c r="F736" s="16"/>
      <c r="G736" s="15"/>
      <c r="H736" s="12" t="e">
        <f t="shared" ref="H736:S736" si="522">ROUND(H737/H735,1)</f>
        <v>#DIV/0!</v>
      </c>
      <c r="I736" s="12" t="e">
        <f t="shared" si="522"/>
        <v>#DIV/0!</v>
      </c>
      <c r="J736" s="12" t="e">
        <f t="shared" si="522"/>
        <v>#DIV/0!</v>
      </c>
      <c r="K736" s="12" t="e">
        <f t="shared" si="522"/>
        <v>#DIV/0!</v>
      </c>
      <c r="L736" s="12" t="e">
        <f t="shared" si="522"/>
        <v>#DIV/0!</v>
      </c>
      <c r="M736" s="12" t="e">
        <f t="shared" si="522"/>
        <v>#DIV/0!</v>
      </c>
      <c r="N736" s="12" t="e">
        <f t="shared" si="522"/>
        <v>#DIV/0!</v>
      </c>
      <c r="O736" s="12" t="e">
        <f t="shared" si="522"/>
        <v>#DIV/0!</v>
      </c>
      <c r="P736" s="12" t="e">
        <f t="shared" si="522"/>
        <v>#DIV/0!</v>
      </c>
      <c r="Q736" s="12" t="e">
        <f t="shared" si="522"/>
        <v>#DIV/0!</v>
      </c>
      <c r="R736" s="12" t="e">
        <f t="shared" si="522"/>
        <v>#DIV/0!</v>
      </c>
      <c r="S736" s="12" t="e">
        <f t="shared" si="522"/>
        <v>#DIV/0!</v>
      </c>
      <c r="T736" s="140"/>
      <c r="U736" s="140"/>
    </row>
    <row r="737" spans="1:21" s="116" customFormat="1" ht="20.100000000000001" hidden="1" customHeight="1" x14ac:dyDescent="0.2">
      <c r="A737" s="145"/>
      <c r="B737" s="130" t="s">
        <v>90</v>
      </c>
      <c r="C737" s="15"/>
      <c r="D737" s="16"/>
      <c r="E737" s="16"/>
      <c r="F737" s="16"/>
      <c r="G737" s="15"/>
      <c r="H737" s="12">
        <f t="shared" ref="H737:S737" si="523">SUM(H738:H746)</f>
        <v>0</v>
      </c>
      <c r="I737" s="12">
        <f t="shared" si="523"/>
        <v>0</v>
      </c>
      <c r="J737" s="12">
        <f t="shared" si="523"/>
        <v>0</v>
      </c>
      <c r="K737" s="12">
        <f t="shared" si="523"/>
        <v>0</v>
      </c>
      <c r="L737" s="12">
        <f t="shared" si="523"/>
        <v>0</v>
      </c>
      <c r="M737" s="12">
        <f t="shared" si="523"/>
        <v>0</v>
      </c>
      <c r="N737" s="12">
        <f t="shared" si="523"/>
        <v>0</v>
      </c>
      <c r="O737" s="12">
        <f t="shared" si="523"/>
        <v>0</v>
      </c>
      <c r="P737" s="12">
        <f t="shared" si="523"/>
        <v>0</v>
      </c>
      <c r="Q737" s="12">
        <f t="shared" si="523"/>
        <v>0</v>
      </c>
      <c r="R737" s="12">
        <f t="shared" si="523"/>
        <v>0</v>
      </c>
      <c r="S737" s="12">
        <f t="shared" si="523"/>
        <v>0</v>
      </c>
      <c r="T737" s="140"/>
      <c r="U737" s="140"/>
    </row>
    <row r="738" spans="1:21" s="116" customFormat="1" ht="20.100000000000001" hidden="1" customHeight="1" x14ac:dyDescent="0.2">
      <c r="A738" s="145"/>
      <c r="B738" s="138" t="s">
        <v>17</v>
      </c>
      <c r="C738" s="15">
        <v>136</v>
      </c>
      <c r="D738" s="16" t="s">
        <v>40</v>
      </c>
      <c r="E738" s="16"/>
      <c r="F738" s="15" t="s">
        <v>267</v>
      </c>
      <c r="G738" s="15">
        <v>244</v>
      </c>
      <c r="H738" s="12">
        <f>J738+L738+N738+P738</f>
        <v>0</v>
      </c>
      <c r="I738" s="12">
        <f>K738+M738+O738+Q738</f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40"/>
      <c r="U738" s="140"/>
    </row>
    <row r="739" spans="1:21" s="116" customFormat="1" ht="20.100000000000001" hidden="1" customHeight="1" x14ac:dyDescent="0.2">
      <c r="A739" s="145"/>
      <c r="B739" s="139"/>
      <c r="C739" s="15">
        <v>136</v>
      </c>
      <c r="D739" s="16" t="s">
        <v>41</v>
      </c>
      <c r="E739" s="16"/>
      <c r="F739" s="15" t="s">
        <v>267</v>
      </c>
      <c r="G739" s="15">
        <v>612</v>
      </c>
      <c r="H739" s="12">
        <f t="shared" ref="H739:H745" si="524">J739+L739+N739+P739</f>
        <v>0</v>
      </c>
      <c r="I739" s="12">
        <f t="shared" ref="I739:I746" si="525">K739+M739+O739+Q739</f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40"/>
      <c r="U739" s="140"/>
    </row>
    <row r="740" spans="1:21" s="116" customFormat="1" ht="20.100000000000001" hidden="1" customHeight="1" x14ac:dyDescent="0.2">
      <c r="A740" s="145"/>
      <c r="B740" s="138" t="s">
        <v>14</v>
      </c>
      <c r="C740" s="15">
        <v>136</v>
      </c>
      <c r="D740" s="16" t="s">
        <v>41</v>
      </c>
      <c r="E740" s="16"/>
      <c r="F740" s="16" t="s">
        <v>268</v>
      </c>
      <c r="G740" s="15">
        <v>244</v>
      </c>
      <c r="H740" s="12">
        <f t="shared" si="524"/>
        <v>0</v>
      </c>
      <c r="I740" s="12">
        <f t="shared" si="525"/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40"/>
      <c r="U740" s="140"/>
    </row>
    <row r="741" spans="1:21" s="116" customFormat="1" ht="20.100000000000001" hidden="1" customHeight="1" x14ac:dyDescent="0.2">
      <c r="A741" s="145"/>
      <c r="B741" s="144"/>
      <c r="C741" s="15">
        <v>136</v>
      </c>
      <c r="D741" s="16" t="s">
        <v>41</v>
      </c>
      <c r="E741" s="16"/>
      <c r="F741" s="16" t="s">
        <v>268</v>
      </c>
      <c r="G741" s="15">
        <v>112</v>
      </c>
      <c r="H741" s="12">
        <f t="shared" si="524"/>
        <v>0</v>
      </c>
      <c r="I741" s="12">
        <f t="shared" si="525"/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40"/>
      <c r="U741" s="140"/>
    </row>
    <row r="742" spans="1:21" s="116" customFormat="1" ht="20.100000000000001" hidden="1" customHeight="1" x14ac:dyDescent="0.2">
      <c r="A742" s="145"/>
      <c r="B742" s="144"/>
      <c r="C742" s="15">
        <v>136</v>
      </c>
      <c r="D742" s="16" t="s">
        <v>41</v>
      </c>
      <c r="E742" s="16"/>
      <c r="F742" s="16" t="s">
        <v>268</v>
      </c>
      <c r="G742" s="15">
        <v>540</v>
      </c>
      <c r="H742" s="12">
        <f t="shared" si="524"/>
        <v>0</v>
      </c>
      <c r="I742" s="12">
        <f t="shared" si="525"/>
        <v>0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40"/>
      <c r="U742" s="140"/>
    </row>
    <row r="743" spans="1:21" s="116" customFormat="1" ht="20.100000000000001" hidden="1" customHeight="1" x14ac:dyDescent="0.2">
      <c r="A743" s="145"/>
      <c r="B743" s="144"/>
      <c r="C743" s="15">
        <v>136</v>
      </c>
      <c r="D743" s="16" t="s">
        <v>41</v>
      </c>
      <c r="E743" s="16"/>
      <c r="F743" s="16" t="s">
        <v>267</v>
      </c>
      <c r="G743" s="15">
        <v>612</v>
      </c>
      <c r="H743" s="12">
        <f t="shared" si="524"/>
        <v>0</v>
      </c>
      <c r="I743" s="12">
        <f t="shared" si="525"/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40"/>
      <c r="U743" s="140"/>
    </row>
    <row r="744" spans="1:21" s="116" customFormat="1" ht="20.100000000000001" hidden="1" customHeight="1" x14ac:dyDescent="0.2">
      <c r="A744" s="145"/>
      <c r="B744" s="139"/>
      <c r="C744" s="15">
        <v>136</v>
      </c>
      <c r="D744" s="16" t="s">
        <v>40</v>
      </c>
      <c r="E744" s="16"/>
      <c r="F744" s="16" t="s">
        <v>267</v>
      </c>
      <c r="G744" s="15">
        <v>622</v>
      </c>
      <c r="H744" s="12">
        <f t="shared" si="524"/>
        <v>0</v>
      </c>
      <c r="I744" s="12">
        <f t="shared" si="525"/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40"/>
      <c r="U744" s="140"/>
    </row>
    <row r="745" spans="1:21" s="116" customFormat="1" ht="20.100000000000001" hidden="1" customHeight="1" x14ac:dyDescent="0.2">
      <c r="A745" s="145"/>
      <c r="B745" s="130" t="s">
        <v>15</v>
      </c>
      <c r="C745" s="15"/>
      <c r="D745" s="16"/>
      <c r="E745" s="16"/>
      <c r="F745" s="16"/>
      <c r="G745" s="15"/>
      <c r="H745" s="12">
        <f t="shared" si="524"/>
        <v>0</v>
      </c>
      <c r="I745" s="19">
        <f t="shared" si="525"/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40"/>
      <c r="U745" s="140"/>
    </row>
    <row r="746" spans="1:21" s="116" customFormat="1" ht="20.100000000000001" hidden="1" customHeight="1" x14ac:dyDescent="0.2">
      <c r="A746" s="145"/>
      <c r="B746" s="130" t="s">
        <v>12</v>
      </c>
      <c r="C746" s="15"/>
      <c r="D746" s="16"/>
      <c r="E746" s="16"/>
      <c r="F746" s="16"/>
      <c r="G746" s="15"/>
      <c r="H746" s="12">
        <f>J746+L746+N746+P746</f>
        <v>0</v>
      </c>
      <c r="I746" s="19">
        <f t="shared" si="525"/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40"/>
      <c r="U746" s="140"/>
    </row>
    <row r="747" spans="1:21" s="116" customFormat="1" ht="20.100000000000001" customHeight="1" x14ac:dyDescent="0.2">
      <c r="A747" s="145" t="s">
        <v>416</v>
      </c>
      <c r="B747" s="130" t="s">
        <v>133</v>
      </c>
      <c r="C747" s="15"/>
      <c r="D747" s="16"/>
      <c r="E747" s="16"/>
      <c r="F747" s="16"/>
      <c r="G747" s="15"/>
      <c r="H747" s="12">
        <v>15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15</v>
      </c>
      <c r="Q747" s="12">
        <v>0</v>
      </c>
      <c r="R747" s="12">
        <v>0</v>
      </c>
      <c r="S747" s="12">
        <v>0</v>
      </c>
      <c r="T747" s="140" t="s">
        <v>597</v>
      </c>
      <c r="U747" s="140" t="s">
        <v>579</v>
      </c>
    </row>
    <row r="748" spans="1:21" s="116" customFormat="1" ht="33.75" customHeight="1" x14ac:dyDescent="0.2">
      <c r="A748" s="145"/>
      <c r="B748" s="130" t="s">
        <v>107</v>
      </c>
      <c r="C748" s="15"/>
      <c r="D748" s="16"/>
      <c r="E748" s="16"/>
      <c r="F748" s="16"/>
      <c r="G748" s="15"/>
      <c r="H748" s="12">
        <f t="shared" ref="H748:Q748" si="526">ROUND(H749/H747,1)</f>
        <v>335.1</v>
      </c>
      <c r="I748" s="12" t="e">
        <f t="shared" si="526"/>
        <v>#DIV/0!</v>
      </c>
      <c r="J748" s="13" t="s">
        <v>396</v>
      </c>
      <c r="K748" s="13">
        <v>0</v>
      </c>
      <c r="L748" s="13" t="s">
        <v>396</v>
      </c>
      <c r="M748" s="13">
        <v>0</v>
      </c>
      <c r="N748" s="13" t="s">
        <v>396</v>
      </c>
      <c r="O748" s="13">
        <v>0</v>
      </c>
      <c r="P748" s="13" t="s">
        <v>396</v>
      </c>
      <c r="Q748" s="12" t="e">
        <f t="shared" si="526"/>
        <v>#DIV/0!</v>
      </c>
      <c r="R748" s="12">
        <v>0</v>
      </c>
      <c r="S748" s="12">
        <v>0</v>
      </c>
      <c r="T748" s="140"/>
      <c r="U748" s="140"/>
    </row>
    <row r="749" spans="1:21" s="116" customFormat="1" ht="34.5" customHeight="1" x14ac:dyDescent="0.2">
      <c r="A749" s="145"/>
      <c r="B749" s="130" t="s">
        <v>90</v>
      </c>
      <c r="C749" s="15"/>
      <c r="D749" s="16"/>
      <c r="E749" s="16"/>
      <c r="F749" s="16"/>
      <c r="G749" s="15"/>
      <c r="H749" s="12">
        <f>SUM(H750:H762)</f>
        <v>5027</v>
      </c>
      <c r="I749" s="12">
        <f t="shared" ref="I749:S749" si="527">SUM(I750:I762)</f>
        <v>0</v>
      </c>
      <c r="J749" s="12">
        <f t="shared" si="527"/>
        <v>0</v>
      </c>
      <c r="K749" s="12">
        <f t="shared" si="527"/>
        <v>0</v>
      </c>
      <c r="L749" s="12">
        <f t="shared" si="527"/>
        <v>0</v>
      </c>
      <c r="M749" s="12">
        <f t="shared" si="527"/>
        <v>0</v>
      </c>
      <c r="N749" s="12">
        <f t="shared" si="527"/>
        <v>0</v>
      </c>
      <c r="O749" s="12">
        <f t="shared" si="527"/>
        <v>0</v>
      </c>
      <c r="P749" s="12">
        <f t="shared" si="527"/>
        <v>5027</v>
      </c>
      <c r="Q749" s="12">
        <f t="shared" si="527"/>
        <v>0</v>
      </c>
      <c r="R749" s="12">
        <f t="shared" si="527"/>
        <v>0</v>
      </c>
      <c r="S749" s="12">
        <f t="shared" si="527"/>
        <v>0</v>
      </c>
      <c r="T749" s="140"/>
      <c r="U749" s="140"/>
    </row>
    <row r="750" spans="1:21" s="116" customFormat="1" ht="20.100000000000001" hidden="1" customHeight="1" x14ac:dyDescent="0.2">
      <c r="A750" s="145"/>
      <c r="B750" s="138" t="s">
        <v>17</v>
      </c>
      <c r="C750" s="15">
        <v>136</v>
      </c>
      <c r="D750" s="16" t="s">
        <v>400</v>
      </c>
      <c r="E750" s="18" t="s">
        <v>401</v>
      </c>
      <c r="F750" s="15" t="s">
        <v>499</v>
      </c>
      <c r="G750" s="15">
        <v>244</v>
      </c>
      <c r="H750" s="12">
        <f>J750+L750+N750+P750</f>
        <v>0</v>
      </c>
      <c r="I750" s="19">
        <f t="shared" ref="I750:I762" si="528">K750+M750+O750+Q750</f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/>
      <c r="Q750" s="12">
        <v>0</v>
      </c>
      <c r="R750" s="12">
        <v>0</v>
      </c>
      <c r="S750" s="12">
        <v>0</v>
      </c>
      <c r="T750" s="140"/>
      <c r="U750" s="140"/>
    </row>
    <row r="751" spans="1:21" s="116" customFormat="1" ht="20.100000000000001" hidden="1" customHeight="1" x14ac:dyDescent="0.2">
      <c r="A751" s="145"/>
      <c r="B751" s="144"/>
      <c r="C751" s="15">
        <v>136</v>
      </c>
      <c r="D751" s="16" t="s">
        <v>400</v>
      </c>
      <c r="E751" s="18" t="s">
        <v>401</v>
      </c>
      <c r="F751" s="15" t="s">
        <v>499</v>
      </c>
      <c r="G751" s="15">
        <v>242</v>
      </c>
      <c r="H751" s="12">
        <f t="shared" ref="H751:H753" si="529">J751+L751+N751+P751</f>
        <v>0</v>
      </c>
      <c r="I751" s="19">
        <f t="shared" ref="I751:I753" si="530">K751+M751+O751+Q751</f>
        <v>0</v>
      </c>
      <c r="J751" s="12">
        <v>0</v>
      </c>
      <c r="K751" s="12">
        <v>0</v>
      </c>
      <c r="L751" s="12">
        <v>0</v>
      </c>
      <c r="M751" s="12">
        <v>0</v>
      </c>
      <c r="N751" s="12">
        <v>0</v>
      </c>
      <c r="O751" s="12">
        <v>0</v>
      </c>
      <c r="P751" s="12"/>
      <c r="Q751" s="12">
        <v>0</v>
      </c>
      <c r="R751" s="12"/>
      <c r="S751" s="12"/>
      <c r="T751" s="140"/>
      <c r="U751" s="140"/>
    </row>
    <row r="752" spans="1:21" s="116" customFormat="1" ht="20.100000000000001" customHeight="1" x14ac:dyDescent="0.2">
      <c r="A752" s="145"/>
      <c r="B752" s="144"/>
      <c r="C752" s="15">
        <v>136</v>
      </c>
      <c r="D752" s="16" t="s">
        <v>400</v>
      </c>
      <c r="E752" s="18" t="s">
        <v>402</v>
      </c>
      <c r="F752" s="15" t="s">
        <v>499</v>
      </c>
      <c r="G752" s="15">
        <v>244</v>
      </c>
      <c r="H752" s="12">
        <f t="shared" ref="H752" si="531">J752+L752+N752+P752</f>
        <v>426.5</v>
      </c>
      <c r="I752" s="19">
        <f t="shared" ref="I752" si="532">K752+M752+O752+Q752</f>
        <v>0</v>
      </c>
      <c r="J752" s="12">
        <v>0</v>
      </c>
      <c r="K752" s="12">
        <v>0</v>
      </c>
      <c r="L752" s="12"/>
      <c r="M752" s="12">
        <v>0</v>
      </c>
      <c r="N752" s="12">
        <v>0</v>
      </c>
      <c r="O752" s="12">
        <v>0</v>
      </c>
      <c r="P752" s="12">
        <v>426.5</v>
      </c>
      <c r="Q752" s="12">
        <v>0</v>
      </c>
      <c r="R752" s="12">
        <v>0</v>
      </c>
      <c r="S752" s="12">
        <v>0</v>
      </c>
      <c r="T752" s="140"/>
      <c r="U752" s="140"/>
    </row>
    <row r="753" spans="1:21" s="116" customFormat="1" ht="20.100000000000001" customHeight="1" x14ac:dyDescent="0.2">
      <c r="A753" s="145"/>
      <c r="B753" s="144"/>
      <c r="C753" s="15">
        <v>136</v>
      </c>
      <c r="D753" s="16" t="s">
        <v>400</v>
      </c>
      <c r="E753" s="18" t="s">
        <v>402</v>
      </c>
      <c r="F753" s="15" t="s">
        <v>499</v>
      </c>
      <c r="G753" s="15">
        <v>612</v>
      </c>
      <c r="H753" s="12">
        <f t="shared" si="529"/>
        <v>203.1</v>
      </c>
      <c r="I753" s="19">
        <f t="shared" si="530"/>
        <v>0</v>
      </c>
      <c r="J753" s="12">
        <v>0</v>
      </c>
      <c r="K753" s="12">
        <v>0</v>
      </c>
      <c r="L753" s="12"/>
      <c r="M753" s="12">
        <v>0</v>
      </c>
      <c r="N753" s="12">
        <v>0</v>
      </c>
      <c r="O753" s="12">
        <v>0</v>
      </c>
      <c r="P753" s="12">
        <v>203.1</v>
      </c>
      <c r="Q753" s="12">
        <v>0</v>
      </c>
      <c r="R753" s="12">
        <v>0</v>
      </c>
      <c r="S753" s="12">
        <v>0</v>
      </c>
      <c r="T753" s="140"/>
      <c r="U753" s="140"/>
    </row>
    <row r="754" spans="1:21" s="116" customFormat="1" ht="20.100000000000001" customHeight="1" x14ac:dyDescent="0.2">
      <c r="A754" s="145"/>
      <c r="B754" s="139"/>
      <c r="C754" s="15">
        <v>136</v>
      </c>
      <c r="D754" s="16" t="s">
        <v>400</v>
      </c>
      <c r="E754" s="18" t="s">
        <v>402</v>
      </c>
      <c r="F754" s="15" t="s">
        <v>499</v>
      </c>
      <c r="G754" s="15">
        <v>622</v>
      </c>
      <c r="H754" s="12">
        <f t="shared" ref="H754:H762" si="533">J754+L754+N754+P754</f>
        <v>476.3</v>
      </c>
      <c r="I754" s="19">
        <f t="shared" si="528"/>
        <v>0</v>
      </c>
      <c r="J754" s="12">
        <v>0</v>
      </c>
      <c r="K754" s="12">
        <v>0</v>
      </c>
      <c r="L754" s="12"/>
      <c r="M754" s="12">
        <v>0</v>
      </c>
      <c r="N754" s="12">
        <v>0</v>
      </c>
      <c r="O754" s="12">
        <v>0</v>
      </c>
      <c r="P754" s="12">
        <v>476.3</v>
      </c>
      <c r="Q754" s="12">
        <v>0</v>
      </c>
      <c r="R754" s="12">
        <v>0</v>
      </c>
      <c r="S754" s="12">
        <v>0</v>
      </c>
      <c r="T754" s="140"/>
      <c r="U754" s="140"/>
    </row>
    <row r="755" spans="1:21" s="116" customFormat="1" ht="20.100000000000001" hidden="1" customHeight="1" x14ac:dyDescent="0.2">
      <c r="A755" s="145"/>
      <c r="B755" s="138" t="s">
        <v>14</v>
      </c>
      <c r="C755" s="15">
        <v>136</v>
      </c>
      <c r="D755" s="16" t="s">
        <v>400</v>
      </c>
      <c r="E755" s="18" t="s">
        <v>401</v>
      </c>
      <c r="F755" s="15" t="s">
        <v>499</v>
      </c>
      <c r="G755" s="15">
        <v>244</v>
      </c>
      <c r="H755" s="12">
        <f t="shared" si="533"/>
        <v>0</v>
      </c>
      <c r="I755" s="19">
        <f t="shared" si="528"/>
        <v>0</v>
      </c>
      <c r="J755" s="12">
        <v>0</v>
      </c>
      <c r="K755" s="12">
        <v>0</v>
      </c>
      <c r="L755" s="12"/>
      <c r="M755" s="12">
        <v>0</v>
      </c>
      <c r="N755" s="12">
        <v>0</v>
      </c>
      <c r="O755" s="12">
        <v>0</v>
      </c>
      <c r="P755" s="12"/>
      <c r="Q755" s="12">
        <v>0</v>
      </c>
      <c r="R755" s="12">
        <v>0</v>
      </c>
      <c r="S755" s="12">
        <v>0</v>
      </c>
      <c r="T755" s="140"/>
      <c r="U755" s="140"/>
    </row>
    <row r="756" spans="1:21" s="116" customFormat="1" ht="20.100000000000001" hidden="1" customHeight="1" x14ac:dyDescent="0.2">
      <c r="A756" s="145"/>
      <c r="B756" s="144"/>
      <c r="C756" s="15">
        <v>136</v>
      </c>
      <c r="D756" s="16" t="s">
        <v>400</v>
      </c>
      <c r="E756" s="18" t="s">
        <v>401</v>
      </c>
      <c r="F756" s="15" t="s">
        <v>499</v>
      </c>
      <c r="G756" s="15">
        <v>242</v>
      </c>
      <c r="H756" s="12">
        <f t="shared" si="533"/>
        <v>0</v>
      </c>
      <c r="I756" s="19">
        <f t="shared" si="528"/>
        <v>0</v>
      </c>
      <c r="J756" s="12">
        <v>0</v>
      </c>
      <c r="K756" s="12">
        <v>0</v>
      </c>
      <c r="L756" s="12"/>
      <c r="M756" s="12">
        <v>0</v>
      </c>
      <c r="N756" s="12">
        <v>0</v>
      </c>
      <c r="O756" s="12">
        <v>0</v>
      </c>
      <c r="P756" s="12"/>
      <c r="Q756" s="12">
        <v>0</v>
      </c>
      <c r="R756" s="12">
        <v>0</v>
      </c>
      <c r="S756" s="12">
        <v>0</v>
      </c>
      <c r="T756" s="140"/>
      <c r="U756" s="140"/>
    </row>
    <row r="757" spans="1:21" s="116" customFormat="1" ht="20.100000000000001" customHeight="1" x14ac:dyDescent="0.2">
      <c r="A757" s="145"/>
      <c r="B757" s="144"/>
      <c r="C757" s="15">
        <v>136</v>
      </c>
      <c r="D757" s="16" t="s">
        <v>400</v>
      </c>
      <c r="E757" s="18" t="s">
        <v>402</v>
      </c>
      <c r="F757" s="15" t="s">
        <v>499</v>
      </c>
      <c r="G757" s="15">
        <v>244</v>
      </c>
      <c r="H757" s="12">
        <f>J757+L757+N757+P757</f>
        <v>1512.4</v>
      </c>
      <c r="I757" s="19">
        <f t="shared" ref="I757" si="534">K757+M757+O757+Q757</f>
        <v>0</v>
      </c>
      <c r="J757" s="12">
        <v>0</v>
      </c>
      <c r="K757" s="12">
        <v>0</v>
      </c>
      <c r="L757" s="12"/>
      <c r="M757" s="12">
        <v>0</v>
      </c>
      <c r="N757" s="12">
        <v>0</v>
      </c>
      <c r="O757" s="12">
        <v>0</v>
      </c>
      <c r="P757" s="12">
        <v>1512.4</v>
      </c>
      <c r="Q757" s="12">
        <v>0</v>
      </c>
      <c r="R757" s="12">
        <v>0</v>
      </c>
      <c r="S757" s="12">
        <v>0</v>
      </c>
      <c r="T757" s="140"/>
      <c r="U757" s="140"/>
    </row>
    <row r="758" spans="1:21" s="116" customFormat="1" ht="20.100000000000001" hidden="1" customHeight="1" x14ac:dyDescent="0.2">
      <c r="A758" s="145"/>
      <c r="B758" s="144"/>
      <c r="C758" s="15">
        <v>136</v>
      </c>
      <c r="D758" s="16" t="s">
        <v>400</v>
      </c>
      <c r="E758" s="18" t="s">
        <v>402</v>
      </c>
      <c r="F758" s="15" t="s">
        <v>499</v>
      </c>
      <c r="G758" s="15">
        <v>540</v>
      </c>
      <c r="H758" s="12">
        <f t="shared" si="533"/>
        <v>0</v>
      </c>
      <c r="I758" s="19">
        <f t="shared" si="528"/>
        <v>0</v>
      </c>
      <c r="J758" s="12">
        <v>0</v>
      </c>
      <c r="K758" s="12">
        <v>0</v>
      </c>
      <c r="L758" s="12"/>
      <c r="M758" s="12">
        <v>0</v>
      </c>
      <c r="N758" s="12">
        <v>0</v>
      </c>
      <c r="O758" s="12">
        <v>0</v>
      </c>
      <c r="P758" s="12"/>
      <c r="Q758" s="12">
        <v>0</v>
      </c>
      <c r="R758" s="12">
        <v>0</v>
      </c>
      <c r="S758" s="12">
        <v>0</v>
      </c>
      <c r="T758" s="140"/>
      <c r="U758" s="140"/>
    </row>
    <row r="759" spans="1:21" s="116" customFormat="1" ht="20.100000000000001" customHeight="1" x14ac:dyDescent="0.2">
      <c r="A759" s="145"/>
      <c r="B759" s="144"/>
      <c r="C759" s="15">
        <v>136</v>
      </c>
      <c r="D759" s="16" t="s">
        <v>400</v>
      </c>
      <c r="E759" s="18" t="s">
        <v>402</v>
      </c>
      <c r="F759" s="15" t="s">
        <v>499</v>
      </c>
      <c r="G759" s="15">
        <v>612</v>
      </c>
      <c r="H759" s="12">
        <f t="shared" si="533"/>
        <v>720</v>
      </c>
      <c r="I759" s="19">
        <f t="shared" si="528"/>
        <v>0</v>
      </c>
      <c r="J759" s="12">
        <v>0</v>
      </c>
      <c r="K759" s="12">
        <v>0</v>
      </c>
      <c r="L759" s="12"/>
      <c r="M759" s="12">
        <v>0</v>
      </c>
      <c r="N759" s="12">
        <v>0</v>
      </c>
      <c r="O759" s="12">
        <v>0</v>
      </c>
      <c r="P759" s="12">
        <v>720</v>
      </c>
      <c r="Q759" s="12">
        <v>0</v>
      </c>
      <c r="R759" s="12">
        <v>0</v>
      </c>
      <c r="S759" s="12">
        <v>0</v>
      </c>
      <c r="T759" s="140"/>
      <c r="U759" s="140"/>
    </row>
    <row r="760" spans="1:21" s="116" customFormat="1" ht="20.100000000000001" customHeight="1" x14ac:dyDescent="0.2">
      <c r="A760" s="145"/>
      <c r="B760" s="139"/>
      <c r="C760" s="15">
        <v>136</v>
      </c>
      <c r="D760" s="16" t="s">
        <v>400</v>
      </c>
      <c r="E760" s="18" t="s">
        <v>402</v>
      </c>
      <c r="F760" s="15" t="s">
        <v>499</v>
      </c>
      <c r="G760" s="15">
        <v>622</v>
      </c>
      <c r="H760" s="12">
        <f t="shared" si="533"/>
        <v>1688.7</v>
      </c>
      <c r="I760" s="19">
        <f t="shared" si="528"/>
        <v>0</v>
      </c>
      <c r="J760" s="12">
        <v>0</v>
      </c>
      <c r="K760" s="12">
        <v>0</v>
      </c>
      <c r="L760" s="12"/>
      <c r="M760" s="12">
        <v>0</v>
      </c>
      <c r="N760" s="12">
        <v>0</v>
      </c>
      <c r="O760" s="12">
        <v>0</v>
      </c>
      <c r="P760" s="12">
        <v>1688.7</v>
      </c>
      <c r="Q760" s="12">
        <v>0</v>
      </c>
      <c r="R760" s="12">
        <v>0</v>
      </c>
      <c r="S760" s="12">
        <v>0</v>
      </c>
      <c r="T760" s="140"/>
      <c r="U760" s="140"/>
    </row>
    <row r="761" spans="1:21" s="116" customFormat="1" ht="20.100000000000001" customHeight="1" x14ac:dyDescent="0.2">
      <c r="A761" s="145"/>
      <c r="B761" s="130" t="s">
        <v>15</v>
      </c>
      <c r="C761" s="15"/>
      <c r="D761" s="16"/>
      <c r="E761" s="16"/>
      <c r="F761" s="16"/>
      <c r="G761" s="15"/>
      <c r="H761" s="12">
        <f t="shared" si="533"/>
        <v>0</v>
      </c>
      <c r="I761" s="19">
        <f t="shared" si="528"/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40"/>
      <c r="U761" s="140"/>
    </row>
    <row r="762" spans="1:21" s="116" customFormat="1" ht="20.100000000000001" customHeight="1" x14ac:dyDescent="0.2">
      <c r="A762" s="145"/>
      <c r="B762" s="130" t="s">
        <v>12</v>
      </c>
      <c r="C762" s="15"/>
      <c r="D762" s="16"/>
      <c r="E762" s="16"/>
      <c r="F762" s="16"/>
      <c r="G762" s="15"/>
      <c r="H762" s="12">
        <f t="shared" si="533"/>
        <v>0</v>
      </c>
      <c r="I762" s="19">
        <f t="shared" si="528"/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  <c r="S762" s="12">
        <v>0</v>
      </c>
      <c r="T762" s="140"/>
      <c r="U762" s="140"/>
    </row>
    <row r="763" spans="1:21" s="116" customFormat="1" ht="20.100000000000001" hidden="1" customHeight="1" x14ac:dyDescent="0.2">
      <c r="A763" s="145" t="s">
        <v>317</v>
      </c>
      <c r="B763" s="130" t="s">
        <v>126</v>
      </c>
      <c r="C763" s="15"/>
      <c r="D763" s="16"/>
      <c r="E763" s="16"/>
      <c r="F763" s="16"/>
      <c r="G763" s="15"/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40" t="s">
        <v>480</v>
      </c>
      <c r="U763" s="140" t="s">
        <v>273</v>
      </c>
    </row>
    <row r="764" spans="1:21" s="116" customFormat="1" ht="20.100000000000001" hidden="1" customHeight="1" x14ac:dyDescent="0.2">
      <c r="A764" s="145"/>
      <c r="B764" s="130" t="s">
        <v>107</v>
      </c>
      <c r="C764" s="15"/>
      <c r="D764" s="16"/>
      <c r="E764" s="16"/>
      <c r="F764" s="16"/>
      <c r="G764" s="15"/>
      <c r="H764" s="12" t="e">
        <f t="shared" ref="H764:S764" si="535">ROUND(H765/H763,1)</f>
        <v>#DIV/0!</v>
      </c>
      <c r="I764" s="12" t="e">
        <f t="shared" si="535"/>
        <v>#DIV/0!</v>
      </c>
      <c r="J764" s="12" t="e">
        <f t="shared" si="535"/>
        <v>#DIV/0!</v>
      </c>
      <c r="K764" s="12" t="e">
        <f t="shared" si="535"/>
        <v>#DIV/0!</v>
      </c>
      <c r="L764" s="12" t="e">
        <f t="shared" si="535"/>
        <v>#DIV/0!</v>
      </c>
      <c r="M764" s="12" t="e">
        <f t="shared" si="535"/>
        <v>#DIV/0!</v>
      </c>
      <c r="N764" s="12" t="e">
        <f t="shared" si="535"/>
        <v>#DIV/0!</v>
      </c>
      <c r="O764" s="12" t="e">
        <f t="shared" si="535"/>
        <v>#DIV/0!</v>
      </c>
      <c r="P764" s="12" t="e">
        <f t="shared" si="535"/>
        <v>#DIV/0!</v>
      </c>
      <c r="Q764" s="12" t="e">
        <f t="shared" si="535"/>
        <v>#DIV/0!</v>
      </c>
      <c r="R764" s="12" t="e">
        <f t="shared" si="535"/>
        <v>#DIV/0!</v>
      </c>
      <c r="S764" s="12" t="e">
        <f t="shared" si="535"/>
        <v>#DIV/0!</v>
      </c>
      <c r="T764" s="140"/>
      <c r="U764" s="140"/>
    </row>
    <row r="765" spans="1:21" s="116" customFormat="1" ht="20.100000000000001" hidden="1" customHeight="1" x14ac:dyDescent="0.2">
      <c r="A765" s="145"/>
      <c r="B765" s="130" t="s">
        <v>90</v>
      </c>
      <c r="C765" s="15"/>
      <c r="D765" s="16"/>
      <c r="E765" s="16"/>
      <c r="F765" s="16"/>
      <c r="G765" s="15"/>
      <c r="H765" s="12">
        <f t="shared" ref="H765:S765" si="536">SUM(H766:H774)</f>
        <v>0</v>
      </c>
      <c r="I765" s="12">
        <f t="shared" si="536"/>
        <v>0</v>
      </c>
      <c r="J765" s="12">
        <f t="shared" si="536"/>
        <v>0</v>
      </c>
      <c r="K765" s="12">
        <f t="shared" si="536"/>
        <v>0</v>
      </c>
      <c r="L765" s="12">
        <f t="shared" si="536"/>
        <v>0</v>
      </c>
      <c r="M765" s="12">
        <f t="shared" si="536"/>
        <v>0</v>
      </c>
      <c r="N765" s="12">
        <f t="shared" si="536"/>
        <v>0</v>
      </c>
      <c r="O765" s="12">
        <f t="shared" si="536"/>
        <v>0</v>
      </c>
      <c r="P765" s="12">
        <f t="shared" si="536"/>
        <v>0</v>
      </c>
      <c r="Q765" s="12">
        <f t="shared" si="536"/>
        <v>0</v>
      </c>
      <c r="R765" s="12">
        <f t="shared" si="536"/>
        <v>0</v>
      </c>
      <c r="S765" s="12">
        <f t="shared" si="536"/>
        <v>0</v>
      </c>
      <c r="T765" s="140"/>
      <c r="U765" s="140"/>
    </row>
    <row r="766" spans="1:21" s="116" customFormat="1" ht="20.100000000000001" hidden="1" customHeight="1" x14ac:dyDescent="0.2">
      <c r="A766" s="145"/>
      <c r="B766" s="138" t="s">
        <v>17</v>
      </c>
      <c r="C766" s="15">
        <v>136</v>
      </c>
      <c r="D766" s="16" t="s">
        <v>40</v>
      </c>
      <c r="E766" s="16"/>
      <c r="F766" s="15" t="s">
        <v>267</v>
      </c>
      <c r="G766" s="15">
        <v>244</v>
      </c>
      <c r="H766" s="12">
        <f>J766+L766+N766+P766</f>
        <v>0</v>
      </c>
      <c r="I766" s="19">
        <f t="shared" ref="I766:I774" si="537">K766+M766+O766+Q766</f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40"/>
      <c r="U766" s="140"/>
    </row>
    <row r="767" spans="1:21" s="116" customFormat="1" ht="20.100000000000001" hidden="1" customHeight="1" x14ac:dyDescent="0.2">
      <c r="A767" s="145"/>
      <c r="B767" s="139"/>
      <c r="C767" s="15">
        <v>136</v>
      </c>
      <c r="D767" s="16" t="s">
        <v>41</v>
      </c>
      <c r="E767" s="16"/>
      <c r="F767" s="15" t="s">
        <v>267</v>
      </c>
      <c r="G767" s="15">
        <v>612</v>
      </c>
      <c r="H767" s="12">
        <f t="shared" ref="H767:H774" si="538">J767+L767+N767+P767</f>
        <v>0</v>
      </c>
      <c r="I767" s="19">
        <f t="shared" si="537"/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40"/>
      <c r="U767" s="140"/>
    </row>
    <row r="768" spans="1:21" s="116" customFormat="1" ht="20.100000000000001" hidden="1" customHeight="1" x14ac:dyDescent="0.2">
      <c r="A768" s="145"/>
      <c r="B768" s="138" t="s">
        <v>14</v>
      </c>
      <c r="C768" s="15">
        <v>136</v>
      </c>
      <c r="D768" s="16" t="s">
        <v>41</v>
      </c>
      <c r="E768" s="16"/>
      <c r="F768" s="16" t="s">
        <v>268</v>
      </c>
      <c r="G768" s="15">
        <v>244</v>
      </c>
      <c r="H768" s="12">
        <f t="shared" si="538"/>
        <v>0</v>
      </c>
      <c r="I768" s="19">
        <f t="shared" si="537"/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40"/>
      <c r="U768" s="140"/>
    </row>
    <row r="769" spans="1:21" s="116" customFormat="1" ht="20.100000000000001" hidden="1" customHeight="1" x14ac:dyDescent="0.2">
      <c r="A769" s="145"/>
      <c r="B769" s="144"/>
      <c r="C769" s="15">
        <v>136</v>
      </c>
      <c r="D769" s="16" t="s">
        <v>41</v>
      </c>
      <c r="E769" s="16"/>
      <c r="F769" s="16" t="s">
        <v>268</v>
      </c>
      <c r="G769" s="15">
        <v>112</v>
      </c>
      <c r="H769" s="12">
        <f t="shared" si="538"/>
        <v>0</v>
      </c>
      <c r="I769" s="19">
        <f t="shared" si="537"/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40"/>
      <c r="U769" s="140"/>
    </row>
    <row r="770" spans="1:21" s="116" customFormat="1" ht="20.100000000000001" hidden="1" customHeight="1" x14ac:dyDescent="0.2">
      <c r="A770" s="145"/>
      <c r="B770" s="144"/>
      <c r="C770" s="15">
        <v>136</v>
      </c>
      <c r="D770" s="16" t="s">
        <v>41</v>
      </c>
      <c r="E770" s="16"/>
      <c r="F770" s="16" t="s">
        <v>268</v>
      </c>
      <c r="G770" s="15">
        <v>540</v>
      </c>
      <c r="H770" s="12">
        <f t="shared" si="538"/>
        <v>0</v>
      </c>
      <c r="I770" s="19">
        <f t="shared" si="537"/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40"/>
      <c r="U770" s="140"/>
    </row>
    <row r="771" spans="1:21" s="116" customFormat="1" ht="20.100000000000001" hidden="1" customHeight="1" x14ac:dyDescent="0.2">
      <c r="A771" s="145"/>
      <c r="B771" s="144"/>
      <c r="C771" s="15">
        <v>136</v>
      </c>
      <c r="D771" s="16" t="s">
        <v>41</v>
      </c>
      <c r="E771" s="16"/>
      <c r="F771" s="16" t="s">
        <v>268</v>
      </c>
      <c r="G771" s="15">
        <v>612</v>
      </c>
      <c r="H771" s="12">
        <f t="shared" si="538"/>
        <v>0</v>
      </c>
      <c r="I771" s="19">
        <f t="shared" si="537"/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40"/>
      <c r="U771" s="140"/>
    </row>
    <row r="772" spans="1:21" s="116" customFormat="1" ht="20.100000000000001" hidden="1" customHeight="1" x14ac:dyDescent="0.2">
      <c r="A772" s="145"/>
      <c r="B772" s="139"/>
      <c r="C772" s="15">
        <v>136</v>
      </c>
      <c r="D772" s="16" t="s">
        <v>42</v>
      </c>
      <c r="E772" s="16"/>
      <c r="F772" s="16" t="s">
        <v>268</v>
      </c>
      <c r="G772" s="15">
        <v>622</v>
      </c>
      <c r="H772" s="12">
        <f t="shared" si="538"/>
        <v>0</v>
      </c>
      <c r="I772" s="19">
        <f t="shared" si="537"/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40"/>
      <c r="U772" s="140"/>
    </row>
    <row r="773" spans="1:21" s="116" customFormat="1" ht="20.100000000000001" hidden="1" customHeight="1" x14ac:dyDescent="0.2">
      <c r="A773" s="145"/>
      <c r="B773" s="130" t="s">
        <v>15</v>
      </c>
      <c r="C773" s="15"/>
      <c r="D773" s="16"/>
      <c r="E773" s="16"/>
      <c r="F773" s="16"/>
      <c r="G773" s="15"/>
      <c r="H773" s="12">
        <f t="shared" si="538"/>
        <v>0</v>
      </c>
      <c r="I773" s="19">
        <f t="shared" si="537"/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40"/>
      <c r="U773" s="140"/>
    </row>
    <row r="774" spans="1:21" s="116" customFormat="1" ht="20.100000000000001" hidden="1" customHeight="1" x14ac:dyDescent="0.2">
      <c r="A774" s="145"/>
      <c r="B774" s="130" t="s">
        <v>12</v>
      </c>
      <c r="C774" s="15"/>
      <c r="D774" s="16"/>
      <c r="E774" s="16"/>
      <c r="F774" s="16"/>
      <c r="G774" s="15"/>
      <c r="H774" s="12">
        <f t="shared" si="538"/>
        <v>0</v>
      </c>
      <c r="I774" s="19">
        <f t="shared" si="537"/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40"/>
      <c r="U774" s="140"/>
    </row>
    <row r="775" spans="1:21" s="116" customFormat="1" ht="20.100000000000001" hidden="1" customHeight="1" x14ac:dyDescent="0.2">
      <c r="A775" s="145" t="s">
        <v>319</v>
      </c>
      <c r="B775" s="130" t="s">
        <v>133</v>
      </c>
      <c r="C775" s="15"/>
      <c r="D775" s="16"/>
      <c r="E775" s="16"/>
      <c r="F775" s="16"/>
      <c r="G775" s="15"/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40" t="s">
        <v>298</v>
      </c>
      <c r="U775" s="140" t="s">
        <v>488</v>
      </c>
    </row>
    <row r="776" spans="1:21" s="116" customFormat="1" ht="20.100000000000001" hidden="1" customHeight="1" x14ac:dyDescent="0.2">
      <c r="A776" s="145"/>
      <c r="B776" s="130" t="s">
        <v>107</v>
      </c>
      <c r="C776" s="15"/>
      <c r="D776" s="16"/>
      <c r="E776" s="16"/>
      <c r="F776" s="16"/>
      <c r="G776" s="15"/>
      <c r="H776" s="12" t="e">
        <f>ROUND(H777/H775,1)</f>
        <v>#DIV/0!</v>
      </c>
      <c r="I776" s="12" t="e">
        <f t="shared" ref="I776:S776" si="539">ROUND(I777/I775,1)</f>
        <v>#DIV/0!</v>
      </c>
      <c r="J776" s="12" t="e">
        <f t="shared" si="539"/>
        <v>#DIV/0!</v>
      </c>
      <c r="K776" s="12" t="e">
        <f t="shared" si="539"/>
        <v>#DIV/0!</v>
      </c>
      <c r="L776" s="12" t="e">
        <f t="shared" si="539"/>
        <v>#DIV/0!</v>
      </c>
      <c r="M776" s="12" t="e">
        <f t="shared" si="539"/>
        <v>#DIV/0!</v>
      </c>
      <c r="N776" s="12" t="e">
        <f t="shared" si="539"/>
        <v>#DIV/0!</v>
      </c>
      <c r="O776" s="12" t="e">
        <f t="shared" si="539"/>
        <v>#DIV/0!</v>
      </c>
      <c r="P776" s="12" t="e">
        <f t="shared" si="539"/>
        <v>#DIV/0!</v>
      </c>
      <c r="Q776" s="12" t="e">
        <f t="shared" si="539"/>
        <v>#DIV/0!</v>
      </c>
      <c r="R776" s="12" t="e">
        <f t="shared" si="539"/>
        <v>#DIV/0!</v>
      </c>
      <c r="S776" s="12" t="e">
        <f t="shared" si="539"/>
        <v>#DIV/0!</v>
      </c>
      <c r="T776" s="140"/>
      <c r="U776" s="140"/>
    </row>
    <row r="777" spans="1:21" s="116" customFormat="1" ht="20.100000000000001" hidden="1" customHeight="1" x14ac:dyDescent="0.2">
      <c r="A777" s="145"/>
      <c r="B777" s="130" t="s">
        <v>90</v>
      </c>
      <c r="C777" s="15"/>
      <c r="D777" s="16"/>
      <c r="E777" s="16"/>
      <c r="F777" s="16"/>
      <c r="G777" s="15"/>
      <c r="H777" s="12">
        <f t="shared" ref="H777:S777" si="540">SUM(H778:H786)</f>
        <v>0</v>
      </c>
      <c r="I777" s="12">
        <f t="shared" si="540"/>
        <v>0</v>
      </c>
      <c r="J777" s="12">
        <f t="shared" si="540"/>
        <v>0</v>
      </c>
      <c r="K777" s="12">
        <f t="shared" si="540"/>
        <v>0</v>
      </c>
      <c r="L777" s="12">
        <f t="shared" si="540"/>
        <v>0</v>
      </c>
      <c r="M777" s="12">
        <f t="shared" si="540"/>
        <v>0</v>
      </c>
      <c r="N777" s="12">
        <f t="shared" si="540"/>
        <v>0</v>
      </c>
      <c r="O777" s="12">
        <f t="shared" si="540"/>
        <v>0</v>
      </c>
      <c r="P777" s="12">
        <f t="shared" si="540"/>
        <v>0</v>
      </c>
      <c r="Q777" s="12">
        <f t="shared" si="540"/>
        <v>0</v>
      </c>
      <c r="R777" s="12">
        <f t="shared" si="540"/>
        <v>0</v>
      </c>
      <c r="S777" s="12">
        <f t="shared" si="540"/>
        <v>0</v>
      </c>
      <c r="T777" s="140"/>
      <c r="U777" s="140"/>
    </row>
    <row r="778" spans="1:21" s="116" customFormat="1" ht="20.100000000000001" hidden="1" customHeight="1" x14ac:dyDescent="0.2">
      <c r="A778" s="145"/>
      <c r="B778" s="138" t="s">
        <v>17</v>
      </c>
      <c r="C778" s="15">
        <v>136</v>
      </c>
      <c r="D778" s="16" t="s">
        <v>40</v>
      </c>
      <c r="E778" s="16"/>
      <c r="F778" s="15" t="s">
        <v>267</v>
      </c>
      <c r="G778" s="15">
        <v>244</v>
      </c>
      <c r="H778" s="12">
        <f>J778+L778+N778+P778</f>
        <v>0</v>
      </c>
      <c r="I778" s="19">
        <f t="shared" ref="I778:I786" si="541">K778+M778+O778+Q778</f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v>0</v>
      </c>
      <c r="P778" s="12">
        <v>0</v>
      </c>
      <c r="Q778" s="12">
        <v>0</v>
      </c>
      <c r="R778" s="12">
        <v>0</v>
      </c>
      <c r="S778" s="12">
        <v>0</v>
      </c>
      <c r="T778" s="140"/>
      <c r="U778" s="140"/>
    </row>
    <row r="779" spans="1:21" s="116" customFormat="1" ht="20.100000000000001" hidden="1" customHeight="1" x14ac:dyDescent="0.2">
      <c r="A779" s="145"/>
      <c r="B779" s="139"/>
      <c r="C779" s="15">
        <v>136</v>
      </c>
      <c r="D779" s="16" t="s">
        <v>41</v>
      </c>
      <c r="E779" s="16"/>
      <c r="F779" s="15" t="s">
        <v>267</v>
      </c>
      <c r="G779" s="15">
        <v>612</v>
      </c>
      <c r="H779" s="12">
        <f t="shared" ref="H779:H786" si="542">J779+L779+N779+P779</f>
        <v>0</v>
      </c>
      <c r="I779" s="19">
        <f t="shared" si="541"/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40"/>
      <c r="U779" s="140"/>
    </row>
    <row r="780" spans="1:21" s="116" customFormat="1" ht="20.100000000000001" hidden="1" customHeight="1" x14ac:dyDescent="0.2">
      <c r="A780" s="145"/>
      <c r="B780" s="138" t="s">
        <v>14</v>
      </c>
      <c r="C780" s="15">
        <v>136</v>
      </c>
      <c r="D780" s="16" t="s">
        <v>41</v>
      </c>
      <c r="E780" s="16"/>
      <c r="F780" s="16" t="s">
        <v>268</v>
      </c>
      <c r="G780" s="15">
        <v>244</v>
      </c>
      <c r="H780" s="12">
        <f t="shared" si="542"/>
        <v>0</v>
      </c>
      <c r="I780" s="19">
        <f t="shared" si="541"/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40"/>
      <c r="U780" s="140"/>
    </row>
    <row r="781" spans="1:21" s="116" customFormat="1" ht="20.100000000000001" hidden="1" customHeight="1" x14ac:dyDescent="0.2">
      <c r="A781" s="145"/>
      <c r="B781" s="144"/>
      <c r="C781" s="15">
        <v>136</v>
      </c>
      <c r="D781" s="16" t="s">
        <v>41</v>
      </c>
      <c r="E781" s="16"/>
      <c r="F781" s="16" t="s">
        <v>268</v>
      </c>
      <c r="G781" s="15">
        <v>112</v>
      </c>
      <c r="H781" s="12">
        <f t="shared" si="542"/>
        <v>0</v>
      </c>
      <c r="I781" s="19">
        <f t="shared" si="541"/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40"/>
      <c r="U781" s="140"/>
    </row>
    <row r="782" spans="1:21" s="116" customFormat="1" ht="20.100000000000001" hidden="1" customHeight="1" x14ac:dyDescent="0.2">
      <c r="A782" s="145"/>
      <c r="B782" s="144"/>
      <c r="C782" s="15">
        <v>136</v>
      </c>
      <c r="D782" s="16" t="s">
        <v>41</v>
      </c>
      <c r="E782" s="16"/>
      <c r="F782" s="16" t="s">
        <v>268</v>
      </c>
      <c r="G782" s="15">
        <v>540</v>
      </c>
      <c r="H782" s="12">
        <f t="shared" si="542"/>
        <v>0</v>
      </c>
      <c r="I782" s="19">
        <f t="shared" si="541"/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40"/>
      <c r="U782" s="140"/>
    </row>
    <row r="783" spans="1:21" s="116" customFormat="1" ht="20.100000000000001" hidden="1" customHeight="1" x14ac:dyDescent="0.2">
      <c r="A783" s="145"/>
      <c r="B783" s="144"/>
      <c r="C783" s="15">
        <v>136</v>
      </c>
      <c r="D783" s="16" t="s">
        <v>41</v>
      </c>
      <c r="E783" s="16"/>
      <c r="F783" s="16" t="s">
        <v>268</v>
      </c>
      <c r="G783" s="15">
        <v>612</v>
      </c>
      <c r="H783" s="12">
        <f t="shared" si="542"/>
        <v>0</v>
      </c>
      <c r="I783" s="19">
        <f t="shared" si="541"/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40"/>
      <c r="U783" s="140"/>
    </row>
    <row r="784" spans="1:21" s="116" customFormat="1" ht="20.100000000000001" hidden="1" customHeight="1" x14ac:dyDescent="0.2">
      <c r="A784" s="145"/>
      <c r="B784" s="139"/>
      <c r="C784" s="15">
        <v>136</v>
      </c>
      <c r="D784" s="16" t="s">
        <v>42</v>
      </c>
      <c r="E784" s="16"/>
      <c r="F784" s="16" t="s">
        <v>268</v>
      </c>
      <c r="G784" s="15">
        <v>622</v>
      </c>
      <c r="H784" s="12">
        <f t="shared" si="542"/>
        <v>0</v>
      </c>
      <c r="I784" s="19">
        <f t="shared" si="541"/>
        <v>0</v>
      </c>
      <c r="J784" s="12">
        <v>0</v>
      </c>
      <c r="K784" s="12">
        <v>0</v>
      </c>
      <c r="L784" s="12">
        <v>0</v>
      </c>
      <c r="M784" s="12">
        <v>0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2">
        <v>0</v>
      </c>
      <c r="T784" s="140"/>
      <c r="U784" s="140"/>
    </row>
    <row r="785" spans="1:21" s="116" customFormat="1" ht="20.100000000000001" hidden="1" customHeight="1" x14ac:dyDescent="0.2">
      <c r="A785" s="145"/>
      <c r="B785" s="130" t="s">
        <v>15</v>
      </c>
      <c r="C785" s="15"/>
      <c r="D785" s="16"/>
      <c r="E785" s="16"/>
      <c r="F785" s="16"/>
      <c r="G785" s="15"/>
      <c r="H785" s="12">
        <f t="shared" si="542"/>
        <v>0</v>
      </c>
      <c r="I785" s="19">
        <f t="shared" si="541"/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40"/>
      <c r="U785" s="140"/>
    </row>
    <row r="786" spans="1:21" s="116" customFormat="1" ht="20.100000000000001" hidden="1" customHeight="1" x14ac:dyDescent="0.2">
      <c r="A786" s="145"/>
      <c r="B786" s="130" t="s">
        <v>12</v>
      </c>
      <c r="C786" s="15"/>
      <c r="D786" s="16"/>
      <c r="E786" s="16"/>
      <c r="F786" s="16"/>
      <c r="G786" s="15"/>
      <c r="H786" s="12">
        <f t="shared" si="542"/>
        <v>0</v>
      </c>
      <c r="I786" s="19">
        <f t="shared" si="541"/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40"/>
      <c r="U786" s="140"/>
    </row>
    <row r="787" spans="1:21" s="116" customFormat="1" ht="20.100000000000001" hidden="1" customHeight="1" x14ac:dyDescent="0.2">
      <c r="A787" s="150" t="s">
        <v>287</v>
      </c>
      <c r="B787" s="130" t="s">
        <v>281</v>
      </c>
      <c r="C787" s="15"/>
      <c r="D787" s="16"/>
      <c r="E787" s="16"/>
      <c r="F787" s="16"/>
      <c r="G787" s="15"/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40" t="s">
        <v>489</v>
      </c>
      <c r="U787" s="140" t="s">
        <v>344</v>
      </c>
    </row>
    <row r="788" spans="1:21" s="116" customFormat="1" ht="20.100000000000001" hidden="1" customHeight="1" x14ac:dyDescent="0.2">
      <c r="A788" s="144"/>
      <c r="B788" s="130" t="s">
        <v>107</v>
      </c>
      <c r="C788" s="15"/>
      <c r="D788" s="16"/>
      <c r="E788" s="16"/>
      <c r="F788" s="16"/>
      <c r="G788" s="15"/>
      <c r="H788" s="12" t="e">
        <f t="shared" ref="H788:S788" si="543">ROUND(H789/H787,1)</f>
        <v>#DIV/0!</v>
      </c>
      <c r="I788" s="12" t="e">
        <f t="shared" si="543"/>
        <v>#DIV/0!</v>
      </c>
      <c r="J788" s="12" t="e">
        <f t="shared" si="543"/>
        <v>#DIV/0!</v>
      </c>
      <c r="K788" s="12" t="e">
        <f t="shared" si="543"/>
        <v>#DIV/0!</v>
      </c>
      <c r="L788" s="12" t="e">
        <f t="shared" si="543"/>
        <v>#DIV/0!</v>
      </c>
      <c r="M788" s="12" t="e">
        <f t="shared" si="543"/>
        <v>#DIV/0!</v>
      </c>
      <c r="N788" s="12" t="e">
        <f t="shared" si="543"/>
        <v>#DIV/0!</v>
      </c>
      <c r="O788" s="12" t="e">
        <f t="shared" si="543"/>
        <v>#DIV/0!</v>
      </c>
      <c r="P788" s="12" t="e">
        <f t="shared" si="543"/>
        <v>#DIV/0!</v>
      </c>
      <c r="Q788" s="12" t="e">
        <f t="shared" si="543"/>
        <v>#DIV/0!</v>
      </c>
      <c r="R788" s="12" t="e">
        <f t="shared" si="543"/>
        <v>#DIV/0!</v>
      </c>
      <c r="S788" s="12" t="e">
        <f t="shared" si="543"/>
        <v>#DIV/0!</v>
      </c>
      <c r="T788" s="140"/>
      <c r="U788" s="140"/>
    </row>
    <row r="789" spans="1:21" s="116" customFormat="1" ht="20.100000000000001" hidden="1" customHeight="1" x14ac:dyDescent="0.2">
      <c r="A789" s="144"/>
      <c r="B789" s="130" t="s">
        <v>90</v>
      </c>
      <c r="C789" s="15"/>
      <c r="D789" s="16"/>
      <c r="E789" s="16"/>
      <c r="F789" s="16"/>
      <c r="G789" s="15"/>
      <c r="H789" s="12">
        <f t="shared" ref="H789:S789" si="544">SUM(H790:H798)</f>
        <v>0</v>
      </c>
      <c r="I789" s="12">
        <f t="shared" si="544"/>
        <v>0</v>
      </c>
      <c r="J789" s="12">
        <f t="shared" si="544"/>
        <v>0</v>
      </c>
      <c r="K789" s="12">
        <f t="shared" si="544"/>
        <v>0</v>
      </c>
      <c r="L789" s="12">
        <f t="shared" si="544"/>
        <v>0</v>
      </c>
      <c r="M789" s="12">
        <f t="shared" si="544"/>
        <v>0</v>
      </c>
      <c r="N789" s="12">
        <f t="shared" si="544"/>
        <v>0</v>
      </c>
      <c r="O789" s="12">
        <f t="shared" si="544"/>
        <v>0</v>
      </c>
      <c r="P789" s="12">
        <f t="shared" si="544"/>
        <v>0</v>
      </c>
      <c r="Q789" s="12">
        <f t="shared" si="544"/>
        <v>0</v>
      </c>
      <c r="R789" s="12">
        <f t="shared" si="544"/>
        <v>0</v>
      </c>
      <c r="S789" s="12">
        <f t="shared" si="544"/>
        <v>0</v>
      </c>
      <c r="T789" s="140"/>
      <c r="U789" s="140"/>
    </row>
    <row r="790" spans="1:21" s="116" customFormat="1" ht="20.100000000000001" hidden="1" customHeight="1" x14ac:dyDescent="0.2">
      <c r="A790" s="144"/>
      <c r="B790" s="138" t="s">
        <v>17</v>
      </c>
      <c r="C790" s="15">
        <v>136</v>
      </c>
      <c r="D790" s="16" t="s">
        <v>40</v>
      </c>
      <c r="E790" s="16"/>
      <c r="F790" s="15">
        <v>710003330</v>
      </c>
      <c r="G790" s="15">
        <v>244</v>
      </c>
      <c r="H790" s="12">
        <f>J790+L790+N790+P790</f>
        <v>0</v>
      </c>
      <c r="I790" s="19">
        <f t="shared" ref="I790:I798" si="545">K790+M790+O790+Q790</f>
        <v>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40"/>
      <c r="U790" s="140"/>
    </row>
    <row r="791" spans="1:21" s="116" customFormat="1" ht="20.100000000000001" hidden="1" customHeight="1" x14ac:dyDescent="0.2">
      <c r="A791" s="144"/>
      <c r="B791" s="139"/>
      <c r="C791" s="15">
        <v>136</v>
      </c>
      <c r="D791" s="16" t="s">
        <v>40</v>
      </c>
      <c r="E791" s="16"/>
      <c r="F791" s="15">
        <v>710003330</v>
      </c>
      <c r="G791" s="15">
        <v>242</v>
      </c>
      <c r="H791" s="12">
        <f t="shared" ref="H791:H798" si="546">J791+L791+N791+P791</f>
        <v>0</v>
      </c>
      <c r="I791" s="19">
        <f t="shared" si="545"/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40"/>
      <c r="U791" s="140"/>
    </row>
    <row r="792" spans="1:21" s="116" customFormat="1" ht="20.100000000000001" hidden="1" customHeight="1" x14ac:dyDescent="0.2">
      <c r="A792" s="144"/>
      <c r="B792" s="138" t="s">
        <v>14</v>
      </c>
      <c r="C792" s="15"/>
      <c r="D792" s="16"/>
      <c r="E792" s="16"/>
      <c r="F792" s="16"/>
      <c r="G792" s="15"/>
      <c r="H792" s="12">
        <f t="shared" si="546"/>
        <v>0</v>
      </c>
      <c r="I792" s="19">
        <f t="shared" si="545"/>
        <v>0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12">
        <v>0</v>
      </c>
      <c r="Q792" s="12">
        <v>0</v>
      </c>
      <c r="R792" s="12">
        <v>0</v>
      </c>
      <c r="S792" s="12">
        <v>0</v>
      </c>
      <c r="T792" s="140"/>
      <c r="U792" s="140"/>
    </row>
    <row r="793" spans="1:21" s="116" customFormat="1" ht="20.100000000000001" hidden="1" customHeight="1" x14ac:dyDescent="0.2">
      <c r="A793" s="144"/>
      <c r="B793" s="144"/>
      <c r="C793" s="15"/>
      <c r="D793" s="16"/>
      <c r="E793" s="16"/>
      <c r="F793" s="16"/>
      <c r="G793" s="15"/>
      <c r="H793" s="12">
        <f t="shared" si="546"/>
        <v>0</v>
      </c>
      <c r="I793" s="19">
        <f t="shared" si="545"/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40"/>
      <c r="U793" s="140"/>
    </row>
    <row r="794" spans="1:21" s="116" customFormat="1" ht="20.100000000000001" hidden="1" customHeight="1" x14ac:dyDescent="0.2">
      <c r="A794" s="144"/>
      <c r="B794" s="144"/>
      <c r="C794" s="15"/>
      <c r="D794" s="16"/>
      <c r="E794" s="16"/>
      <c r="F794" s="16"/>
      <c r="G794" s="15"/>
      <c r="H794" s="12">
        <f t="shared" si="546"/>
        <v>0</v>
      </c>
      <c r="I794" s="19">
        <f t="shared" si="545"/>
        <v>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140"/>
      <c r="U794" s="140"/>
    </row>
    <row r="795" spans="1:21" s="116" customFormat="1" ht="20.100000000000001" hidden="1" customHeight="1" x14ac:dyDescent="0.2">
      <c r="A795" s="144"/>
      <c r="B795" s="144"/>
      <c r="C795" s="15"/>
      <c r="D795" s="16"/>
      <c r="E795" s="16"/>
      <c r="F795" s="16"/>
      <c r="G795" s="15"/>
      <c r="H795" s="12">
        <f t="shared" si="546"/>
        <v>0</v>
      </c>
      <c r="I795" s="19">
        <f t="shared" si="545"/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40"/>
      <c r="U795" s="140"/>
    </row>
    <row r="796" spans="1:21" s="116" customFormat="1" ht="20.100000000000001" hidden="1" customHeight="1" x14ac:dyDescent="0.2">
      <c r="A796" s="144"/>
      <c r="B796" s="139"/>
      <c r="C796" s="15"/>
      <c r="D796" s="16"/>
      <c r="E796" s="16"/>
      <c r="F796" s="16"/>
      <c r="G796" s="15"/>
      <c r="H796" s="12">
        <f t="shared" si="546"/>
        <v>0</v>
      </c>
      <c r="I796" s="19">
        <f t="shared" si="545"/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40"/>
      <c r="U796" s="140"/>
    </row>
    <row r="797" spans="1:21" s="116" customFormat="1" ht="20.100000000000001" hidden="1" customHeight="1" x14ac:dyDescent="0.2">
      <c r="A797" s="144"/>
      <c r="B797" s="130" t="s">
        <v>15</v>
      </c>
      <c r="C797" s="15"/>
      <c r="D797" s="16"/>
      <c r="E797" s="16"/>
      <c r="F797" s="16"/>
      <c r="G797" s="15"/>
      <c r="H797" s="12">
        <f t="shared" si="546"/>
        <v>0</v>
      </c>
      <c r="I797" s="19">
        <f t="shared" si="545"/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  <c r="T797" s="140"/>
      <c r="U797" s="140"/>
    </row>
    <row r="798" spans="1:21" s="116" customFormat="1" ht="20.100000000000001" hidden="1" customHeight="1" x14ac:dyDescent="0.2">
      <c r="A798" s="139"/>
      <c r="B798" s="130" t="s">
        <v>12</v>
      </c>
      <c r="C798" s="15"/>
      <c r="D798" s="16"/>
      <c r="E798" s="16"/>
      <c r="F798" s="16"/>
      <c r="G798" s="15"/>
      <c r="H798" s="12">
        <f t="shared" si="546"/>
        <v>0</v>
      </c>
      <c r="I798" s="19">
        <f t="shared" si="545"/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40"/>
      <c r="U798" s="140"/>
    </row>
    <row r="799" spans="1:21" s="116" customFormat="1" ht="20.100000000000001" hidden="1" customHeight="1" x14ac:dyDescent="0.2">
      <c r="A799" s="138" t="s">
        <v>353</v>
      </c>
      <c r="B799" s="130" t="s">
        <v>133</v>
      </c>
      <c r="C799" s="15"/>
      <c r="D799" s="16"/>
      <c r="E799" s="16"/>
      <c r="F799" s="16"/>
      <c r="G799" s="15"/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41" t="s">
        <v>490</v>
      </c>
      <c r="U799" s="141" t="s">
        <v>350</v>
      </c>
    </row>
    <row r="800" spans="1:21" s="116" customFormat="1" ht="20.100000000000001" hidden="1" customHeight="1" x14ac:dyDescent="0.2">
      <c r="A800" s="144"/>
      <c r="B800" s="130" t="s">
        <v>107</v>
      </c>
      <c r="C800" s="15"/>
      <c r="D800" s="16"/>
      <c r="E800" s="16"/>
      <c r="F800" s="16"/>
      <c r="G800" s="15"/>
      <c r="H800" s="20" t="e">
        <f>ROUND(H801/H799,1)</f>
        <v>#DIV/0!</v>
      </c>
      <c r="I800" s="20" t="e">
        <f t="shared" ref="I800:S800" si="547">ROUND(I801/I799,1)</f>
        <v>#DIV/0!</v>
      </c>
      <c r="J800" s="20" t="e">
        <f t="shared" si="547"/>
        <v>#DIV/0!</v>
      </c>
      <c r="K800" s="20" t="e">
        <f t="shared" si="547"/>
        <v>#DIV/0!</v>
      </c>
      <c r="L800" s="20" t="e">
        <f t="shared" si="547"/>
        <v>#DIV/0!</v>
      </c>
      <c r="M800" s="20" t="e">
        <f t="shared" si="547"/>
        <v>#DIV/0!</v>
      </c>
      <c r="N800" s="20" t="e">
        <f t="shared" si="547"/>
        <v>#DIV/0!</v>
      </c>
      <c r="O800" s="20" t="e">
        <f t="shared" si="547"/>
        <v>#DIV/0!</v>
      </c>
      <c r="P800" s="20" t="e">
        <f t="shared" si="547"/>
        <v>#DIV/0!</v>
      </c>
      <c r="Q800" s="20" t="e">
        <f t="shared" si="547"/>
        <v>#DIV/0!</v>
      </c>
      <c r="R800" s="20" t="e">
        <f t="shared" si="547"/>
        <v>#DIV/0!</v>
      </c>
      <c r="S800" s="20" t="e">
        <f t="shared" si="547"/>
        <v>#DIV/0!</v>
      </c>
      <c r="T800" s="142"/>
      <c r="U800" s="142"/>
    </row>
    <row r="801" spans="1:21" s="116" customFormat="1" ht="20.100000000000001" hidden="1" customHeight="1" x14ac:dyDescent="0.2">
      <c r="A801" s="144"/>
      <c r="B801" s="130" t="s">
        <v>90</v>
      </c>
      <c r="C801" s="15"/>
      <c r="D801" s="16"/>
      <c r="E801" s="16"/>
      <c r="F801" s="16"/>
      <c r="G801" s="15"/>
      <c r="H801" s="12">
        <f t="shared" ref="H801:S801" si="548">SUM(H802:H811)</f>
        <v>0</v>
      </c>
      <c r="I801" s="12">
        <f t="shared" si="548"/>
        <v>0</v>
      </c>
      <c r="J801" s="12">
        <f t="shared" si="548"/>
        <v>0</v>
      </c>
      <c r="K801" s="12">
        <f t="shared" si="548"/>
        <v>0</v>
      </c>
      <c r="L801" s="12">
        <f t="shared" si="548"/>
        <v>0</v>
      </c>
      <c r="M801" s="12">
        <f t="shared" si="548"/>
        <v>0</v>
      </c>
      <c r="N801" s="12">
        <f t="shared" si="548"/>
        <v>0</v>
      </c>
      <c r="O801" s="12">
        <f t="shared" si="548"/>
        <v>0</v>
      </c>
      <c r="P801" s="12">
        <f t="shared" si="548"/>
        <v>0</v>
      </c>
      <c r="Q801" s="12">
        <f t="shared" si="548"/>
        <v>0</v>
      </c>
      <c r="R801" s="12">
        <f t="shared" si="548"/>
        <v>0</v>
      </c>
      <c r="S801" s="12">
        <f t="shared" si="548"/>
        <v>0</v>
      </c>
      <c r="T801" s="142"/>
      <c r="U801" s="142"/>
    </row>
    <row r="802" spans="1:21" s="116" customFormat="1" ht="20.100000000000001" hidden="1" customHeight="1" x14ac:dyDescent="0.2">
      <c r="A802" s="144"/>
      <c r="B802" s="138" t="s">
        <v>17</v>
      </c>
      <c r="C802" s="15">
        <v>136</v>
      </c>
      <c r="D802" s="16" t="s">
        <v>41</v>
      </c>
      <c r="E802" s="16"/>
      <c r="F802" s="16" t="s">
        <v>351</v>
      </c>
      <c r="G802" s="15">
        <v>540</v>
      </c>
      <c r="H802" s="12">
        <f>J802+L802+N802+P802</f>
        <v>0</v>
      </c>
      <c r="I802" s="19">
        <f t="shared" ref="I802:I811" si="549">K802+M802+O802+Q802</f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42"/>
      <c r="U802" s="142"/>
    </row>
    <row r="803" spans="1:21" s="116" customFormat="1" ht="20.100000000000001" hidden="1" customHeight="1" x14ac:dyDescent="0.2">
      <c r="A803" s="144"/>
      <c r="B803" s="144"/>
      <c r="C803" s="15">
        <v>136</v>
      </c>
      <c r="D803" s="16" t="s">
        <v>41</v>
      </c>
      <c r="E803" s="16"/>
      <c r="F803" s="16" t="s">
        <v>267</v>
      </c>
      <c r="G803" s="15">
        <v>612</v>
      </c>
      <c r="H803" s="12">
        <f t="shared" ref="H803:H811" si="550">J803+L803+N803+P803</f>
        <v>0</v>
      </c>
      <c r="I803" s="19">
        <f t="shared" si="549"/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42"/>
      <c r="U803" s="142"/>
    </row>
    <row r="804" spans="1:21" s="116" customFormat="1" ht="20.100000000000001" hidden="1" customHeight="1" x14ac:dyDescent="0.2">
      <c r="A804" s="144"/>
      <c r="B804" s="139"/>
      <c r="C804" s="15">
        <v>136</v>
      </c>
      <c r="D804" s="16" t="s">
        <v>41</v>
      </c>
      <c r="E804" s="16"/>
      <c r="F804" s="16" t="s">
        <v>352</v>
      </c>
      <c r="G804" s="15">
        <v>540</v>
      </c>
      <c r="H804" s="12">
        <f t="shared" si="550"/>
        <v>0</v>
      </c>
      <c r="I804" s="19">
        <f t="shared" si="549"/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42"/>
      <c r="U804" s="142"/>
    </row>
    <row r="805" spans="1:21" s="116" customFormat="1" ht="20.100000000000001" hidden="1" customHeight="1" x14ac:dyDescent="0.2">
      <c r="A805" s="144"/>
      <c r="B805" s="138" t="s">
        <v>14</v>
      </c>
      <c r="C805" s="15">
        <v>136</v>
      </c>
      <c r="D805" s="16" t="s">
        <v>41</v>
      </c>
      <c r="E805" s="16"/>
      <c r="F805" s="16" t="s">
        <v>268</v>
      </c>
      <c r="G805" s="15">
        <v>244</v>
      </c>
      <c r="H805" s="12">
        <f t="shared" si="550"/>
        <v>0</v>
      </c>
      <c r="I805" s="19">
        <f t="shared" si="549"/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  <c r="T805" s="142"/>
      <c r="U805" s="142"/>
    </row>
    <row r="806" spans="1:21" s="116" customFormat="1" ht="20.100000000000001" hidden="1" customHeight="1" x14ac:dyDescent="0.2">
      <c r="A806" s="144"/>
      <c r="B806" s="144"/>
      <c r="C806" s="15">
        <v>136</v>
      </c>
      <c r="D806" s="16" t="s">
        <v>41</v>
      </c>
      <c r="E806" s="16"/>
      <c r="F806" s="16" t="s">
        <v>268</v>
      </c>
      <c r="G806" s="15">
        <v>112</v>
      </c>
      <c r="H806" s="12">
        <f t="shared" si="550"/>
        <v>0</v>
      </c>
      <c r="I806" s="19">
        <f t="shared" si="549"/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42"/>
      <c r="U806" s="142"/>
    </row>
    <row r="807" spans="1:21" s="116" customFormat="1" ht="20.100000000000001" hidden="1" customHeight="1" x14ac:dyDescent="0.2">
      <c r="A807" s="144"/>
      <c r="B807" s="144"/>
      <c r="C807" s="15">
        <v>136</v>
      </c>
      <c r="D807" s="16" t="s">
        <v>41</v>
      </c>
      <c r="E807" s="16"/>
      <c r="F807" s="16" t="s">
        <v>268</v>
      </c>
      <c r="G807" s="15">
        <v>540</v>
      </c>
      <c r="H807" s="12">
        <f t="shared" si="550"/>
        <v>0</v>
      </c>
      <c r="I807" s="19">
        <f t="shared" si="549"/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42"/>
      <c r="U807" s="142"/>
    </row>
    <row r="808" spans="1:21" s="116" customFormat="1" ht="20.100000000000001" hidden="1" customHeight="1" x14ac:dyDescent="0.2">
      <c r="A808" s="144"/>
      <c r="B808" s="144"/>
      <c r="C808" s="15">
        <v>136</v>
      </c>
      <c r="D808" s="16" t="s">
        <v>41</v>
      </c>
      <c r="E808" s="16"/>
      <c r="F808" s="16" t="s">
        <v>268</v>
      </c>
      <c r="G808" s="15">
        <v>612</v>
      </c>
      <c r="H808" s="12">
        <f t="shared" si="550"/>
        <v>0</v>
      </c>
      <c r="I808" s="19">
        <f t="shared" si="549"/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42"/>
      <c r="U808" s="142"/>
    </row>
    <row r="809" spans="1:21" s="116" customFormat="1" ht="20.100000000000001" hidden="1" customHeight="1" x14ac:dyDescent="0.2">
      <c r="A809" s="144"/>
      <c r="B809" s="139"/>
      <c r="C809" s="15">
        <v>136</v>
      </c>
      <c r="D809" s="16" t="s">
        <v>42</v>
      </c>
      <c r="E809" s="16"/>
      <c r="F809" s="16" t="s">
        <v>268</v>
      </c>
      <c r="G809" s="15">
        <v>622</v>
      </c>
      <c r="H809" s="12">
        <f t="shared" si="550"/>
        <v>0</v>
      </c>
      <c r="I809" s="19">
        <f t="shared" si="549"/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42"/>
      <c r="U809" s="142"/>
    </row>
    <row r="810" spans="1:21" s="116" customFormat="1" ht="20.100000000000001" hidden="1" customHeight="1" x14ac:dyDescent="0.2">
      <c r="A810" s="144"/>
      <c r="B810" s="130" t="s">
        <v>15</v>
      </c>
      <c r="C810" s="15"/>
      <c r="D810" s="16"/>
      <c r="E810" s="16"/>
      <c r="F810" s="16"/>
      <c r="G810" s="15"/>
      <c r="H810" s="12">
        <f t="shared" si="550"/>
        <v>0</v>
      </c>
      <c r="I810" s="19">
        <f t="shared" si="549"/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42"/>
      <c r="U810" s="142"/>
    </row>
    <row r="811" spans="1:21" s="116" customFormat="1" ht="20.100000000000001" hidden="1" customHeight="1" x14ac:dyDescent="0.2">
      <c r="A811" s="139"/>
      <c r="B811" s="130" t="s">
        <v>12</v>
      </c>
      <c r="C811" s="15"/>
      <c r="D811" s="16"/>
      <c r="E811" s="16"/>
      <c r="F811" s="16"/>
      <c r="G811" s="15"/>
      <c r="H811" s="12">
        <f t="shared" si="550"/>
        <v>0</v>
      </c>
      <c r="I811" s="19">
        <f t="shared" si="549"/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43"/>
      <c r="U811" s="143"/>
    </row>
    <row r="812" spans="1:21" s="116" customFormat="1" ht="20.100000000000001" hidden="1" customHeight="1" x14ac:dyDescent="0.2">
      <c r="A812" s="138" t="s">
        <v>354</v>
      </c>
      <c r="B812" s="130" t="s">
        <v>133</v>
      </c>
      <c r="C812" s="15"/>
      <c r="D812" s="16"/>
      <c r="E812" s="16"/>
      <c r="F812" s="16"/>
      <c r="G812" s="15"/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41" t="s">
        <v>490</v>
      </c>
      <c r="U812" s="141" t="s">
        <v>355</v>
      </c>
    </row>
    <row r="813" spans="1:21" s="116" customFormat="1" ht="20.100000000000001" hidden="1" customHeight="1" x14ac:dyDescent="0.2">
      <c r="A813" s="144"/>
      <c r="B813" s="130" t="s">
        <v>107</v>
      </c>
      <c r="C813" s="15"/>
      <c r="D813" s="16"/>
      <c r="E813" s="16"/>
      <c r="F813" s="16"/>
      <c r="G813" s="15"/>
      <c r="H813" s="20" t="e">
        <f>ROUND(H814/H812,1)</f>
        <v>#DIV/0!</v>
      </c>
      <c r="I813" s="20" t="e">
        <f t="shared" ref="I813:S813" si="551">ROUND(I814/I812,1)</f>
        <v>#DIV/0!</v>
      </c>
      <c r="J813" s="20" t="e">
        <f t="shared" si="551"/>
        <v>#DIV/0!</v>
      </c>
      <c r="K813" s="20" t="e">
        <f t="shared" si="551"/>
        <v>#DIV/0!</v>
      </c>
      <c r="L813" s="20" t="e">
        <f t="shared" si="551"/>
        <v>#DIV/0!</v>
      </c>
      <c r="M813" s="20" t="e">
        <f t="shared" si="551"/>
        <v>#DIV/0!</v>
      </c>
      <c r="N813" s="20" t="e">
        <f t="shared" si="551"/>
        <v>#DIV/0!</v>
      </c>
      <c r="O813" s="20" t="e">
        <f t="shared" si="551"/>
        <v>#DIV/0!</v>
      </c>
      <c r="P813" s="20" t="e">
        <f t="shared" si="551"/>
        <v>#DIV/0!</v>
      </c>
      <c r="Q813" s="20" t="e">
        <f t="shared" si="551"/>
        <v>#DIV/0!</v>
      </c>
      <c r="R813" s="20" t="e">
        <f t="shared" si="551"/>
        <v>#DIV/0!</v>
      </c>
      <c r="S813" s="20" t="e">
        <f t="shared" si="551"/>
        <v>#DIV/0!</v>
      </c>
      <c r="T813" s="142"/>
      <c r="U813" s="142"/>
    </row>
    <row r="814" spans="1:21" s="116" customFormat="1" ht="20.100000000000001" hidden="1" customHeight="1" x14ac:dyDescent="0.2">
      <c r="A814" s="144"/>
      <c r="B814" s="130" t="s">
        <v>90</v>
      </c>
      <c r="C814" s="15"/>
      <c r="D814" s="16"/>
      <c r="E814" s="16"/>
      <c r="F814" s="16"/>
      <c r="G814" s="15"/>
      <c r="H814" s="12">
        <f t="shared" ref="H814:S814" si="552">SUM(H815:H824)</f>
        <v>0</v>
      </c>
      <c r="I814" s="12">
        <f t="shared" si="552"/>
        <v>0</v>
      </c>
      <c r="J814" s="12">
        <f t="shared" si="552"/>
        <v>0</v>
      </c>
      <c r="K814" s="12">
        <f t="shared" si="552"/>
        <v>0</v>
      </c>
      <c r="L814" s="12">
        <f t="shared" si="552"/>
        <v>0</v>
      </c>
      <c r="M814" s="12">
        <f t="shared" si="552"/>
        <v>0</v>
      </c>
      <c r="N814" s="12">
        <f t="shared" si="552"/>
        <v>0</v>
      </c>
      <c r="O814" s="12">
        <f t="shared" si="552"/>
        <v>0</v>
      </c>
      <c r="P814" s="12">
        <f t="shared" si="552"/>
        <v>0</v>
      </c>
      <c r="Q814" s="12">
        <f t="shared" si="552"/>
        <v>0</v>
      </c>
      <c r="R814" s="12">
        <f t="shared" si="552"/>
        <v>0</v>
      </c>
      <c r="S814" s="12">
        <f t="shared" si="552"/>
        <v>0</v>
      </c>
      <c r="T814" s="142"/>
      <c r="U814" s="142"/>
    </row>
    <row r="815" spans="1:21" s="116" customFormat="1" ht="20.100000000000001" hidden="1" customHeight="1" x14ac:dyDescent="0.2">
      <c r="A815" s="144"/>
      <c r="B815" s="138" t="s">
        <v>17</v>
      </c>
      <c r="C815" s="15">
        <v>136</v>
      </c>
      <c r="D815" s="16" t="s">
        <v>41</v>
      </c>
      <c r="E815" s="16"/>
      <c r="F815" s="16" t="s">
        <v>351</v>
      </c>
      <c r="G815" s="15">
        <v>540</v>
      </c>
      <c r="H815" s="12">
        <f>J815+L815+N815+P815</f>
        <v>0</v>
      </c>
      <c r="I815" s="19">
        <f t="shared" ref="I815:I817" si="553">K815+M815+O815+Q815</f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42"/>
      <c r="U815" s="142"/>
    </row>
    <row r="816" spans="1:21" s="116" customFormat="1" ht="20.100000000000001" hidden="1" customHeight="1" x14ac:dyDescent="0.2">
      <c r="A816" s="144"/>
      <c r="B816" s="144"/>
      <c r="C816" s="15">
        <v>136</v>
      </c>
      <c r="D816" s="16" t="s">
        <v>41</v>
      </c>
      <c r="E816" s="16"/>
      <c r="F816" s="16" t="s">
        <v>267</v>
      </c>
      <c r="G816" s="15">
        <v>612</v>
      </c>
      <c r="H816" s="12">
        <f t="shared" ref="H816:H824" si="554">J816+L816+N816+P816</f>
        <v>0</v>
      </c>
      <c r="I816" s="19">
        <f t="shared" si="553"/>
        <v>0</v>
      </c>
      <c r="J816" s="12">
        <v>0</v>
      </c>
      <c r="K816" s="12">
        <v>0</v>
      </c>
      <c r="L816" s="12">
        <v>0</v>
      </c>
      <c r="M816" s="12">
        <v>0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2">
        <v>0</v>
      </c>
      <c r="T816" s="142"/>
      <c r="U816" s="142"/>
    </row>
    <row r="817" spans="1:21" s="116" customFormat="1" ht="20.100000000000001" hidden="1" customHeight="1" x14ac:dyDescent="0.2">
      <c r="A817" s="144"/>
      <c r="B817" s="139"/>
      <c r="C817" s="15">
        <v>136</v>
      </c>
      <c r="D817" s="16" t="s">
        <v>41</v>
      </c>
      <c r="E817" s="16"/>
      <c r="F817" s="16" t="s">
        <v>352</v>
      </c>
      <c r="G817" s="15">
        <v>540</v>
      </c>
      <c r="H817" s="12">
        <f t="shared" si="554"/>
        <v>0</v>
      </c>
      <c r="I817" s="19">
        <f t="shared" si="553"/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42"/>
      <c r="U817" s="142"/>
    </row>
    <row r="818" spans="1:21" s="116" customFormat="1" ht="20.100000000000001" hidden="1" customHeight="1" x14ac:dyDescent="0.2">
      <c r="A818" s="144"/>
      <c r="B818" s="138" t="s">
        <v>14</v>
      </c>
      <c r="C818" s="15">
        <v>136</v>
      </c>
      <c r="D818" s="16" t="s">
        <v>41</v>
      </c>
      <c r="E818" s="16"/>
      <c r="F818" s="16" t="s">
        <v>268</v>
      </c>
      <c r="G818" s="15">
        <v>244</v>
      </c>
      <c r="H818" s="12">
        <f t="shared" si="554"/>
        <v>0</v>
      </c>
      <c r="I818" s="19">
        <f t="shared" ref="I818:I824" si="555">K818+M818+O818+Q818</f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42"/>
      <c r="U818" s="142"/>
    </row>
    <row r="819" spans="1:21" s="116" customFormat="1" ht="20.100000000000001" hidden="1" customHeight="1" x14ac:dyDescent="0.2">
      <c r="A819" s="144"/>
      <c r="B819" s="144"/>
      <c r="C819" s="15">
        <v>136</v>
      </c>
      <c r="D819" s="16" t="s">
        <v>41</v>
      </c>
      <c r="E819" s="16"/>
      <c r="F819" s="16" t="s">
        <v>268</v>
      </c>
      <c r="G819" s="15">
        <v>112</v>
      </c>
      <c r="H819" s="12">
        <f t="shared" si="554"/>
        <v>0</v>
      </c>
      <c r="I819" s="19">
        <f t="shared" si="555"/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42"/>
      <c r="U819" s="142"/>
    </row>
    <row r="820" spans="1:21" s="116" customFormat="1" ht="20.100000000000001" hidden="1" customHeight="1" x14ac:dyDescent="0.2">
      <c r="A820" s="144"/>
      <c r="B820" s="144"/>
      <c r="C820" s="15">
        <v>136</v>
      </c>
      <c r="D820" s="16" t="s">
        <v>41</v>
      </c>
      <c r="E820" s="16"/>
      <c r="F820" s="16" t="s">
        <v>268</v>
      </c>
      <c r="G820" s="15">
        <v>540</v>
      </c>
      <c r="H820" s="12">
        <f t="shared" si="554"/>
        <v>0</v>
      </c>
      <c r="I820" s="19">
        <f t="shared" si="555"/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42"/>
      <c r="U820" s="142"/>
    </row>
    <row r="821" spans="1:21" s="116" customFormat="1" ht="20.100000000000001" hidden="1" customHeight="1" x14ac:dyDescent="0.2">
      <c r="A821" s="144"/>
      <c r="B821" s="144"/>
      <c r="C821" s="15">
        <v>136</v>
      </c>
      <c r="D821" s="16" t="s">
        <v>41</v>
      </c>
      <c r="E821" s="16"/>
      <c r="F821" s="16" t="s">
        <v>268</v>
      </c>
      <c r="G821" s="15">
        <v>612</v>
      </c>
      <c r="H821" s="12">
        <f t="shared" si="554"/>
        <v>0</v>
      </c>
      <c r="I821" s="19">
        <f t="shared" si="555"/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v>0</v>
      </c>
      <c r="R821" s="12">
        <v>0</v>
      </c>
      <c r="S821" s="12">
        <v>0</v>
      </c>
      <c r="T821" s="142"/>
      <c r="U821" s="142"/>
    </row>
    <row r="822" spans="1:21" s="116" customFormat="1" ht="20.100000000000001" hidden="1" customHeight="1" x14ac:dyDescent="0.2">
      <c r="A822" s="144"/>
      <c r="B822" s="139"/>
      <c r="C822" s="15">
        <v>136</v>
      </c>
      <c r="D822" s="16" t="s">
        <v>42</v>
      </c>
      <c r="E822" s="16"/>
      <c r="F822" s="16" t="s">
        <v>268</v>
      </c>
      <c r="G822" s="15">
        <v>622</v>
      </c>
      <c r="H822" s="12">
        <f t="shared" si="554"/>
        <v>0</v>
      </c>
      <c r="I822" s="19">
        <f t="shared" si="555"/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42"/>
      <c r="U822" s="142"/>
    </row>
    <row r="823" spans="1:21" s="116" customFormat="1" ht="20.100000000000001" hidden="1" customHeight="1" x14ac:dyDescent="0.2">
      <c r="A823" s="144"/>
      <c r="B823" s="130" t="s">
        <v>15</v>
      </c>
      <c r="C823" s="15"/>
      <c r="D823" s="16"/>
      <c r="E823" s="16"/>
      <c r="F823" s="16"/>
      <c r="G823" s="15"/>
      <c r="H823" s="12">
        <f t="shared" si="554"/>
        <v>0</v>
      </c>
      <c r="I823" s="19">
        <f t="shared" si="555"/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42"/>
      <c r="U823" s="142"/>
    </row>
    <row r="824" spans="1:21" s="116" customFormat="1" ht="20.100000000000001" hidden="1" customHeight="1" x14ac:dyDescent="0.2">
      <c r="A824" s="139"/>
      <c r="B824" s="130" t="s">
        <v>12</v>
      </c>
      <c r="C824" s="15"/>
      <c r="D824" s="16"/>
      <c r="E824" s="16"/>
      <c r="F824" s="16"/>
      <c r="G824" s="15"/>
      <c r="H824" s="12">
        <f t="shared" si="554"/>
        <v>0</v>
      </c>
      <c r="I824" s="19">
        <f t="shared" si="555"/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43"/>
      <c r="U824" s="143"/>
    </row>
    <row r="825" spans="1:21" s="116" customFormat="1" ht="20.100000000000001" hidden="1" customHeight="1" x14ac:dyDescent="0.2">
      <c r="A825" s="145" t="s">
        <v>368</v>
      </c>
      <c r="B825" s="130" t="s">
        <v>126</v>
      </c>
      <c r="C825" s="15"/>
      <c r="D825" s="16"/>
      <c r="E825" s="16"/>
      <c r="F825" s="16"/>
      <c r="G825" s="15"/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40" t="s">
        <v>491</v>
      </c>
      <c r="U825" s="140" t="s">
        <v>263</v>
      </c>
    </row>
    <row r="826" spans="1:21" s="116" customFormat="1" ht="20.100000000000001" hidden="1" customHeight="1" x14ac:dyDescent="0.2">
      <c r="A826" s="145"/>
      <c r="B826" s="130" t="s">
        <v>107</v>
      </c>
      <c r="C826" s="15"/>
      <c r="D826" s="16"/>
      <c r="E826" s="16"/>
      <c r="F826" s="16"/>
      <c r="G826" s="15"/>
      <c r="H826" s="12" t="e">
        <f>ROUND(H827/H825,1)</f>
        <v>#DIV/0!</v>
      </c>
      <c r="I826" s="12" t="e">
        <f t="shared" ref="I826:S826" si="556">ROUND(I827/I825,1)</f>
        <v>#DIV/0!</v>
      </c>
      <c r="J826" s="12" t="e">
        <f t="shared" si="556"/>
        <v>#DIV/0!</v>
      </c>
      <c r="K826" s="12" t="e">
        <f t="shared" si="556"/>
        <v>#DIV/0!</v>
      </c>
      <c r="L826" s="12" t="e">
        <f t="shared" si="556"/>
        <v>#DIV/0!</v>
      </c>
      <c r="M826" s="12" t="e">
        <f t="shared" si="556"/>
        <v>#DIV/0!</v>
      </c>
      <c r="N826" s="12" t="e">
        <f t="shared" si="556"/>
        <v>#DIV/0!</v>
      </c>
      <c r="O826" s="12" t="e">
        <f t="shared" si="556"/>
        <v>#DIV/0!</v>
      </c>
      <c r="P826" s="12" t="e">
        <f t="shared" si="556"/>
        <v>#DIV/0!</v>
      </c>
      <c r="Q826" s="12" t="e">
        <f t="shared" si="556"/>
        <v>#DIV/0!</v>
      </c>
      <c r="R826" s="12" t="e">
        <f t="shared" si="556"/>
        <v>#DIV/0!</v>
      </c>
      <c r="S826" s="12" t="e">
        <f t="shared" si="556"/>
        <v>#DIV/0!</v>
      </c>
      <c r="T826" s="140"/>
      <c r="U826" s="140"/>
    </row>
    <row r="827" spans="1:21" s="116" customFormat="1" ht="20.100000000000001" hidden="1" customHeight="1" x14ac:dyDescent="0.2">
      <c r="A827" s="145"/>
      <c r="B827" s="130" t="s">
        <v>90</v>
      </c>
      <c r="C827" s="15"/>
      <c r="D827" s="16"/>
      <c r="E827" s="16"/>
      <c r="F827" s="16"/>
      <c r="G827" s="15"/>
      <c r="H827" s="12">
        <f t="shared" ref="H827:S827" si="557">SUM(H828:H836)</f>
        <v>0</v>
      </c>
      <c r="I827" s="12">
        <f t="shared" si="557"/>
        <v>0</v>
      </c>
      <c r="J827" s="12">
        <f t="shared" si="557"/>
        <v>0</v>
      </c>
      <c r="K827" s="12">
        <f t="shared" si="557"/>
        <v>0</v>
      </c>
      <c r="L827" s="12">
        <f t="shared" si="557"/>
        <v>0</v>
      </c>
      <c r="M827" s="12">
        <f t="shared" si="557"/>
        <v>0</v>
      </c>
      <c r="N827" s="12">
        <f t="shared" si="557"/>
        <v>0</v>
      </c>
      <c r="O827" s="12">
        <f t="shared" si="557"/>
        <v>0</v>
      </c>
      <c r="P827" s="12">
        <f t="shared" si="557"/>
        <v>0</v>
      </c>
      <c r="Q827" s="12">
        <f t="shared" si="557"/>
        <v>0</v>
      </c>
      <c r="R827" s="12">
        <f t="shared" si="557"/>
        <v>0</v>
      </c>
      <c r="S827" s="12">
        <f t="shared" si="557"/>
        <v>0</v>
      </c>
      <c r="T827" s="140"/>
      <c r="U827" s="140"/>
    </row>
    <row r="828" spans="1:21" s="116" customFormat="1" ht="20.100000000000001" hidden="1" customHeight="1" x14ac:dyDescent="0.2">
      <c r="A828" s="145"/>
      <c r="B828" s="138" t="s">
        <v>17</v>
      </c>
      <c r="C828" s="15">
        <v>136</v>
      </c>
      <c r="D828" s="16" t="s">
        <v>40</v>
      </c>
      <c r="E828" s="16"/>
      <c r="F828" s="15" t="s">
        <v>267</v>
      </c>
      <c r="G828" s="15">
        <v>244</v>
      </c>
      <c r="H828" s="12">
        <f>J828+L828+N828+P828</f>
        <v>0</v>
      </c>
      <c r="I828" s="19">
        <f t="shared" ref="I828:I836" si="558">K828+M828+O828+Q828</f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40"/>
      <c r="U828" s="140"/>
    </row>
    <row r="829" spans="1:21" s="116" customFormat="1" ht="20.100000000000001" hidden="1" customHeight="1" x14ac:dyDescent="0.2">
      <c r="A829" s="145"/>
      <c r="B829" s="139"/>
      <c r="C829" s="15">
        <v>136</v>
      </c>
      <c r="D829" s="16" t="s">
        <v>41</v>
      </c>
      <c r="E829" s="16"/>
      <c r="F829" s="15" t="s">
        <v>267</v>
      </c>
      <c r="G829" s="15">
        <v>612</v>
      </c>
      <c r="H829" s="12">
        <f t="shared" ref="H829:H836" si="559">J829+L829+N829+P829</f>
        <v>0</v>
      </c>
      <c r="I829" s="19">
        <f t="shared" si="558"/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40"/>
      <c r="U829" s="140"/>
    </row>
    <row r="830" spans="1:21" s="116" customFormat="1" ht="20.100000000000001" hidden="1" customHeight="1" x14ac:dyDescent="0.2">
      <c r="A830" s="145"/>
      <c r="B830" s="138" t="s">
        <v>14</v>
      </c>
      <c r="C830" s="15">
        <v>136</v>
      </c>
      <c r="D830" s="16" t="s">
        <v>41</v>
      </c>
      <c r="E830" s="16"/>
      <c r="F830" s="16" t="s">
        <v>268</v>
      </c>
      <c r="G830" s="15">
        <v>244</v>
      </c>
      <c r="H830" s="12">
        <f t="shared" si="559"/>
        <v>0</v>
      </c>
      <c r="I830" s="19">
        <f t="shared" si="558"/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40"/>
      <c r="U830" s="140"/>
    </row>
    <row r="831" spans="1:21" s="116" customFormat="1" ht="20.100000000000001" hidden="1" customHeight="1" x14ac:dyDescent="0.2">
      <c r="A831" s="145"/>
      <c r="B831" s="144"/>
      <c r="C831" s="15">
        <v>136</v>
      </c>
      <c r="D831" s="16" t="s">
        <v>41</v>
      </c>
      <c r="E831" s="16"/>
      <c r="F831" s="16" t="s">
        <v>268</v>
      </c>
      <c r="G831" s="15">
        <v>112</v>
      </c>
      <c r="H831" s="12">
        <f t="shared" si="559"/>
        <v>0</v>
      </c>
      <c r="I831" s="19">
        <f t="shared" si="558"/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40"/>
      <c r="U831" s="140"/>
    </row>
    <row r="832" spans="1:21" s="116" customFormat="1" ht="20.100000000000001" hidden="1" customHeight="1" x14ac:dyDescent="0.2">
      <c r="A832" s="145"/>
      <c r="B832" s="144"/>
      <c r="C832" s="15">
        <v>136</v>
      </c>
      <c r="D832" s="16" t="s">
        <v>41</v>
      </c>
      <c r="E832" s="16"/>
      <c r="F832" s="16" t="s">
        <v>268</v>
      </c>
      <c r="G832" s="15">
        <v>540</v>
      </c>
      <c r="H832" s="12">
        <f t="shared" si="559"/>
        <v>0</v>
      </c>
      <c r="I832" s="19">
        <f t="shared" si="558"/>
        <v>0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0</v>
      </c>
      <c r="S832" s="12">
        <v>0</v>
      </c>
      <c r="T832" s="140"/>
      <c r="U832" s="140"/>
    </row>
    <row r="833" spans="1:21" s="116" customFormat="1" ht="20.100000000000001" hidden="1" customHeight="1" x14ac:dyDescent="0.2">
      <c r="A833" s="145"/>
      <c r="B833" s="144"/>
      <c r="C833" s="15">
        <v>136</v>
      </c>
      <c r="D833" s="16" t="s">
        <v>41</v>
      </c>
      <c r="E833" s="16"/>
      <c r="F833" s="16" t="s">
        <v>268</v>
      </c>
      <c r="G833" s="15">
        <v>612</v>
      </c>
      <c r="H833" s="12">
        <f t="shared" si="559"/>
        <v>0</v>
      </c>
      <c r="I833" s="19">
        <f t="shared" si="558"/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40"/>
      <c r="U833" s="140"/>
    </row>
    <row r="834" spans="1:21" s="116" customFormat="1" ht="20.100000000000001" hidden="1" customHeight="1" x14ac:dyDescent="0.2">
      <c r="A834" s="145"/>
      <c r="B834" s="139"/>
      <c r="C834" s="15">
        <v>136</v>
      </c>
      <c r="D834" s="16" t="s">
        <v>42</v>
      </c>
      <c r="E834" s="16"/>
      <c r="F834" s="16" t="s">
        <v>268</v>
      </c>
      <c r="G834" s="15">
        <v>622</v>
      </c>
      <c r="H834" s="12">
        <f t="shared" si="559"/>
        <v>0</v>
      </c>
      <c r="I834" s="19">
        <f t="shared" si="558"/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40"/>
      <c r="U834" s="140"/>
    </row>
    <row r="835" spans="1:21" s="116" customFormat="1" ht="20.100000000000001" hidden="1" customHeight="1" x14ac:dyDescent="0.2">
      <c r="A835" s="145"/>
      <c r="B835" s="130" t="s">
        <v>15</v>
      </c>
      <c r="C835" s="15"/>
      <c r="D835" s="16"/>
      <c r="E835" s="16"/>
      <c r="F835" s="16"/>
      <c r="G835" s="15"/>
      <c r="H835" s="12">
        <f t="shared" si="559"/>
        <v>0</v>
      </c>
      <c r="I835" s="19">
        <f t="shared" si="558"/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40"/>
      <c r="U835" s="140"/>
    </row>
    <row r="836" spans="1:21" s="116" customFormat="1" ht="20.100000000000001" hidden="1" customHeight="1" x14ac:dyDescent="0.2">
      <c r="A836" s="145"/>
      <c r="B836" s="130" t="s">
        <v>12</v>
      </c>
      <c r="C836" s="15"/>
      <c r="D836" s="16"/>
      <c r="E836" s="16"/>
      <c r="F836" s="16"/>
      <c r="G836" s="15"/>
      <c r="H836" s="12">
        <f t="shared" si="559"/>
        <v>0</v>
      </c>
      <c r="I836" s="19">
        <f t="shared" si="558"/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40"/>
      <c r="U836" s="140"/>
    </row>
    <row r="837" spans="1:21" s="116" customFormat="1" ht="20.100000000000001" hidden="1" customHeight="1" x14ac:dyDescent="0.2">
      <c r="A837" s="145" t="s">
        <v>369</v>
      </c>
      <c r="B837" s="130" t="s">
        <v>133</v>
      </c>
      <c r="C837" s="15"/>
      <c r="D837" s="16"/>
      <c r="E837" s="16"/>
      <c r="F837" s="16"/>
      <c r="G837" s="15"/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40" t="s">
        <v>491</v>
      </c>
      <c r="U837" s="140" t="s">
        <v>370</v>
      </c>
    </row>
    <row r="838" spans="1:21" s="116" customFormat="1" ht="20.100000000000001" hidden="1" customHeight="1" x14ac:dyDescent="0.2">
      <c r="A838" s="145"/>
      <c r="B838" s="130" t="s">
        <v>107</v>
      </c>
      <c r="C838" s="15"/>
      <c r="D838" s="16"/>
      <c r="E838" s="16"/>
      <c r="F838" s="16"/>
      <c r="G838" s="15"/>
      <c r="H838" s="12" t="e">
        <f t="shared" ref="H838:S838" si="560">ROUND(H839/H837,1)</f>
        <v>#DIV/0!</v>
      </c>
      <c r="I838" s="12" t="e">
        <f t="shared" si="560"/>
        <v>#DIV/0!</v>
      </c>
      <c r="J838" s="12" t="e">
        <f t="shared" si="560"/>
        <v>#DIV/0!</v>
      </c>
      <c r="K838" s="12" t="e">
        <f t="shared" si="560"/>
        <v>#DIV/0!</v>
      </c>
      <c r="L838" s="12" t="e">
        <f t="shared" si="560"/>
        <v>#DIV/0!</v>
      </c>
      <c r="M838" s="12" t="e">
        <f t="shared" si="560"/>
        <v>#DIV/0!</v>
      </c>
      <c r="N838" s="12" t="e">
        <f t="shared" si="560"/>
        <v>#DIV/0!</v>
      </c>
      <c r="O838" s="12" t="e">
        <f t="shared" si="560"/>
        <v>#DIV/0!</v>
      </c>
      <c r="P838" s="12" t="e">
        <f t="shared" si="560"/>
        <v>#DIV/0!</v>
      </c>
      <c r="Q838" s="12" t="e">
        <f t="shared" si="560"/>
        <v>#DIV/0!</v>
      </c>
      <c r="R838" s="12" t="e">
        <f t="shared" si="560"/>
        <v>#DIV/0!</v>
      </c>
      <c r="S838" s="12" t="e">
        <f t="shared" si="560"/>
        <v>#DIV/0!</v>
      </c>
      <c r="T838" s="140"/>
      <c r="U838" s="140"/>
    </row>
    <row r="839" spans="1:21" s="116" customFormat="1" ht="20.100000000000001" hidden="1" customHeight="1" x14ac:dyDescent="0.2">
      <c r="A839" s="145"/>
      <c r="B839" s="130" t="s">
        <v>90</v>
      </c>
      <c r="C839" s="15"/>
      <c r="D839" s="16"/>
      <c r="E839" s="16"/>
      <c r="F839" s="16"/>
      <c r="G839" s="15"/>
      <c r="H839" s="12">
        <f t="shared" ref="H839:S839" si="561">SUM(H840:H848)</f>
        <v>0</v>
      </c>
      <c r="I839" s="12">
        <f t="shared" si="561"/>
        <v>0</v>
      </c>
      <c r="J839" s="12">
        <f t="shared" si="561"/>
        <v>0</v>
      </c>
      <c r="K839" s="12">
        <f t="shared" si="561"/>
        <v>0</v>
      </c>
      <c r="L839" s="12">
        <f t="shared" si="561"/>
        <v>0</v>
      </c>
      <c r="M839" s="12">
        <f t="shared" si="561"/>
        <v>0</v>
      </c>
      <c r="N839" s="12">
        <f t="shared" si="561"/>
        <v>0</v>
      </c>
      <c r="O839" s="12">
        <f t="shared" si="561"/>
        <v>0</v>
      </c>
      <c r="P839" s="12">
        <f t="shared" si="561"/>
        <v>0</v>
      </c>
      <c r="Q839" s="12">
        <f t="shared" si="561"/>
        <v>0</v>
      </c>
      <c r="R839" s="12">
        <f t="shared" si="561"/>
        <v>0</v>
      </c>
      <c r="S839" s="12">
        <f t="shared" si="561"/>
        <v>0</v>
      </c>
      <c r="T839" s="140"/>
      <c r="U839" s="140"/>
    </row>
    <row r="840" spans="1:21" s="116" customFormat="1" ht="20.100000000000001" hidden="1" customHeight="1" x14ac:dyDescent="0.2">
      <c r="A840" s="145"/>
      <c r="B840" s="138" t="s">
        <v>17</v>
      </c>
      <c r="C840" s="15">
        <v>136</v>
      </c>
      <c r="D840" s="16" t="s">
        <v>40</v>
      </c>
      <c r="E840" s="16"/>
      <c r="F840" s="15" t="s">
        <v>267</v>
      </c>
      <c r="G840" s="15">
        <v>244</v>
      </c>
      <c r="H840" s="12">
        <f>J840+L840+N840+P840</f>
        <v>0</v>
      </c>
      <c r="I840" s="19">
        <f t="shared" ref="I840:I848" si="562">K840+M840+O840+Q840</f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40"/>
      <c r="U840" s="140"/>
    </row>
    <row r="841" spans="1:21" s="116" customFormat="1" ht="20.100000000000001" hidden="1" customHeight="1" x14ac:dyDescent="0.2">
      <c r="A841" s="145"/>
      <c r="B841" s="139"/>
      <c r="C841" s="15">
        <v>136</v>
      </c>
      <c r="D841" s="16" t="s">
        <v>41</v>
      </c>
      <c r="E841" s="16"/>
      <c r="F841" s="15" t="s">
        <v>267</v>
      </c>
      <c r="G841" s="15">
        <v>612</v>
      </c>
      <c r="H841" s="12">
        <f t="shared" ref="H841:H848" si="563">J841+L841+N841+P841</f>
        <v>0</v>
      </c>
      <c r="I841" s="19">
        <f t="shared" si="562"/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40"/>
      <c r="U841" s="140"/>
    </row>
    <row r="842" spans="1:21" s="116" customFormat="1" ht="20.100000000000001" hidden="1" customHeight="1" x14ac:dyDescent="0.2">
      <c r="A842" s="145"/>
      <c r="B842" s="138" t="s">
        <v>14</v>
      </c>
      <c r="C842" s="15">
        <v>136</v>
      </c>
      <c r="D842" s="16" t="s">
        <v>41</v>
      </c>
      <c r="E842" s="16"/>
      <c r="F842" s="16" t="s">
        <v>268</v>
      </c>
      <c r="G842" s="15">
        <v>244</v>
      </c>
      <c r="H842" s="12">
        <f t="shared" si="563"/>
        <v>0</v>
      </c>
      <c r="I842" s="19">
        <f t="shared" si="562"/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40"/>
      <c r="U842" s="140"/>
    </row>
    <row r="843" spans="1:21" s="116" customFormat="1" ht="20.100000000000001" hidden="1" customHeight="1" x14ac:dyDescent="0.2">
      <c r="A843" s="145"/>
      <c r="B843" s="144"/>
      <c r="C843" s="15">
        <v>136</v>
      </c>
      <c r="D843" s="16" t="s">
        <v>41</v>
      </c>
      <c r="E843" s="16"/>
      <c r="F843" s="16" t="s">
        <v>268</v>
      </c>
      <c r="G843" s="15">
        <v>112</v>
      </c>
      <c r="H843" s="12">
        <f t="shared" si="563"/>
        <v>0</v>
      </c>
      <c r="I843" s="19">
        <f t="shared" si="562"/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40"/>
      <c r="U843" s="140"/>
    </row>
    <row r="844" spans="1:21" s="116" customFormat="1" ht="20.100000000000001" hidden="1" customHeight="1" x14ac:dyDescent="0.2">
      <c r="A844" s="145"/>
      <c r="B844" s="144"/>
      <c r="C844" s="15">
        <v>136</v>
      </c>
      <c r="D844" s="16" t="s">
        <v>41</v>
      </c>
      <c r="E844" s="16"/>
      <c r="F844" s="16" t="s">
        <v>268</v>
      </c>
      <c r="G844" s="15">
        <v>540</v>
      </c>
      <c r="H844" s="12">
        <f t="shared" si="563"/>
        <v>0</v>
      </c>
      <c r="I844" s="19">
        <f t="shared" si="562"/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40"/>
      <c r="U844" s="140"/>
    </row>
    <row r="845" spans="1:21" s="116" customFormat="1" ht="20.100000000000001" hidden="1" customHeight="1" x14ac:dyDescent="0.2">
      <c r="A845" s="145"/>
      <c r="B845" s="144"/>
      <c r="C845" s="15">
        <v>136</v>
      </c>
      <c r="D845" s="16" t="s">
        <v>41</v>
      </c>
      <c r="E845" s="16"/>
      <c r="F845" s="16" t="s">
        <v>268</v>
      </c>
      <c r="G845" s="15">
        <v>612</v>
      </c>
      <c r="H845" s="12">
        <f t="shared" si="563"/>
        <v>0</v>
      </c>
      <c r="I845" s="19">
        <f t="shared" si="562"/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40"/>
      <c r="U845" s="140"/>
    </row>
    <row r="846" spans="1:21" s="116" customFormat="1" ht="20.100000000000001" hidden="1" customHeight="1" x14ac:dyDescent="0.2">
      <c r="A846" s="145"/>
      <c r="B846" s="139"/>
      <c r="C846" s="15">
        <v>136</v>
      </c>
      <c r="D846" s="16" t="s">
        <v>42</v>
      </c>
      <c r="E846" s="16"/>
      <c r="F846" s="16" t="s">
        <v>268</v>
      </c>
      <c r="G846" s="15">
        <v>622</v>
      </c>
      <c r="H846" s="12">
        <f t="shared" si="563"/>
        <v>0</v>
      </c>
      <c r="I846" s="19">
        <f t="shared" si="562"/>
        <v>0</v>
      </c>
      <c r="J846" s="12">
        <v>0</v>
      </c>
      <c r="K846" s="12">
        <v>0</v>
      </c>
      <c r="L846" s="12">
        <v>0</v>
      </c>
      <c r="M846" s="12">
        <v>0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2">
        <v>0</v>
      </c>
      <c r="T846" s="140"/>
      <c r="U846" s="140"/>
    </row>
    <row r="847" spans="1:21" s="116" customFormat="1" ht="20.100000000000001" hidden="1" customHeight="1" x14ac:dyDescent="0.2">
      <c r="A847" s="145"/>
      <c r="B847" s="130" t="s">
        <v>15</v>
      </c>
      <c r="C847" s="15"/>
      <c r="D847" s="16"/>
      <c r="E847" s="16"/>
      <c r="F847" s="16"/>
      <c r="G847" s="15"/>
      <c r="H847" s="12">
        <f t="shared" si="563"/>
        <v>0</v>
      </c>
      <c r="I847" s="19">
        <f t="shared" si="562"/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40"/>
      <c r="U847" s="140"/>
    </row>
    <row r="848" spans="1:21" s="116" customFormat="1" ht="20.100000000000001" hidden="1" customHeight="1" x14ac:dyDescent="0.2">
      <c r="A848" s="145"/>
      <c r="B848" s="130" t="s">
        <v>12</v>
      </c>
      <c r="C848" s="15"/>
      <c r="D848" s="16"/>
      <c r="E848" s="16"/>
      <c r="F848" s="16"/>
      <c r="G848" s="15"/>
      <c r="H848" s="12">
        <f t="shared" si="563"/>
        <v>0</v>
      </c>
      <c r="I848" s="19">
        <f t="shared" si="562"/>
        <v>0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40"/>
      <c r="U848" s="140"/>
    </row>
    <row r="849" spans="1:21" s="116" customFormat="1" ht="29.25" customHeight="1" x14ac:dyDescent="0.2">
      <c r="A849" s="145" t="s">
        <v>412</v>
      </c>
      <c r="B849" s="130" t="s">
        <v>318</v>
      </c>
      <c r="C849" s="15"/>
      <c r="D849" s="16"/>
      <c r="E849" s="16"/>
      <c r="F849" s="16"/>
      <c r="G849" s="15"/>
      <c r="H849" s="12">
        <v>15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2">
        <v>0</v>
      </c>
      <c r="O849" s="12">
        <v>0</v>
      </c>
      <c r="P849" s="12">
        <v>15</v>
      </c>
      <c r="Q849" s="12">
        <v>0</v>
      </c>
      <c r="R849" s="12">
        <v>0</v>
      </c>
      <c r="S849" s="12">
        <v>0</v>
      </c>
      <c r="T849" s="140" t="s">
        <v>588</v>
      </c>
      <c r="U849" s="140" t="s">
        <v>343</v>
      </c>
    </row>
    <row r="850" spans="1:21" s="116" customFormat="1" ht="26.25" customHeight="1" x14ac:dyDescent="0.2">
      <c r="A850" s="145"/>
      <c r="B850" s="130" t="s">
        <v>107</v>
      </c>
      <c r="C850" s="15"/>
      <c r="D850" s="16"/>
      <c r="E850" s="16"/>
      <c r="F850" s="16"/>
      <c r="G850" s="15"/>
      <c r="H850" s="12">
        <f t="shared" ref="H850:I850" si="564">ROUND(H851/H849,1)</f>
        <v>796.1</v>
      </c>
      <c r="I850" s="12" t="e">
        <f t="shared" si="564"/>
        <v>#DIV/0!</v>
      </c>
      <c r="J850" s="13" t="s">
        <v>396</v>
      </c>
      <c r="K850" s="13">
        <v>0</v>
      </c>
      <c r="L850" s="13" t="s">
        <v>396</v>
      </c>
      <c r="M850" s="13">
        <v>0</v>
      </c>
      <c r="N850" s="13" t="s">
        <v>396</v>
      </c>
      <c r="O850" s="13">
        <v>0</v>
      </c>
      <c r="P850" s="13" t="s">
        <v>396</v>
      </c>
      <c r="Q850" s="12" t="e">
        <f t="shared" ref="Q850" si="565">ROUND(Q851/Q849,1)</f>
        <v>#DIV/0!</v>
      </c>
      <c r="R850" s="12">
        <v>0</v>
      </c>
      <c r="S850" s="12">
        <v>0</v>
      </c>
      <c r="T850" s="140"/>
      <c r="U850" s="140"/>
    </row>
    <row r="851" spans="1:21" s="116" customFormat="1" ht="37.5" customHeight="1" x14ac:dyDescent="0.2">
      <c r="A851" s="145"/>
      <c r="B851" s="130" t="s">
        <v>90</v>
      </c>
      <c r="C851" s="15"/>
      <c r="D851" s="16"/>
      <c r="E851" s="16"/>
      <c r="F851" s="16"/>
      <c r="G851" s="15"/>
      <c r="H851" s="12">
        <f>SUM(H852:H864)</f>
        <v>11941.8</v>
      </c>
      <c r="I851" s="12">
        <f t="shared" ref="I851:S851" si="566">SUM(I852:I864)</f>
        <v>0</v>
      </c>
      <c r="J851" s="12">
        <f t="shared" si="566"/>
        <v>0</v>
      </c>
      <c r="K851" s="12">
        <f t="shared" si="566"/>
        <v>0</v>
      </c>
      <c r="L851" s="12">
        <f t="shared" si="566"/>
        <v>0</v>
      </c>
      <c r="M851" s="12">
        <f t="shared" si="566"/>
        <v>0</v>
      </c>
      <c r="N851" s="12">
        <f t="shared" si="566"/>
        <v>0</v>
      </c>
      <c r="O851" s="12">
        <f t="shared" si="566"/>
        <v>0</v>
      </c>
      <c r="P851" s="12">
        <f t="shared" si="566"/>
        <v>11941.8</v>
      </c>
      <c r="Q851" s="12">
        <f t="shared" si="566"/>
        <v>0</v>
      </c>
      <c r="R851" s="12">
        <f t="shared" si="566"/>
        <v>0</v>
      </c>
      <c r="S851" s="12">
        <f t="shared" si="566"/>
        <v>0</v>
      </c>
      <c r="T851" s="140"/>
      <c r="U851" s="140"/>
    </row>
    <row r="852" spans="1:21" s="116" customFormat="1" ht="20.100000000000001" hidden="1" customHeight="1" x14ac:dyDescent="0.2">
      <c r="A852" s="145"/>
      <c r="B852" s="138" t="s">
        <v>17</v>
      </c>
      <c r="C852" s="15">
        <v>136</v>
      </c>
      <c r="D852" s="16" t="s">
        <v>400</v>
      </c>
      <c r="E852" s="18" t="s">
        <v>401</v>
      </c>
      <c r="F852" s="15" t="s">
        <v>499</v>
      </c>
      <c r="G852" s="15">
        <v>244</v>
      </c>
      <c r="H852" s="12">
        <f>J852+L852+N852+P852</f>
        <v>0</v>
      </c>
      <c r="I852" s="19">
        <f t="shared" ref="I852:I864" si="567">K852+M852+O852+Q852</f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40"/>
      <c r="U852" s="140"/>
    </row>
    <row r="853" spans="1:21" s="116" customFormat="1" ht="20.100000000000001" hidden="1" customHeight="1" x14ac:dyDescent="0.2">
      <c r="A853" s="145"/>
      <c r="B853" s="144"/>
      <c r="C853" s="15">
        <v>136</v>
      </c>
      <c r="D853" s="16" t="s">
        <v>400</v>
      </c>
      <c r="E853" s="18" t="s">
        <v>401</v>
      </c>
      <c r="F853" s="15" t="s">
        <v>499</v>
      </c>
      <c r="G853" s="15">
        <v>242</v>
      </c>
      <c r="H853" s="12">
        <f t="shared" ref="H853:H864" si="568">J853+L853+N853+P853</f>
        <v>0</v>
      </c>
      <c r="I853" s="19">
        <f t="shared" si="567"/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/>
      <c r="Q853" s="12">
        <v>0</v>
      </c>
      <c r="R853" s="12">
        <v>0</v>
      </c>
      <c r="S853" s="12">
        <v>0</v>
      </c>
      <c r="T853" s="140"/>
      <c r="U853" s="140"/>
    </row>
    <row r="854" spans="1:21" s="116" customFormat="1" ht="20.100000000000001" hidden="1" customHeight="1" x14ac:dyDescent="0.2">
      <c r="A854" s="145"/>
      <c r="B854" s="144"/>
      <c r="C854" s="15">
        <v>136</v>
      </c>
      <c r="D854" s="16" t="s">
        <v>400</v>
      </c>
      <c r="E854" s="18" t="s">
        <v>402</v>
      </c>
      <c r="F854" s="15" t="s">
        <v>499</v>
      </c>
      <c r="G854" s="15">
        <v>244</v>
      </c>
      <c r="H854" s="12">
        <f t="shared" si="568"/>
        <v>0</v>
      </c>
      <c r="I854" s="19">
        <f t="shared" si="567"/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/>
      <c r="Q854" s="12">
        <v>0</v>
      </c>
      <c r="R854" s="12">
        <v>0</v>
      </c>
      <c r="S854" s="12">
        <v>0</v>
      </c>
      <c r="T854" s="140"/>
      <c r="U854" s="140"/>
    </row>
    <row r="855" spans="1:21" s="116" customFormat="1" ht="20.100000000000001" customHeight="1" x14ac:dyDescent="0.2">
      <c r="A855" s="145"/>
      <c r="B855" s="144"/>
      <c r="C855" s="15">
        <v>136</v>
      </c>
      <c r="D855" s="16" t="s">
        <v>400</v>
      </c>
      <c r="E855" s="18" t="s">
        <v>402</v>
      </c>
      <c r="F855" s="15" t="s">
        <v>499</v>
      </c>
      <c r="G855" s="15">
        <v>612</v>
      </c>
      <c r="H855" s="26">
        <f t="shared" si="568"/>
        <v>2627.2</v>
      </c>
      <c r="I855" s="19">
        <f t="shared" si="567"/>
        <v>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v>0</v>
      </c>
      <c r="P855" s="12">
        <v>2627.2</v>
      </c>
      <c r="Q855" s="12">
        <v>0</v>
      </c>
      <c r="R855" s="12">
        <v>0</v>
      </c>
      <c r="S855" s="12">
        <v>0</v>
      </c>
      <c r="T855" s="140"/>
      <c r="U855" s="140"/>
    </row>
    <row r="856" spans="1:21" s="116" customFormat="1" ht="20.100000000000001" hidden="1" customHeight="1" x14ac:dyDescent="0.2">
      <c r="A856" s="145"/>
      <c r="B856" s="139"/>
      <c r="C856" s="15">
        <v>136</v>
      </c>
      <c r="D856" s="16" t="s">
        <v>400</v>
      </c>
      <c r="E856" s="18" t="s">
        <v>402</v>
      </c>
      <c r="F856" s="15" t="s">
        <v>499</v>
      </c>
      <c r="G856" s="15">
        <v>622</v>
      </c>
      <c r="H856" s="12">
        <f t="shared" si="568"/>
        <v>0</v>
      </c>
      <c r="I856" s="19">
        <f t="shared" si="567"/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/>
      <c r="Q856" s="12">
        <v>0</v>
      </c>
      <c r="R856" s="12">
        <v>0</v>
      </c>
      <c r="S856" s="12">
        <v>0</v>
      </c>
      <c r="T856" s="140"/>
      <c r="U856" s="140"/>
    </row>
    <row r="857" spans="1:21" s="116" customFormat="1" ht="20.100000000000001" hidden="1" customHeight="1" x14ac:dyDescent="0.2">
      <c r="A857" s="145"/>
      <c r="B857" s="138" t="s">
        <v>14</v>
      </c>
      <c r="C857" s="15">
        <v>136</v>
      </c>
      <c r="D857" s="16" t="s">
        <v>400</v>
      </c>
      <c r="E857" s="18" t="s">
        <v>401</v>
      </c>
      <c r="F857" s="15" t="s">
        <v>499</v>
      </c>
      <c r="G857" s="15">
        <v>244</v>
      </c>
      <c r="H857" s="12">
        <f t="shared" si="568"/>
        <v>0</v>
      </c>
      <c r="I857" s="19">
        <f t="shared" si="567"/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/>
      <c r="Q857" s="12">
        <v>0</v>
      </c>
      <c r="R857" s="12">
        <v>0</v>
      </c>
      <c r="S857" s="12">
        <v>0</v>
      </c>
      <c r="T857" s="140"/>
      <c r="U857" s="140"/>
    </row>
    <row r="858" spans="1:21" s="116" customFormat="1" ht="20.100000000000001" hidden="1" customHeight="1" x14ac:dyDescent="0.2">
      <c r="A858" s="145"/>
      <c r="B858" s="144"/>
      <c r="C858" s="15">
        <v>136</v>
      </c>
      <c r="D858" s="16" t="s">
        <v>400</v>
      </c>
      <c r="E858" s="18" t="s">
        <v>401</v>
      </c>
      <c r="F858" s="15" t="s">
        <v>499</v>
      </c>
      <c r="G858" s="15">
        <v>242</v>
      </c>
      <c r="H858" s="12">
        <f t="shared" si="568"/>
        <v>0</v>
      </c>
      <c r="I858" s="19">
        <f t="shared" si="567"/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/>
      <c r="Q858" s="12">
        <v>0</v>
      </c>
      <c r="R858" s="12">
        <v>0</v>
      </c>
      <c r="S858" s="12">
        <v>0</v>
      </c>
      <c r="T858" s="140"/>
      <c r="U858" s="140"/>
    </row>
    <row r="859" spans="1:21" s="116" customFormat="1" ht="20.100000000000001" hidden="1" customHeight="1" x14ac:dyDescent="0.2">
      <c r="A859" s="145"/>
      <c r="B859" s="144"/>
      <c r="C859" s="15">
        <v>136</v>
      </c>
      <c r="D859" s="16" t="s">
        <v>400</v>
      </c>
      <c r="E859" s="18" t="s">
        <v>402</v>
      </c>
      <c r="F859" s="15" t="s">
        <v>499</v>
      </c>
      <c r="G859" s="15">
        <v>244</v>
      </c>
      <c r="H859" s="12">
        <f t="shared" si="568"/>
        <v>0</v>
      </c>
      <c r="I859" s="19">
        <f t="shared" si="567"/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/>
      <c r="Q859" s="12">
        <v>0</v>
      </c>
      <c r="R859" s="12">
        <v>0</v>
      </c>
      <c r="S859" s="12">
        <v>0</v>
      </c>
      <c r="T859" s="140"/>
      <c r="U859" s="140"/>
    </row>
    <row r="860" spans="1:21" s="116" customFormat="1" ht="20.100000000000001" hidden="1" customHeight="1" x14ac:dyDescent="0.2">
      <c r="A860" s="145"/>
      <c r="B860" s="144"/>
      <c r="C860" s="15">
        <v>136</v>
      </c>
      <c r="D860" s="16" t="s">
        <v>400</v>
      </c>
      <c r="E860" s="18" t="s">
        <v>402</v>
      </c>
      <c r="F860" s="15" t="s">
        <v>499</v>
      </c>
      <c r="G860" s="15">
        <v>540</v>
      </c>
      <c r="H860" s="12">
        <f t="shared" si="568"/>
        <v>0</v>
      </c>
      <c r="I860" s="19">
        <f t="shared" si="567"/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/>
      <c r="Q860" s="12">
        <v>0</v>
      </c>
      <c r="R860" s="12">
        <v>0</v>
      </c>
      <c r="S860" s="12">
        <v>0</v>
      </c>
      <c r="T860" s="140"/>
      <c r="U860" s="140"/>
    </row>
    <row r="861" spans="1:21" s="116" customFormat="1" ht="20.100000000000001" customHeight="1" x14ac:dyDescent="0.2">
      <c r="A861" s="145"/>
      <c r="B861" s="144"/>
      <c r="C861" s="15">
        <v>136</v>
      </c>
      <c r="D861" s="16" t="s">
        <v>400</v>
      </c>
      <c r="E861" s="18" t="s">
        <v>402</v>
      </c>
      <c r="F861" s="15" t="s">
        <v>499</v>
      </c>
      <c r="G861" s="15">
        <v>612</v>
      </c>
      <c r="H861" s="12">
        <f t="shared" si="568"/>
        <v>9314.6</v>
      </c>
      <c r="I861" s="19">
        <f t="shared" si="567"/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9314.6</v>
      </c>
      <c r="Q861" s="12">
        <v>0</v>
      </c>
      <c r="R861" s="12">
        <v>0</v>
      </c>
      <c r="S861" s="12">
        <v>0</v>
      </c>
      <c r="T861" s="140"/>
      <c r="U861" s="140"/>
    </row>
    <row r="862" spans="1:21" s="116" customFormat="1" ht="20.100000000000001" hidden="1" customHeight="1" x14ac:dyDescent="0.2">
      <c r="A862" s="145"/>
      <c r="B862" s="139"/>
      <c r="C862" s="15">
        <v>136</v>
      </c>
      <c r="D862" s="16" t="s">
        <v>400</v>
      </c>
      <c r="E862" s="18" t="s">
        <v>402</v>
      </c>
      <c r="F862" s="15" t="s">
        <v>499</v>
      </c>
      <c r="G862" s="15">
        <v>622</v>
      </c>
      <c r="H862" s="12">
        <f t="shared" si="568"/>
        <v>0</v>
      </c>
      <c r="I862" s="19">
        <f t="shared" si="567"/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40"/>
      <c r="U862" s="140"/>
    </row>
    <row r="863" spans="1:21" s="116" customFormat="1" ht="20.100000000000001" customHeight="1" x14ac:dyDescent="0.2">
      <c r="A863" s="145"/>
      <c r="B863" s="130" t="s">
        <v>15</v>
      </c>
      <c r="C863" s="15"/>
      <c r="D863" s="16"/>
      <c r="E863" s="16"/>
      <c r="F863" s="16"/>
      <c r="G863" s="15"/>
      <c r="H863" s="12">
        <f t="shared" si="568"/>
        <v>0</v>
      </c>
      <c r="I863" s="19">
        <f t="shared" si="567"/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40"/>
      <c r="U863" s="140"/>
    </row>
    <row r="864" spans="1:21" s="116" customFormat="1" ht="181.5" customHeight="1" x14ac:dyDescent="0.2">
      <c r="A864" s="145"/>
      <c r="B864" s="130" t="s">
        <v>12</v>
      </c>
      <c r="C864" s="15"/>
      <c r="D864" s="16"/>
      <c r="E864" s="16"/>
      <c r="F864" s="16"/>
      <c r="G864" s="15"/>
      <c r="H864" s="12">
        <f t="shared" si="568"/>
        <v>0</v>
      </c>
      <c r="I864" s="19">
        <f t="shared" si="567"/>
        <v>0</v>
      </c>
      <c r="J864" s="12">
        <v>0</v>
      </c>
      <c r="K864" s="12">
        <v>0</v>
      </c>
      <c r="L864" s="12">
        <v>0</v>
      </c>
      <c r="M864" s="12">
        <v>0</v>
      </c>
      <c r="N864" s="12">
        <v>0</v>
      </c>
      <c r="O864" s="12">
        <v>0</v>
      </c>
      <c r="P864" s="12">
        <v>0</v>
      </c>
      <c r="Q864" s="12">
        <v>0</v>
      </c>
      <c r="R864" s="12">
        <v>0</v>
      </c>
      <c r="S864" s="12">
        <v>0</v>
      </c>
      <c r="T864" s="140"/>
      <c r="U864" s="140"/>
    </row>
    <row r="865" spans="1:21" s="116" customFormat="1" ht="21.75" customHeight="1" x14ac:dyDescent="0.2">
      <c r="A865" s="145" t="s">
        <v>525</v>
      </c>
      <c r="B865" s="130" t="s">
        <v>133</v>
      </c>
      <c r="C865" s="15"/>
      <c r="D865" s="16"/>
      <c r="E865" s="16"/>
      <c r="F865" s="16"/>
      <c r="G865" s="15"/>
      <c r="H865" s="12">
        <v>1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40" t="s">
        <v>598</v>
      </c>
      <c r="U865" s="140" t="s">
        <v>488</v>
      </c>
    </row>
    <row r="866" spans="1:21" s="116" customFormat="1" ht="39.75" customHeight="1" x14ac:dyDescent="0.2">
      <c r="A866" s="145"/>
      <c r="B866" s="130" t="s">
        <v>107</v>
      </c>
      <c r="C866" s="15"/>
      <c r="D866" s="16"/>
      <c r="E866" s="16"/>
      <c r="F866" s="16"/>
      <c r="G866" s="15"/>
      <c r="H866" s="12">
        <v>0</v>
      </c>
      <c r="I866" s="12" t="e">
        <f t="shared" ref="I866" si="569">ROUND(I867/I865,1)</f>
        <v>#DIV/0!</v>
      </c>
      <c r="J866" s="13" t="s">
        <v>396</v>
      </c>
      <c r="K866" s="13">
        <v>0</v>
      </c>
      <c r="L866" s="13" t="s">
        <v>396</v>
      </c>
      <c r="M866" s="13">
        <v>0</v>
      </c>
      <c r="N866" s="13" t="s">
        <v>396</v>
      </c>
      <c r="O866" s="13">
        <v>0</v>
      </c>
      <c r="P866" s="13" t="s">
        <v>396</v>
      </c>
      <c r="Q866" s="12" t="e">
        <f t="shared" ref="Q866" si="570">ROUND(Q867/Q865,1)</f>
        <v>#DIV/0!</v>
      </c>
      <c r="R866" s="12">
        <v>0</v>
      </c>
      <c r="S866" s="12">
        <v>0</v>
      </c>
      <c r="T866" s="140"/>
      <c r="U866" s="140"/>
    </row>
    <row r="867" spans="1:21" s="116" customFormat="1" ht="35.25" customHeight="1" x14ac:dyDescent="0.2">
      <c r="A867" s="145"/>
      <c r="B867" s="130" t="s">
        <v>90</v>
      </c>
      <c r="C867" s="15"/>
      <c r="D867" s="16"/>
      <c r="E867" s="16"/>
      <c r="F867" s="16"/>
      <c r="G867" s="15"/>
      <c r="H867" s="12">
        <f>SUM(H868:H880)</f>
        <v>1510</v>
      </c>
      <c r="I867" s="12">
        <f t="shared" ref="I867:S867" si="571">SUM(I868:I880)</f>
        <v>0</v>
      </c>
      <c r="J867" s="12">
        <f t="shared" si="571"/>
        <v>0</v>
      </c>
      <c r="K867" s="12">
        <f t="shared" si="571"/>
        <v>0</v>
      </c>
      <c r="L867" s="12">
        <f t="shared" si="571"/>
        <v>0</v>
      </c>
      <c r="M867" s="12">
        <f t="shared" si="571"/>
        <v>0</v>
      </c>
      <c r="N867" s="12">
        <f t="shared" si="571"/>
        <v>0</v>
      </c>
      <c r="O867" s="12">
        <f t="shared" si="571"/>
        <v>0</v>
      </c>
      <c r="P867" s="12">
        <f t="shared" si="571"/>
        <v>1510</v>
      </c>
      <c r="Q867" s="12">
        <f t="shared" si="571"/>
        <v>0</v>
      </c>
      <c r="R867" s="12">
        <f t="shared" si="571"/>
        <v>0</v>
      </c>
      <c r="S867" s="12">
        <f t="shared" si="571"/>
        <v>0</v>
      </c>
      <c r="T867" s="140"/>
      <c r="U867" s="140"/>
    </row>
    <row r="868" spans="1:21" s="116" customFormat="1" ht="20.100000000000001" hidden="1" customHeight="1" x14ac:dyDescent="0.2">
      <c r="A868" s="145"/>
      <c r="B868" s="138" t="s">
        <v>17</v>
      </c>
      <c r="C868" s="15">
        <v>136</v>
      </c>
      <c r="D868" s="16" t="s">
        <v>400</v>
      </c>
      <c r="E868" s="18" t="s">
        <v>401</v>
      </c>
      <c r="F868" s="15" t="s">
        <v>499</v>
      </c>
      <c r="G868" s="15">
        <v>244</v>
      </c>
      <c r="H868" s="12">
        <f>J868+L868+N868+P868</f>
        <v>0</v>
      </c>
      <c r="I868" s="19">
        <f t="shared" ref="I868:I880" si="572">K868+M868+O868+Q868</f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40"/>
      <c r="U868" s="140"/>
    </row>
    <row r="869" spans="1:21" s="116" customFormat="1" ht="20.100000000000001" hidden="1" customHeight="1" x14ac:dyDescent="0.2">
      <c r="A869" s="145"/>
      <c r="B869" s="144"/>
      <c r="C869" s="15">
        <v>136</v>
      </c>
      <c r="D869" s="16" t="s">
        <v>400</v>
      </c>
      <c r="E869" s="18" t="s">
        <v>401</v>
      </c>
      <c r="F869" s="15" t="s">
        <v>499</v>
      </c>
      <c r="G869" s="15">
        <v>242</v>
      </c>
      <c r="H869" s="12">
        <f t="shared" ref="H869:H880" si="573">J869+L869+N869+P869</f>
        <v>0</v>
      </c>
      <c r="I869" s="19">
        <f t="shared" si="572"/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/>
      <c r="Q869" s="12">
        <v>0</v>
      </c>
      <c r="R869" s="12">
        <v>0</v>
      </c>
      <c r="S869" s="12">
        <v>0</v>
      </c>
      <c r="T869" s="140"/>
      <c r="U869" s="140"/>
    </row>
    <row r="870" spans="1:21" s="116" customFormat="1" ht="20.100000000000001" customHeight="1" x14ac:dyDescent="0.2">
      <c r="A870" s="145"/>
      <c r="B870" s="144"/>
      <c r="C870" s="15">
        <v>136</v>
      </c>
      <c r="D870" s="16" t="s">
        <v>400</v>
      </c>
      <c r="E870" s="18" t="s">
        <v>402</v>
      </c>
      <c r="F870" s="15" t="s">
        <v>499</v>
      </c>
      <c r="G870" s="15">
        <v>244</v>
      </c>
      <c r="H870" s="12">
        <f t="shared" si="573"/>
        <v>143</v>
      </c>
      <c r="I870" s="19">
        <f t="shared" si="572"/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143</v>
      </c>
      <c r="Q870" s="12">
        <v>0</v>
      </c>
      <c r="R870" s="12">
        <v>0</v>
      </c>
      <c r="S870" s="12">
        <v>0</v>
      </c>
      <c r="T870" s="140"/>
      <c r="U870" s="140"/>
    </row>
    <row r="871" spans="1:21" s="116" customFormat="1" ht="20.100000000000001" customHeight="1" x14ac:dyDescent="0.2">
      <c r="A871" s="145"/>
      <c r="B871" s="144"/>
      <c r="C871" s="15">
        <v>136</v>
      </c>
      <c r="D871" s="16" t="s">
        <v>400</v>
      </c>
      <c r="E871" s="18" t="s">
        <v>402</v>
      </c>
      <c r="F871" s="15" t="s">
        <v>499</v>
      </c>
      <c r="G871" s="15">
        <v>612</v>
      </c>
      <c r="H871" s="12">
        <f t="shared" si="573"/>
        <v>110</v>
      </c>
      <c r="I871" s="19">
        <f t="shared" si="572"/>
        <v>0</v>
      </c>
      <c r="J871" s="12">
        <v>0</v>
      </c>
      <c r="K871" s="12">
        <v>0</v>
      </c>
      <c r="L871" s="12">
        <v>0</v>
      </c>
      <c r="M871" s="12">
        <v>0</v>
      </c>
      <c r="N871" s="12">
        <v>0</v>
      </c>
      <c r="O871" s="12">
        <v>0</v>
      </c>
      <c r="P871" s="12">
        <v>110</v>
      </c>
      <c r="Q871" s="12">
        <v>0</v>
      </c>
      <c r="R871" s="12">
        <v>0</v>
      </c>
      <c r="S871" s="12">
        <v>0</v>
      </c>
      <c r="T871" s="140"/>
      <c r="U871" s="140"/>
    </row>
    <row r="872" spans="1:21" s="116" customFormat="1" ht="20.100000000000001" customHeight="1" x14ac:dyDescent="0.2">
      <c r="A872" s="145"/>
      <c r="B872" s="139"/>
      <c r="C872" s="15">
        <v>136</v>
      </c>
      <c r="D872" s="16" t="s">
        <v>400</v>
      </c>
      <c r="E872" s="18" t="s">
        <v>402</v>
      </c>
      <c r="F872" s="15" t="s">
        <v>499</v>
      </c>
      <c r="G872" s="15">
        <v>622</v>
      </c>
      <c r="H872" s="12">
        <f t="shared" si="573"/>
        <v>79.2</v>
      </c>
      <c r="I872" s="19">
        <f t="shared" si="572"/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79.2</v>
      </c>
      <c r="Q872" s="12">
        <v>0</v>
      </c>
      <c r="R872" s="12">
        <v>0</v>
      </c>
      <c r="S872" s="12">
        <v>0</v>
      </c>
      <c r="T872" s="140"/>
      <c r="U872" s="140"/>
    </row>
    <row r="873" spans="1:21" s="116" customFormat="1" ht="20.100000000000001" hidden="1" customHeight="1" x14ac:dyDescent="0.2">
      <c r="A873" s="145"/>
      <c r="B873" s="138" t="s">
        <v>14</v>
      </c>
      <c r="C873" s="15">
        <v>136</v>
      </c>
      <c r="D873" s="16" t="s">
        <v>400</v>
      </c>
      <c r="E873" s="18" t="s">
        <v>401</v>
      </c>
      <c r="F873" s="15" t="s">
        <v>499</v>
      </c>
      <c r="G873" s="15">
        <v>244</v>
      </c>
      <c r="H873" s="12">
        <f t="shared" si="573"/>
        <v>0</v>
      </c>
      <c r="I873" s="19">
        <f t="shared" si="572"/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/>
      <c r="Q873" s="12">
        <v>0</v>
      </c>
      <c r="R873" s="12">
        <v>0</v>
      </c>
      <c r="S873" s="12">
        <v>0</v>
      </c>
      <c r="T873" s="140"/>
      <c r="U873" s="140"/>
    </row>
    <row r="874" spans="1:21" s="116" customFormat="1" ht="20.100000000000001" hidden="1" customHeight="1" x14ac:dyDescent="0.2">
      <c r="A874" s="145"/>
      <c r="B874" s="144"/>
      <c r="C874" s="15">
        <v>136</v>
      </c>
      <c r="D874" s="16" t="s">
        <v>400</v>
      </c>
      <c r="E874" s="18" t="s">
        <v>401</v>
      </c>
      <c r="F874" s="15" t="s">
        <v>499</v>
      </c>
      <c r="G874" s="15">
        <v>242</v>
      </c>
      <c r="H874" s="12">
        <f t="shared" si="573"/>
        <v>0</v>
      </c>
      <c r="I874" s="19">
        <f t="shared" si="572"/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/>
      <c r="Q874" s="12">
        <v>0</v>
      </c>
      <c r="R874" s="12">
        <v>0</v>
      </c>
      <c r="S874" s="12">
        <v>0</v>
      </c>
      <c r="T874" s="140"/>
      <c r="U874" s="140"/>
    </row>
    <row r="875" spans="1:21" s="116" customFormat="1" ht="20.100000000000001" customHeight="1" x14ac:dyDescent="0.2">
      <c r="A875" s="145"/>
      <c r="B875" s="144"/>
      <c r="C875" s="15">
        <v>136</v>
      </c>
      <c r="D875" s="16" t="s">
        <v>400</v>
      </c>
      <c r="E875" s="18" t="s">
        <v>402</v>
      </c>
      <c r="F875" s="15" t="s">
        <v>499</v>
      </c>
      <c r="G875" s="15">
        <v>244</v>
      </c>
      <c r="H875" s="12">
        <f t="shared" si="573"/>
        <v>507</v>
      </c>
      <c r="I875" s="19">
        <f t="shared" si="572"/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507</v>
      </c>
      <c r="Q875" s="12">
        <v>0</v>
      </c>
      <c r="R875" s="12">
        <v>0</v>
      </c>
      <c r="S875" s="12">
        <v>0</v>
      </c>
      <c r="T875" s="140"/>
      <c r="U875" s="140"/>
    </row>
    <row r="876" spans="1:21" s="116" customFormat="1" ht="20.100000000000001" hidden="1" customHeight="1" x14ac:dyDescent="0.2">
      <c r="A876" s="145"/>
      <c r="B876" s="144"/>
      <c r="C876" s="15">
        <v>136</v>
      </c>
      <c r="D876" s="16" t="s">
        <v>400</v>
      </c>
      <c r="E876" s="18" t="s">
        <v>402</v>
      </c>
      <c r="F876" s="15" t="s">
        <v>499</v>
      </c>
      <c r="G876" s="15">
        <v>540</v>
      </c>
      <c r="H876" s="12">
        <f t="shared" si="573"/>
        <v>0</v>
      </c>
      <c r="I876" s="19">
        <f t="shared" si="572"/>
        <v>0</v>
      </c>
      <c r="J876" s="12">
        <v>0</v>
      </c>
      <c r="K876" s="12">
        <v>0</v>
      </c>
      <c r="L876" s="12">
        <v>0</v>
      </c>
      <c r="M876" s="12">
        <v>0</v>
      </c>
      <c r="N876" s="12">
        <v>0</v>
      </c>
      <c r="O876" s="12">
        <v>0</v>
      </c>
      <c r="P876" s="12"/>
      <c r="Q876" s="12">
        <v>0</v>
      </c>
      <c r="R876" s="12">
        <v>0</v>
      </c>
      <c r="S876" s="12">
        <v>0</v>
      </c>
      <c r="T876" s="140"/>
      <c r="U876" s="140"/>
    </row>
    <row r="877" spans="1:21" s="116" customFormat="1" ht="20.100000000000001" customHeight="1" x14ac:dyDescent="0.2">
      <c r="A877" s="145"/>
      <c r="B877" s="144"/>
      <c r="C877" s="15">
        <v>136</v>
      </c>
      <c r="D877" s="16" t="s">
        <v>400</v>
      </c>
      <c r="E877" s="18" t="s">
        <v>402</v>
      </c>
      <c r="F877" s="15" t="s">
        <v>499</v>
      </c>
      <c r="G877" s="15">
        <v>612</v>
      </c>
      <c r="H877" s="12">
        <f t="shared" si="573"/>
        <v>390</v>
      </c>
      <c r="I877" s="19">
        <f t="shared" si="572"/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390</v>
      </c>
      <c r="Q877" s="12">
        <v>0</v>
      </c>
      <c r="R877" s="12">
        <v>0</v>
      </c>
      <c r="S877" s="12">
        <v>0</v>
      </c>
      <c r="T877" s="140"/>
      <c r="U877" s="140"/>
    </row>
    <row r="878" spans="1:21" s="116" customFormat="1" ht="20.100000000000001" customHeight="1" x14ac:dyDescent="0.2">
      <c r="A878" s="145"/>
      <c r="B878" s="139"/>
      <c r="C878" s="15">
        <v>136</v>
      </c>
      <c r="D878" s="16" t="s">
        <v>400</v>
      </c>
      <c r="E878" s="18" t="s">
        <v>402</v>
      </c>
      <c r="F878" s="15" t="s">
        <v>499</v>
      </c>
      <c r="G878" s="15">
        <v>622</v>
      </c>
      <c r="H878" s="12">
        <f t="shared" si="573"/>
        <v>280.8</v>
      </c>
      <c r="I878" s="19">
        <f t="shared" si="572"/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280.8</v>
      </c>
      <c r="Q878" s="12">
        <v>0</v>
      </c>
      <c r="R878" s="12">
        <v>0</v>
      </c>
      <c r="S878" s="12">
        <v>0</v>
      </c>
      <c r="T878" s="140"/>
      <c r="U878" s="140"/>
    </row>
    <row r="879" spans="1:21" s="116" customFormat="1" ht="20.100000000000001" customHeight="1" x14ac:dyDescent="0.2">
      <c r="A879" s="145"/>
      <c r="B879" s="130" t="s">
        <v>15</v>
      </c>
      <c r="C879" s="15"/>
      <c r="D879" s="16"/>
      <c r="E879" s="16"/>
      <c r="F879" s="16"/>
      <c r="G879" s="15"/>
      <c r="H879" s="12">
        <f t="shared" si="573"/>
        <v>0</v>
      </c>
      <c r="I879" s="19">
        <f t="shared" si="572"/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40"/>
      <c r="U879" s="140"/>
    </row>
    <row r="880" spans="1:21" s="116" customFormat="1" ht="20.100000000000001" customHeight="1" x14ac:dyDescent="0.2">
      <c r="A880" s="145"/>
      <c r="B880" s="130" t="s">
        <v>12</v>
      </c>
      <c r="C880" s="15"/>
      <c r="D880" s="16"/>
      <c r="E880" s="16"/>
      <c r="F880" s="16"/>
      <c r="G880" s="15"/>
      <c r="H880" s="12">
        <f t="shared" si="573"/>
        <v>0</v>
      </c>
      <c r="I880" s="19">
        <f t="shared" si="572"/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40"/>
      <c r="U880" s="140"/>
    </row>
    <row r="881" spans="1:21" s="116" customFormat="1" ht="27" customHeight="1" x14ac:dyDescent="0.2">
      <c r="A881" s="145" t="s">
        <v>526</v>
      </c>
      <c r="B881" s="130" t="s">
        <v>133</v>
      </c>
      <c r="C881" s="15"/>
      <c r="D881" s="16"/>
      <c r="E881" s="16"/>
      <c r="F881" s="16"/>
      <c r="G881" s="15"/>
      <c r="H881" s="12">
        <v>5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5</v>
      </c>
      <c r="Q881" s="12">
        <v>0</v>
      </c>
      <c r="R881" s="12">
        <v>0</v>
      </c>
      <c r="S881" s="12">
        <v>0</v>
      </c>
      <c r="T881" s="140" t="s">
        <v>599</v>
      </c>
      <c r="U881" s="140" t="s">
        <v>273</v>
      </c>
    </row>
    <row r="882" spans="1:21" s="116" customFormat="1" ht="33.75" customHeight="1" x14ac:dyDescent="0.2">
      <c r="A882" s="145"/>
      <c r="B882" s="130" t="s">
        <v>107</v>
      </c>
      <c r="C882" s="15"/>
      <c r="D882" s="16"/>
      <c r="E882" s="16"/>
      <c r="F882" s="16"/>
      <c r="G882" s="15"/>
      <c r="H882" s="12">
        <f t="shared" ref="H882:I882" si="574">ROUND(H883/H881,1)</f>
        <v>712.9</v>
      </c>
      <c r="I882" s="12" t="e">
        <f t="shared" si="574"/>
        <v>#DIV/0!</v>
      </c>
      <c r="J882" s="13" t="s">
        <v>396</v>
      </c>
      <c r="K882" s="13">
        <v>0</v>
      </c>
      <c r="L882" s="13" t="s">
        <v>396</v>
      </c>
      <c r="M882" s="13">
        <v>0</v>
      </c>
      <c r="N882" s="13" t="s">
        <v>396</v>
      </c>
      <c r="O882" s="13">
        <v>0</v>
      </c>
      <c r="P882" s="13" t="s">
        <v>396</v>
      </c>
      <c r="Q882" s="12" t="e">
        <f t="shared" ref="Q882" si="575">ROUND(Q883/Q881,1)</f>
        <v>#DIV/0!</v>
      </c>
      <c r="R882" s="12">
        <v>0</v>
      </c>
      <c r="S882" s="12">
        <v>0</v>
      </c>
      <c r="T882" s="140"/>
      <c r="U882" s="140"/>
    </row>
    <row r="883" spans="1:21" s="116" customFormat="1" ht="26.25" customHeight="1" x14ac:dyDescent="0.2">
      <c r="A883" s="145"/>
      <c r="B883" s="130" t="s">
        <v>90</v>
      </c>
      <c r="C883" s="15"/>
      <c r="D883" s="16"/>
      <c r="E883" s="16"/>
      <c r="F883" s="16"/>
      <c r="G883" s="15"/>
      <c r="H883" s="12">
        <f>SUM(H884:H896)</f>
        <v>3564.7</v>
      </c>
      <c r="I883" s="12">
        <f t="shared" ref="I883:S883" si="576">SUM(I884:I896)</f>
        <v>0</v>
      </c>
      <c r="J883" s="12">
        <f t="shared" si="576"/>
        <v>0</v>
      </c>
      <c r="K883" s="12">
        <f t="shared" si="576"/>
        <v>0</v>
      </c>
      <c r="L883" s="12">
        <f t="shared" si="576"/>
        <v>0</v>
      </c>
      <c r="M883" s="12">
        <f t="shared" si="576"/>
        <v>0</v>
      </c>
      <c r="N883" s="12">
        <f t="shared" si="576"/>
        <v>0</v>
      </c>
      <c r="O883" s="12">
        <f t="shared" si="576"/>
        <v>0</v>
      </c>
      <c r="P883" s="12">
        <f t="shared" si="576"/>
        <v>3564.7</v>
      </c>
      <c r="Q883" s="12">
        <f t="shared" si="576"/>
        <v>0</v>
      </c>
      <c r="R883" s="12">
        <f t="shared" si="576"/>
        <v>0</v>
      </c>
      <c r="S883" s="12">
        <f t="shared" si="576"/>
        <v>0</v>
      </c>
      <c r="T883" s="140"/>
      <c r="U883" s="140"/>
    </row>
    <row r="884" spans="1:21" s="116" customFormat="1" ht="20.100000000000001" hidden="1" customHeight="1" x14ac:dyDescent="0.2">
      <c r="A884" s="145"/>
      <c r="B884" s="138" t="s">
        <v>17</v>
      </c>
      <c r="C884" s="15">
        <v>136</v>
      </c>
      <c r="D884" s="16" t="s">
        <v>400</v>
      </c>
      <c r="E884" s="18" t="s">
        <v>401</v>
      </c>
      <c r="F884" s="15" t="s">
        <v>499</v>
      </c>
      <c r="G884" s="15">
        <v>244</v>
      </c>
      <c r="H884" s="12">
        <f>J884+L884+N884+P884</f>
        <v>0</v>
      </c>
      <c r="I884" s="19">
        <f t="shared" ref="I884:I896" si="577">K884+M884+O884+Q884</f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40"/>
      <c r="U884" s="140"/>
    </row>
    <row r="885" spans="1:21" s="116" customFormat="1" ht="20.100000000000001" hidden="1" customHeight="1" x14ac:dyDescent="0.2">
      <c r="A885" s="145"/>
      <c r="B885" s="144"/>
      <c r="C885" s="15">
        <v>136</v>
      </c>
      <c r="D885" s="16" t="s">
        <v>400</v>
      </c>
      <c r="E885" s="18" t="s">
        <v>401</v>
      </c>
      <c r="F885" s="15" t="s">
        <v>499</v>
      </c>
      <c r="G885" s="15">
        <v>242</v>
      </c>
      <c r="H885" s="12">
        <f t="shared" ref="H885:H896" si="578">J885+L885+N885+P885</f>
        <v>0</v>
      </c>
      <c r="I885" s="19">
        <f t="shared" si="577"/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40"/>
      <c r="U885" s="140"/>
    </row>
    <row r="886" spans="1:21" s="116" customFormat="1" ht="20.100000000000001" hidden="1" customHeight="1" x14ac:dyDescent="0.2">
      <c r="A886" s="145"/>
      <c r="B886" s="144"/>
      <c r="C886" s="15">
        <v>136</v>
      </c>
      <c r="D886" s="16" t="s">
        <v>400</v>
      </c>
      <c r="E886" s="18" t="s">
        <v>402</v>
      </c>
      <c r="F886" s="15" t="s">
        <v>499</v>
      </c>
      <c r="G886" s="15">
        <v>244</v>
      </c>
      <c r="H886" s="12">
        <f t="shared" si="578"/>
        <v>0</v>
      </c>
      <c r="I886" s="19">
        <f t="shared" si="577"/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/>
      <c r="Q886" s="12">
        <v>0</v>
      </c>
      <c r="R886" s="12">
        <v>0</v>
      </c>
      <c r="S886" s="12">
        <v>0</v>
      </c>
      <c r="T886" s="140"/>
      <c r="U886" s="140"/>
    </row>
    <row r="887" spans="1:21" s="116" customFormat="1" ht="20.100000000000001" hidden="1" customHeight="1" x14ac:dyDescent="0.2">
      <c r="A887" s="145"/>
      <c r="B887" s="144"/>
      <c r="C887" s="15">
        <v>136</v>
      </c>
      <c r="D887" s="16" t="s">
        <v>400</v>
      </c>
      <c r="E887" s="18" t="s">
        <v>402</v>
      </c>
      <c r="F887" s="15" t="s">
        <v>499</v>
      </c>
      <c r="G887" s="15">
        <v>612</v>
      </c>
      <c r="H887" s="12">
        <f t="shared" si="578"/>
        <v>0</v>
      </c>
      <c r="I887" s="19">
        <f t="shared" si="577"/>
        <v>0</v>
      </c>
      <c r="J887" s="12">
        <v>0</v>
      </c>
      <c r="K887" s="12">
        <v>0</v>
      </c>
      <c r="L887" s="12">
        <v>0</v>
      </c>
      <c r="M887" s="12">
        <v>0</v>
      </c>
      <c r="N887" s="12">
        <v>0</v>
      </c>
      <c r="O887" s="12">
        <v>0</v>
      </c>
      <c r="P887" s="12"/>
      <c r="Q887" s="12">
        <v>0</v>
      </c>
      <c r="R887" s="12">
        <v>0</v>
      </c>
      <c r="S887" s="12">
        <v>0</v>
      </c>
      <c r="T887" s="140"/>
      <c r="U887" s="140"/>
    </row>
    <row r="888" spans="1:21" s="116" customFormat="1" ht="20.100000000000001" customHeight="1" x14ac:dyDescent="0.2">
      <c r="A888" s="145"/>
      <c r="B888" s="139"/>
      <c r="C888" s="15">
        <v>136</v>
      </c>
      <c r="D888" s="16" t="s">
        <v>400</v>
      </c>
      <c r="E888" s="18" t="s">
        <v>402</v>
      </c>
      <c r="F888" s="15" t="s">
        <v>499</v>
      </c>
      <c r="G888" s="15">
        <v>622</v>
      </c>
      <c r="H888" s="12">
        <f t="shared" si="578"/>
        <v>784.2</v>
      </c>
      <c r="I888" s="19">
        <f t="shared" si="577"/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784.2</v>
      </c>
      <c r="Q888" s="12">
        <v>0</v>
      </c>
      <c r="R888" s="12">
        <v>0</v>
      </c>
      <c r="S888" s="12">
        <v>0</v>
      </c>
      <c r="T888" s="140"/>
      <c r="U888" s="140"/>
    </row>
    <row r="889" spans="1:21" s="116" customFormat="1" ht="20.100000000000001" hidden="1" customHeight="1" x14ac:dyDescent="0.2">
      <c r="A889" s="145"/>
      <c r="B889" s="138" t="s">
        <v>14</v>
      </c>
      <c r="C889" s="15">
        <v>136</v>
      </c>
      <c r="D889" s="16" t="s">
        <v>400</v>
      </c>
      <c r="E889" s="18" t="s">
        <v>401</v>
      </c>
      <c r="F889" s="15" t="s">
        <v>499</v>
      </c>
      <c r="G889" s="15">
        <v>244</v>
      </c>
      <c r="H889" s="12">
        <f t="shared" si="578"/>
        <v>0</v>
      </c>
      <c r="I889" s="19">
        <f t="shared" si="577"/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/>
      <c r="Q889" s="12">
        <v>0</v>
      </c>
      <c r="R889" s="12">
        <v>0</v>
      </c>
      <c r="S889" s="12">
        <v>0</v>
      </c>
      <c r="T889" s="140"/>
      <c r="U889" s="140"/>
    </row>
    <row r="890" spans="1:21" s="116" customFormat="1" ht="20.100000000000001" hidden="1" customHeight="1" x14ac:dyDescent="0.2">
      <c r="A890" s="145"/>
      <c r="B890" s="144"/>
      <c r="C890" s="15">
        <v>136</v>
      </c>
      <c r="D890" s="16" t="s">
        <v>400</v>
      </c>
      <c r="E890" s="18" t="s">
        <v>401</v>
      </c>
      <c r="F890" s="15" t="s">
        <v>499</v>
      </c>
      <c r="G890" s="15">
        <v>242</v>
      </c>
      <c r="H890" s="12">
        <f t="shared" si="578"/>
        <v>0</v>
      </c>
      <c r="I890" s="19">
        <f t="shared" si="577"/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/>
      <c r="Q890" s="12">
        <v>0</v>
      </c>
      <c r="R890" s="12">
        <v>0</v>
      </c>
      <c r="S890" s="12">
        <v>0</v>
      </c>
      <c r="T890" s="140"/>
      <c r="U890" s="140"/>
    </row>
    <row r="891" spans="1:21" s="116" customFormat="1" ht="20.100000000000001" hidden="1" customHeight="1" x14ac:dyDescent="0.2">
      <c r="A891" s="145"/>
      <c r="B891" s="144"/>
      <c r="C891" s="15">
        <v>136</v>
      </c>
      <c r="D891" s="16" t="s">
        <v>400</v>
      </c>
      <c r="E891" s="18" t="s">
        <v>402</v>
      </c>
      <c r="F891" s="15" t="s">
        <v>499</v>
      </c>
      <c r="G891" s="15">
        <v>244</v>
      </c>
      <c r="H891" s="12">
        <f t="shared" si="578"/>
        <v>0</v>
      </c>
      <c r="I891" s="19">
        <f t="shared" si="577"/>
        <v>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0</v>
      </c>
      <c r="P891" s="12"/>
      <c r="Q891" s="12">
        <v>0</v>
      </c>
      <c r="R891" s="12">
        <v>0</v>
      </c>
      <c r="S891" s="12">
        <v>0</v>
      </c>
      <c r="T891" s="140"/>
      <c r="U891" s="140"/>
    </row>
    <row r="892" spans="1:21" s="116" customFormat="1" ht="20.100000000000001" hidden="1" customHeight="1" x14ac:dyDescent="0.2">
      <c r="A892" s="145"/>
      <c r="B892" s="144"/>
      <c r="C892" s="15">
        <v>136</v>
      </c>
      <c r="D892" s="16" t="s">
        <v>400</v>
      </c>
      <c r="E892" s="18" t="s">
        <v>402</v>
      </c>
      <c r="F892" s="15" t="s">
        <v>499</v>
      </c>
      <c r="G892" s="15">
        <v>540</v>
      </c>
      <c r="H892" s="12">
        <f t="shared" si="578"/>
        <v>0</v>
      </c>
      <c r="I892" s="19">
        <f t="shared" si="577"/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/>
      <c r="Q892" s="12">
        <v>0</v>
      </c>
      <c r="R892" s="12">
        <v>0</v>
      </c>
      <c r="S892" s="12">
        <v>0</v>
      </c>
      <c r="T892" s="140"/>
      <c r="U892" s="140"/>
    </row>
    <row r="893" spans="1:21" s="116" customFormat="1" ht="20.100000000000001" hidden="1" customHeight="1" x14ac:dyDescent="0.2">
      <c r="A893" s="145"/>
      <c r="B893" s="144"/>
      <c r="C893" s="15">
        <v>136</v>
      </c>
      <c r="D893" s="16" t="s">
        <v>400</v>
      </c>
      <c r="E893" s="18" t="s">
        <v>402</v>
      </c>
      <c r="F893" s="15" t="s">
        <v>499</v>
      </c>
      <c r="G893" s="15">
        <v>612</v>
      </c>
      <c r="H893" s="12">
        <f t="shared" si="578"/>
        <v>0</v>
      </c>
      <c r="I893" s="19">
        <f t="shared" si="577"/>
        <v>0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/>
      <c r="Q893" s="12">
        <v>0</v>
      </c>
      <c r="R893" s="12">
        <v>0</v>
      </c>
      <c r="S893" s="12">
        <v>0</v>
      </c>
      <c r="T893" s="140"/>
      <c r="U893" s="140"/>
    </row>
    <row r="894" spans="1:21" s="116" customFormat="1" ht="20.100000000000001" customHeight="1" x14ac:dyDescent="0.2">
      <c r="A894" s="145"/>
      <c r="B894" s="139"/>
      <c r="C894" s="15">
        <v>136</v>
      </c>
      <c r="D894" s="16" t="s">
        <v>400</v>
      </c>
      <c r="E894" s="18" t="s">
        <v>402</v>
      </c>
      <c r="F894" s="15" t="s">
        <v>499</v>
      </c>
      <c r="G894" s="15">
        <v>622</v>
      </c>
      <c r="H894" s="12">
        <f t="shared" si="578"/>
        <v>2780.5</v>
      </c>
      <c r="I894" s="19">
        <f t="shared" si="577"/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2780.5</v>
      </c>
      <c r="Q894" s="12">
        <v>0</v>
      </c>
      <c r="R894" s="12">
        <v>0</v>
      </c>
      <c r="S894" s="12">
        <v>0</v>
      </c>
      <c r="T894" s="140"/>
      <c r="U894" s="140"/>
    </row>
    <row r="895" spans="1:21" s="116" customFormat="1" ht="20.100000000000001" customHeight="1" x14ac:dyDescent="0.2">
      <c r="A895" s="145"/>
      <c r="B895" s="130" t="s">
        <v>15</v>
      </c>
      <c r="C895" s="15"/>
      <c r="D895" s="16"/>
      <c r="E895" s="16"/>
      <c r="F895" s="16"/>
      <c r="G895" s="15"/>
      <c r="H895" s="12">
        <f t="shared" si="578"/>
        <v>0</v>
      </c>
      <c r="I895" s="19">
        <f t="shared" si="577"/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40"/>
      <c r="U895" s="140"/>
    </row>
    <row r="896" spans="1:21" s="116" customFormat="1" ht="20.100000000000001" customHeight="1" x14ac:dyDescent="0.2">
      <c r="A896" s="145"/>
      <c r="B896" s="130" t="s">
        <v>12</v>
      </c>
      <c r="C896" s="15"/>
      <c r="D896" s="16"/>
      <c r="E896" s="16"/>
      <c r="F896" s="16"/>
      <c r="G896" s="15"/>
      <c r="H896" s="12">
        <f t="shared" si="578"/>
        <v>0</v>
      </c>
      <c r="I896" s="19">
        <f t="shared" si="577"/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40"/>
      <c r="U896" s="140"/>
    </row>
    <row r="897" spans="1:21" s="116" customFormat="1" ht="33.75" customHeight="1" x14ac:dyDescent="0.2">
      <c r="A897" s="145" t="s">
        <v>527</v>
      </c>
      <c r="B897" s="130" t="s">
        <v>318</v>
      </c>
      <c r="C897" s="15"/>
      <c r="D897" s="16"/>
      <c r="E897" s="16"/>
      <c r="F897" s="16"/>
      <c r="G897" s="15"/>
      <c r="H897" s="12">
        <v>15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15</v>
      </c>
      <c r="Q897" s="12">
        <v>0</v>
      </c>
      <c r="R897" s="12">
        <v>0</v>
      </c>
      <c r="S897" s="12">
        <v>0</v>
      </c>
      <c r="T897" s="140" t="s">
        <v>600</v>
      </c>
      <c r="U897" s="140" t="s">
        <v>263</v>
      </c>
    </row>
    <row r="898" spans="1:21" s="116" customFormat="1" ht="24" customHeight="1" x14ac:dyDescent="0.2">
      <c r="A898" s="145"/>
      <c r="B898" s="130" t="s">
        <v>107</v>
      </c>
      <c r="C898" s="15"/>
      <c r="D898" s="16"/>
      <c r="E898" s="16"/>
      <c r="F898" s="16"/>
      <c r="G898" s="15"/>
      <c r="H898" s="12">
        <f t="shared" ref="H898:I898" si="579">ROUND(H899/H897,1)</f>
        <v>66.7</v>
      </c>
      <c r="I898" s="12" t="e">
        <f t="shared" si="579"/>
        <v>#DIV/0!</v>
      </c>
      <c r="J898" s="13" t="s">
        <v>396</v>
      </c>
      <c r="K898" s="13">
        <v>0</v>
      </c>
      <c r="L898" s="13" t="s">
        <v>396</v>
      </c>
      <c r="M898" s="13">
        <v>0</v>
      </c>
      <c r="N898" s="13" t="s">
        <v>396</v>
      </c>
      <c r="O898" s="13">
        <v>0</v>
      </c>
      <c r="P898" s="13" t="s">
        <v>396</v>
      </c>
      <c r="Q898" s="12" t="e">
        <f t="shared" ref="Q898" si="580">ROUND(Q899/Q897,1)</f>
        <v>#DIV/0!</v>
      </c>
      <c r="R898" s="12">
        <v>0</v>
      </c>
      <c r="S898" s="12">
        <v>0</v>
      </c>
      <c r="T898" s="140"/>
      <c r="U898" s="140"/>
    </row>
    <row r="899" spans="1:21" s="116" customFormat="1" ht="48.75" customHeight="1" x14ac:dyDescent="0.2">
      <c r="A899" s="145"/>
      <c r="B899" s="130" t="s">
        <v>90</v>
      </c>
      <c r="C899" s="15"/>
      <c r="D899" s="16"/>
      <c r="E899" s="16"/>
      <c r="F899" s="16"/>
      <c r="G899" s="15"/>
      <c r="H899" s="12">
        <f>SUM(H900:H912)</f>
        <v>1000.8</v>
      </c>
      <c r="I899" s="12">
        <f t="shared" ref="I899:S899" si="581">SUM(I900:I912)</f>
        <v>0</v>
      </c>
      <c r="J899" s="12">
        <f t="shared" si="581"/>
        <v>0</v>
      </c>
      <c r="K899" s="12">
        <f t="shared" si="581"/>
        <v>0</v>
      </c>
      <c r="L899" s="12">
        <f t="shared" si="581"/>
        <v>0</v>
      </c>
      <c r="M899" s="12">
        <f t="shared" si="581"/>
        <v>0</v>
      </c>
      <c r="N899" s="12">
        <f t="shared" si="581"/>
        <v>0</v>
      </c>
      <c r="O899" s="12">
        <f t="shared" si="581"/>
        <v>0</v>
      </c>
      <c r="P899" s="12">
        <f t="shared" si="581"/>
        <v>1000.8</v>
      </c>
      <c r="Q899" s="12">
        <f t="shared" si="581"/>
        <v>0</v>
      </c>
      <c r="R899" s="12">
        <f t="shared" si="581"/>
        <v>0</v>
      </c>
      <c r="S899" s="12">
        <f t="shared" si="581"/>
        <v>0</v>
      </c>
      <c r="T899" s="140"/>
      <c r="U899" s="140"/>
    </row>
    <row r="900" spans="1:21" s="116" customFormat="1" ht="20.100000000000001" hidden="1" customHeight="1" x14ac:dyDescent="0.2">
      <c r="A900" s="145"/>
      <c r="B900" s="138" t="s">
        <v>17</v>
      </c>
      <c r="C900" s="15">
        <v>136</v>
      </c>
      <c r="D900" s="16" t="s">
        <v>400</v>
      </c>
      <c r="E900" s="18" t="s">
        <v>401</v>
      </c>
      <c r="F900" s="15" t="s">
        <v>499</v>
      </c>
      <c r="G900" s="15">
        <v>244</v>
      </c>
      <c r="H900" s="12">
        <f>J900+L900+N900+P900</f>
        <v>0</v>
      </c>
      <c r="I900" s="19">
        <f t="shared" ref="I900:I912" si="582">K900+M900+O900+Q900</f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40"/>
      <c r="U900" s="140"/>
    </row>
    <row r="901" spans="1:21" s="116" customFormat="1" ht="20.100000000000001" hidden="1" customHeight="1" x14ac:dyDescent="0.2">
      <c r="A901" s="145"/>
      <c r="B901" s="144"/>
      <c r="C901" s="15">
        <v>136</v>
      </c>
      <c r="D901" s="16" t="s">
        <v>400</v>
      </c>
      <c r="E901" s="18" t="s">
        <v>401</v>
      </c>
      <c r="F901" s="15" t="s">
        <v>499</v>
      </c>
      <c r="G901" s="15">
        <v>242</v>
      </c>
      <c r="H901" s="12">
        <f t="shared" ref="H901:H912" si="583">J901+L901+N901+P901</f>
        <v>0</v>
      </c>
      <c r="I901" s="19">
        <f t="shared" si="582"/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40"/>
      <c r="U901" s="140"/>
    </row>
    <row r="902" spans="1:21" s="116" customFormat="1" ht="20.100000000000001" customHeight="1" x14ac:dyDescent="0.2">
      <c r="A902" s="145"/>
      <c r="B902" s="144"/>
      <c r="C902" s="15">
        <v>136</v>
      </c>
      <c r="D902" s="16" t="s">
        <v>400</v>
      </c>
      <c r="E902" s="18" t="s">
        <v>402</v>
      </c>
      <c r="F902" s="15" t="s">
        <v>499</v>
      </c>
      <c r="G902" s="15">
        <v>244</v>
      </c>
      <c r="H902" s="12">
        <f t="shared" si="583"/>
        <v>220.2</v>
      </c>
      <c r="I902" s="19">
        <f t="shared" si="582"/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220.2</v>
      </c>
      <c r="Q902" s="12">
        <v>0</v>
      </c>
      <c r="R902" s="12">
        <v>0</v>
      </c>
      <c r="S902" s="12">
        <v>0</v>
      </c>
      <c r="T902" s="140"/>
      <c r="U902" s="140"/>
    </row>
    <row r="903" spans="1:21" s="116" customFormat="1" ht="20.100000000000001" hidden="1" customHeight="1" x14ac:dyDescent="0.2">
      <c r="A903" s="145"/>
      <c r="B903" s="144"/>
      <c r="C903" s="15">
        <v>136</v>
      </c>
      <c r="D903" s="16" t="s">
        <v>400</v>
      </c>
      <c r="E903" s="18" t="s">
        <v>402</v>
      </c>
      <c r="F903" s="15" t="s">
        <v>499</v>
      </c>
      <c r="G903" s="15">
        <v>612</v>
      </c>
      <c r="H903" s="12">
        <f t="shared" si="583"/>
        <v>0</v>
      </c>
      <c r="I903" s="19">
        <f t="shared" si="582"/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/>
      <c r="Q903" s="12">
        <v>0</v>
      </c>
      <c r="R903" s="12">
        <v>0</v>
      </c>
      <c r="S903" s="12">
        <v>0</v>
      </c>
      <c r="T903" s="140"/>
      <c r="U903" s="140"/>
    </row>
    <row r="904" spans="1:21" s="116" customFormat="1" ht="20.100000000000001" hidden="1" customHeight="1" x14ac:dyDescent="0.2">
      <c r="A904" s="145"/>
      <c r="B904" s="139"/>
      <c r="C904" s="15">
        <v>136</v>
      </c>
      <c r="D904" s="16" t="s">
        <v>400</v>
      </c>
      <c r="E904" s="18" t="s">
        <v>402</v>
      </c>
      <c r="F904" s="15" t="s">
        <v>499</v>
      </c>
      <c r="G904" s="15">
        <v>622</v>
      </c>
      <c r="H904" s="12">
        <f t="shared" si="583"/>
        <v>0</v>
      </c>
      <c r="I904" s="19">
        <f t="shared" si="582"/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/>
      <c r="Q904" s="12">
        <v>0</v>
      </c>
      <c r="R904" s="12">
        <v>0</v>
      </c>
      <c r="S904" s="12">
        <v>0</v>
      </c>
      <c r="T904" s="140"/>
      <c r="U904" s="140"/>
    </row>
    <row r="905" spans="1:21" s="116" customFormat="1" ht="20.100000000000001" hidden="1" customHeight="1" x14ac:dyDescent="0.2">
      <c r="A905" s="145"/>
      <c r="B905" s="138" t="s">
        <v>14</v>
      </c>
      <c r="C905" s="15">
        <v>136</v>
      </c>
      <c r="D905" s="16" t="s">
        <v>400</v>
      </c>
      <c r="E905" s="18" t="s">
        <v>401</v>
      </c>
      <c r="F905" s="15" t="s">
        <v>499</v>
      </c>
      <c r="G905" s="15">
        <v>244</v>
      </c>
      <c r="H905" s="12">
        <f t="shared" si="583"/>
        <v>0</v>
      </c>
      <c r="I905" s="19">
        <f t="shared" si="582"/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/>
      <c r="Q905" s="12">
        <v>0</v>
      </c>
      <c r="R905" s="12">
        <v>0</v>
      </c>
      <c r="S905" s="12">
        <v>0</v>
      </c>
      <c r="T905" s="140"/>
      <c r="U905" s="140"/>
    </row>
    <row r="906" spans="1:21" s="116" customFormat="1" ht="20.100000000000001" hidden="1" customHeight="1" x14ac:dyDescent="0.2">
      <c r="A906" s="145"/>
      <c r="B906" s="144"/>
      <c r="C906" s="15">
        <v>136</v>
      </c>
      <c r="D906" s="16" t="s">
        <v>400</v>
      </c>
      <c r="E906" s="18" t="s">
        <v>401</v>
      </c>
      <c r="F906" s="15" t="s">
        <v>499</v>
      </c>
      <c r="G906" s="15">
        <v>242</v>
      </c>
      <c r="H906" s="12">
        <f t="shared" si="583"/>
        <v>0</v>
      </c>
      <c r="I906" s="19">
        <f t="shared" si="582"/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/>
      <c r="Q906" s="12">
        <v>0</v>
      </c>
      <c r="R906" s="12">
        <v>0</v>
      </c>
      <c r="S906" s="12">
        <v>0</v>
      </c>
      <c r="T906" s="140"/>
      <c r="U906" s="140"/>
    </row>
    <row r="907" spans="1:21" s="116" customFormat="1" ht="20.100000000000001" customHeight="1" x14ac:dyDescent="0.2">
      <c r="A907" s="145"/>
      <c r="B907" s="144"/>
      <c r="C907" s="15">
        <v>136</v>
      </c>
      <c r="D907" s="16" t="s">
        <v>400</v>
      </c>
      <c r="E907" s="18" t="s">
        <v>402</v>
      </c>
      <c r="F907" s="15" t="s">
        <v>499</v>
      </c>
      <c r="G907" s="15">
        <v>244</v>
      </c>
      <c r="H907" s="12">
        <f t="shared" si="583"/>
        <v>780.6</v>
      </c>
      <c r="I907" s="19">
        <f t="shared" si="582"/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780.6</v>
      </c>
      <c r="Q907" s="12">
        <v>0</v>
      </c>
      <c r="R907" s="12">
        <v>0</v>
      </c>
      <c r="S907" s="12">
        <v>0</v>
      </c>
      <c r="T907" s="140"/>
      <c r="U907" s="140"/>
    </row>
    <row r="908" spans="1:21" s="116" customFormat="1" ht="20.100000000000001" hidden="1" customHeight="1" x14ac:dyDescent="0.2">
      <c r="A908" s="145"/>
      <c r="B908" s="144"/>
      <c r="C908" s="15">
        <v>136</v>
      </c>
      <c r="D908" s="16" t="s">
        <v>400</v>
      </c>
      <c r="E908" s="18" t="s">
        <v>402</v>
      </c>
      <c r="F908" s="15" t="s">
        <v>499</v>
      </c>
      <c r="G908" s="15">
        <v>540</v>
      </c>
      <c r="H908" s="12">
        <f t="shared" si="583"/>
        <v>0</v>
      </c>
      <c r="I908" s="19">
        <f t="shared" si="582"/>
        <v>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0</v>
      </c>
      <c r="P908" s="12"/>
      <c r="Q908" s="12">
        <v>0</v>
      </c>
      <c r="R908" s="12">
        <v>0</v>
      </c>
      <c r="S908" s="12">
        <v>0</v>
      </c>
      <c r="T908" s="140"/>
      <c r="U908" s="140"/>
    </row>
    <row r="909" spans="1:21" s="116" customFormat="1" ht="20.100000000000001" hidden="1" customHeight="1" x14ac:dyDescent="0.2">
      <c r="A909" s="145"/>
      <c r="B909" s="144"/>
      <c r="C909" s="15">
        <v>136</v>
      </c>
      <c r="D909" s="16" t="s">
        <v>400</v>
      </c>
      <c r="E909" s="18" t="s">
        <v>402</v>
      </c>
      <c r="F909" s="15" t="s">
        <v>499</v>
      </c>
      <c r="G909" s="15">
        <v>612</v>
      </c>
      <c r="H909" s="12">
        <f t="shared" si="583"/>
        <v>0</v>
      </c>
      <c r="I909" s="19">
        <f t="shared" si="582"/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40"/>
      <c r="U909" s="140"/>
    </row>
    <row r="910" spans="1:21" s="116" customFormat="1" ht="20.100000000000001" hidden="1" customHeight="1" x14ac:dyDescent="0.2">
      <c r="A910" s="145"/>
      <c r="B910" s="139"/>
      <c r="C910" s="15">
        <v>136</v>
      </c>
      <c r="D910" s="16" t="s">
        <v>400</v>
      </c>
      <c r="E910" s="18" t="s">
        <v>402</v>
      </c>
      <c r="F910" s="15" t="s">
        <v>499</v>
      </c>
      <c r="G910" s="15">
        <v>622</v>
      </c>
      <c r="H910" s="12">
        <f t="shared" si="583"/>
        <v>0</v>
      </c>
      <c r="I910" s="19">
        <f t="shared" si="582"/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40"/>
      <c r="U910" s="140"/>
    </row>
    <row r="911" spans="1:21" s="116" customFormat="1" ht="20.100000000000001" customHeight="1" x14ac:dyDescent="0.2">
      <c r="A911" s="145"/>
      <c r="B911" s="130" t="s">
        <v>15</v>
      </c>
      <c r="C911" s="15"/>
      <c r="D911" s="16"/>
      <c r="E911" s="16"/>
      <c r="F911" s="16"/>
      <c r="G911" s="15"/>
      <c r="H911" s="12">
        <f t="shared" si="583"/>
        <v>0</v>
      </c>
      <c r="I911" s="19">
        <f t="shared" si="582"/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40"/>
      <c r="U911" s="140"/>
    </row>
    <row r="912" spans="1:21" s="116" customFormat="1" ht="20.100000000000001" customHeight="1" x14ac:dyDescent="0.2">
      <c r="A912" s="145"/>
      <c r="B912" s="130" t="s">
        <v>12</v>
      </c>
      <c r="C912" s="15"/>
      <c r="D912" s="16"/>
      <c r="E912" s="16"/>
      <c r="F912" s="16"/>
      <c r="G912" s="15"/>
      <c r="H912" s="12">
        <f t="shared" si="583"/>
        <v>0</v>
      </c>
      <c r="I912" s="19">
        <f t="shared" si="582"/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40"/>
      <c r="U912" s="140"/>
    </row>
    <row r="913" spans="1:21" s="116" customFormat="1" ht="33.75" customHeight="1" x14ac:dyDescent="0.2">
      <c r="A913" s="145" t="s">
        <v>528</v>
      </c>
      <c r="B913" s="130" t="s">
        <v>417</v>
      </c>
      <c r="C913" s="15"/>
      <c r="D913" s="16"/>
      <c r="E913" s="16"/>
      <c r="F913" s="16"/>
      <c r="G913" s="15"/>
      <c r="H913" s="12">
        <v>5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5</v>
      </c>
      <c r="Q913" s="12">
        <v>0</v>
      </c>
      <c r="R913" s="12">
        <v>0</v>
      </c>
      <c r="S913" s="12">
        <v>0</v>
      </c>
      <c r="T913" s="140" t="s">
        <v>601</v>
      </c>
      <c r="U913" s="140" t="s">
        <v>580</v>
      </c>
    </row>
    <row r="914" spans="1:21" s="116" customFormat="1" ht="32.25" customHeight="1" x14ac:dyDescent="0.2">
      <c r="A914" s="145"/>
      <c r="B914" s="130" t="s">
        <v>107</v>
      </c>
      <c r="C914" s="15"/>
      <c r="D914" s="16"/>
      <c r="E914" s="16"/>
      <c r="F914" s="16"/>
      <c r="G914" s="15"/>
      <c r="H914" s="12">
        <f t="shared" ref="H914:I914" si="584">ROUND(H915/H913,1)</f>
        <v>527.6</v>
      </c>
      <c r="I914" s="12" t="e">
        <f t="shared" si="584"/>
        <v>#DIV/0!</v>
      </c>
      <c r="J914" s="13" t="s">
        <v>396</v>
      </c>
      <c r="K914" s="13">
        <v>0</v>
      </c>
      <c r="L914" s="13" t="s">
        <v>396</v>
      </c>
      <c r="M914" s="13">
        <v>0</v>
      </c>
      <c r="N914" s="13" t="s">
        <v>396</v>
      </c>
      <c r="O914" s="13">
        <v>0</v>
      </c>
      <c r="P914" s="13" t="s">
        <v>396</v>
      </c>
      <c r="Q914" s="12" t="e">
        <f t="shared" ref="Q914" si="585">ROUND(Q915/Q913,1)</f>
        <v>#DIV/0!</v>
      </c>
      <c r="R914" s="12">
        <v>0</v>
      </c>
      <c r="S914" s="12">
        <v>0</v>
      </c>
      <c r="T914" s="140"/>
      <c r="U914" s="140"/>
    </row>
    <row r="915" spans="1:21" s="116" customFormat="1" ht="37.5" customHeight="1" x14ac:dyDescent="0.2">
      <c r="A915" s="145"/>
      <c r="B915" s="130" t="s">
        <v>90</v>
      </c>
      <c r="C915" s="15"/>
      <c r="D915" s="16"/>
      <c r="E915" s="16"/>
      <c r="F915" s="16"/>
      <c r="G915" s="15"/>
      <c r="H915" s="12">
        <f>SUM(H916:H928)</f>
        <v>2638</v>
      </c>
      <c r="I915" s="12">
        <f t="shared" ref="I915:S915" si="586">SUM(I916:I928)</f>
        <v>0</v>
      </c>
      <c r="J915" s="12">
        <f t="shared" si="586"/>
        <v>0</v>
      </c>
      <c r="K915" s="12">
        <f t="shared" si="586"/>
        <v>0</v>
      </c>
      <c r="L915" s="12">
        <f t="shared" si="586"/>
        <v>0</v>
      </c>
      <c r="M915" s="12">
        <f t="shared" si="586"/>
        <v>0</v>
      </c>
      <c r="N915" s="12">
        <f t="shared" si="586"/>
        <v>0</v>
      </c>
      <c r="O915" s="12">
        <f t="shared" si="586"/>
        <v>0</v>
      </c>
      <c r="P915" s="12">
        <f t="shared" si="586"/>
        <v>2638</v>
      </c>
      <c r="Q915" s="12">
        <f t="shared" si="586"/>
        <v>0</v>
      </c>
      <c r="R915" s="12">
        <f t="shared" si="586"/>
        <v>0</v>
      </c>
      <c r="S915" s="12">
        <f t="shared" si="586"/>
        <v>0</v>
      </c>
      <c r="T915" s="140"/>
      <c r="U915" s="140"/>
    </row>
    <row r="916" spans="1:21" s="116" customFormat="1" ht="20.100000000000001" hidden="1" customHeight="1" x14ac:dyDescent="0.2">
      <c r="A916" s="145"/>
      <c r="B916" s="138" t="s">
        <v>17</v>
      </c>
      <c r="C916" s="15">
        <v>136</v>
      </c>
      <c r="D916" s="16" t="s">
        <v>400</v>
      </c>
      <c r="E916" s="18" t="s">
        <v>401</v>
      </c>
      <c r="F916" s="15" t="s">
        <v>499</v>
      </c>
      <c r="G916" s="15">
        <v>244</v>
      </c>
      <c r="H916" s="12">
        <f>J916+L916+N916+P916</f>
        <v>0</v>
      </c>
      <c r="I916" s="19">
        <f t="shared" ref="I916:I928" si="587">K916+M916+O916+Q916</f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40"/>
      <c r="U916" s="140"/>
    </row>
    <row r="917" spans="1:21" s="116" customFormat="1" ht="20.100000000000001" hidden="1" customHeight="1" x14ac:dyDescent="0.2">
      <c r="A917" s="145"/>
      <c r="B917" s="144"/>
      <c r="C917" s="15">
        <v>136</v>
      </c>
      <c r="D917" s="16" t="s">
        <v>400</v>
      </c>
      <c r="E917" s="18" t="s">
        <v>401</v>
      </c>
      <c r="F917" s="15" t="s">
        <v>499</v>
      </c>
      <c r="G917" s="15">
        <v>242</v>
      </c>
      <c r="H917" s="12">
        <f t="shared" ref="H917:H928" si="588">J917+L917+N917+P917</f>
        <v>0</v>
      </c>
      <c r="I917" s="19">
        <f t="shared" si="587"/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40"/>
      <c r="U917" s="140"/>
    </row>
    <row r="918" spans="1:21" s="116" customFormat="1" ht="20.100000000000001" hidden="1" customHeight="1" x14ac:dyDescent="0.2">
      <c r="A918" s="145"/>
      <c r="B918" s="144"/>
      <c r="C918" s="15">
        <v>136</v>
      </c>
      <c r="D918" s="16" t="s">
        <v>400</v>
      </c>
      <c r="E918" s="18" t="s">
        <v>402</v>
      </c>
      <c r="F918" s="15" t="s">
        <v>499</v>
      </c>
      <c r="G918" s="15">
        <v>244</v>
      </c>
      <c r="H918" s="12">
        <f t="shared" si="588"/>
        <v>0</v>
      </c>
      <c r="I918" s="19">
        <f t="shared" si="587"/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40"/>
      <c r="U918" s="140"/>
    </row>
    <row r="919" spans="1:21" s="116" customFormat="1" ht="20.100000000000001" customHeight="1" x14ac:dyDescent="0.2">
      <c r="A919" s="145"/>
      <c r="B919" s="144"/>
      <c r="C919" s="15">
        <v>136</v>
      </c>
      <c r="D919" s="16" t="s">
        <v>400</v>
      </c>
      <c r="E919" s="18" t="s">
        <v>402</v>
      </c>
      <c r="F919" s="15" t="s">
        <v>499</v>
      </c>
      <c r="G919" s="15">
        <v>612</v>
      </c>
      <c r="H919" s="12">
        <f t="shared" si="588"/>
        <v>580.4</v>
      </c>
      <c r="I919" s="19">
        <f t="shared" si="587"/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v>0</v>
      </c>
      <c r="P919" s="12">
        <v>580.4</v>
      </c>
      <c r="Q919" s="12">
        <v>0</v>
      </c>
      <c r="R919" s="12">
        <v>0</v>
      </c>
      <c r="S919" s="12">
        <v>0</v>
      </c>
      <c r="T919" s="140"/>
      <c r="U919" s="140"/>
    </row>
    <row r="920" spans="1:21" s="116" customFormat="1" ht="20.100000000000001" hidden="1" customHeight="1" x14ac:dyDescent="0.2">
      <c r="A920" s="145"/>
      <c r="B920" s="139"/>
      <c r="C920" s="15">
        <v>136</v>
      </c>
      <c r="D920" s="16" t="s">
        <v>400</v>
      </c>
      <c r="E920" s="18" t="s">
        <v>402</v>
      </c>
      <c r="F920" s="15" t="s">
        <v>499</v>
      </c>
      <c r="G920" s="15">
        <v>622</v>
      </c>
      <c r="H920" s="12">
        <f t="shared" si="588"/>
        <v>0</v>
      </c>
      <c r="I920" s="19">
        <f t="shared" si="587"/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/>
      <c r="Q920" s="12">
        <v>0</v>
      </c>
      <c r="R920" s="12">
        <v>0</v>
      </c>
      <c r="S920" s="12">
        <v>0</v>
      </c>
      <c r="T920" s="140"/>
      <c r="U920" s="140"/>
    </row>
    <row r="921" spans="1:21" s="116" customFormat="1" ht="20.100000000000001" hidden="1" customHeight="1" x14ac:dyDescent="0.2">
      <c r="A921" s="145"/>
      <c r="B921" s="138" t="s">
        <v>14</v>
      </c>
      <c r="C921" s="15">
        <v>136</v>
      </c>
      <c r="D921" s="16" t="s">
        <v>400</v>
      </c>
      <c r="E921" s="18" t="s">
        <v>401</v>
      </c>
      <c r="F921" s="15" t="s">
        <v>499</v>
      </c>
      <c r="G921" s="15">
        <v>244</v>
      </c>
      <c r="H921" s="12">
        <f t="shared" si="588"/>
        <v>0</v>
      </c>
      <c r="I921" s="19">
        <f t="shared" si="587"/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/>
      <c r="Q921" s="12">
        <v>0</v>
      </c>
      <c r="R921" s="12">
        <v>0</v>
      </c>
      <c r="S921" s="12">
        <v>0</v>
      </c>
      <c r="T921" s="140"/>
      <c r="U921" s="140"/>
    </row>
    <row r="922" spans="1:21" s="116" customFormat="1" ht="20.100000000000001" hidden="1" customHeight="1" x14ac:dyDescent="0.2">
      <c r="A922" s="145"/>
      <c r="B922" s="144"/>
      <c r="C922" s="15">
        <v>136</v>
      </c>
      <c r="D922" s="16" t="s">
        <v>400</v>
      </c>
      <c r="E922" s="18" t="s">
        <v>401</v>
      </c>
      <c r="F922" s="15" t="s">
        <v>499</v>
      </c>
      <c r="G922" s="15">
        <v>242</v>
      </c>
      <c r="H922" s="12">
        <f t="shared" si="588"/>
        <v>0</v>
      </c>
      <c r="I922" s="19">
        <f t="shared" si="587"/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/>
      <c r="Q922" s="12">
        <v>0</v>
      </c>
      <c r="R922" s="12">
        <v>0</v>
      </c>
      <c r="S922" s="12">
        <v>0</v>
      </c>
      <c r="T922" s="140"/>
      <c r="U922" s="140"/>
    </row>
    <row r="923" spans="1:21" s="116" customFormat="1" ht="20.100000000000001" hidden="1" customHeight="1" x14ac:dyDescent="0.2">
      <c r="A923" s="145"/>
      <c r="B923" s="144"/>
      <c r="C923" s="15">
        <v>136</v>
      </c>
      <c r="D923" s="16" t="s">
        <v>400</v>
      </c>
      <c r="E923" s="18" t="s">
        <v>402</v>
      </c>
      <c r="F923" s="15" t="s">
        <v>499</v>
      </c>
      <c r="G923" s="15">
        <v>244</v>
      </c>
      <c r="H923" s="12">
        <f t="shared" si="588"/>
        <v>0</v>
      </c>
      <c r="I923" s="19">
        <f t="shared" si="587"/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/>
      <c r="Q923" s="12">
        <v>0</v>
      </c>
      <c r="R923" s="12">
        <v>0</v>
      </c>
      <c r="S923" s="12">
        <v>0</v>
      </c>
      <c r="T923" s="140"/>
      <c r="U923" s="140"/>
    </row>
    <row r="924" spans="1:21" s="116" customFormat="1" ht="20.100000000000001" hidden="1" customHeight="1" x14ac:dyDescent="0.2">
      <c r="A924" s="145"/>
      <c r="B924" s="144"/>
      <c r="C924" s="15">
        <v>136</v>
      </c>
      <c r="D924" s="16" t="s">
        <v>400</v>
      </c>
      <c r="E924" s="18" t="s">
        <v>402</v>
      </c>
      <c r="F924" s="15" t="s">
        <v>499</v>
      </c>
      <c r="G924" s="15">
        <v>540</v>
      </c>
      <c r="H924" s="12">
        <f t="shared" si="588"/>
        <v>0</v>
      </c>
      <c r="I924" s="19">
        <f t="shared" si="587"/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/>
      <c r="Q924" s="12">
        <v>0</v>
      </c>
      <c r="R924" s="12">
        <v>0</v>
      </c>
      <c r="S924" s="12">
        <v>0</v>
      </c>
      <c r="T924" s="140"/>
      <c r="U924" s="140"/>
    </row>
    <row r="925" spans="1:21" s="116" customFormat="1" ht="20.100000000000001" customHeight="1" x14ac:dyDescent="0.2">
      <c r="A925" s="145"/>
      <c r="B925" s="144"/>
      <c r="C925" s="15">
        <v>136</v>
      </c>
      <c r="D925" s="16" t="s">
        <v>400</v>
      </c>
      <c r="E925" s="18" t="s">
        <v>402</v>
      </c>
      <c r="F925" s="15" t="s">
        <v>499</v>
      </c>
      <c r="G925" s="15">
        <v>612</v>
      </c>
      <c r="H925" s="12">
        <f t="shared" si="588"/>
        <v>2057.6</v>
      </c>
      <c r="I925" s="19">
        <f t="shared" si="587"/>
        <v>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0</v>
      </c>
      <c r="P925" s="12">
        <v>2057.6</v>
      </c>
      <c r="Q925" s="12">
        <v>0</v>
      </c>
      <c r="R925" s="12">
        <v>0</v>
      </c>
      <c r="S925" s="12">
        <v>0</v>
      </c>
      <c r="T925" s="140"/>
      <c r="U925" s="140"/>
    </row>
    <row r="926" spans="1:21" s="116" customFormat="1" ht="20.100000000000001" hidden="1" customHeight="1" x14ac:dyDescent="0.2">
      <c r="A926" s="145"/>
      <c r="B926" s="139"/>
      <c r="C926" s="15">
        <v>136</v>
      </c>
      <c r="D926" s="16" t="s">
        <v>400</v>
      </c>
      <c r="E926" s="18" t="s">
        <v>402</v>
      </c>
      <c r="F926" s="15" t="s">
        <v>499</v>
      </c>
      <c r="G926" s="15">
        <v>622</v>
      </c>
      <c r="H926" s="12">
        <f t="shared" si="588"/>
        <v>0</v>
      </c>
      <c r="I926" s="19">
        <f t="shared" si="587"/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40"/>
      <c r="U926" s="140"/>
    </row>
    <row r="927" spans="1:21" s="116" customFormat="1" ht="20.100000000000001" customHeight="1" x14ac:dyDescent="0.2">
      <c r="A927" s="145"/>
      <c r="B927" s="130" t="s">
        <v>15</v>
      </c>
      <c r="C927" s="15"/>
      <c r="D927" s="16"/>
      <c r="E927" s="16"/>
      <c r="F927" s="16"/>
      <c r="G927" s="15"/>
      <c r="H927" s="12">
        <f t="shared" si="588"/>
        <v>0</v>
      </c>
      <c r="I927" s="19">
        <f t="shared" si="587"/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40"/>
      <c r="U927" s="140"/>
    </row>
    <row r="928" spans="1:21" s="116" customFormat="1" ht="20.100000000000001" customHeight="1" x14ac:dyDescent="0.2">
      <c r="A928" s="145"/>
      <c r="B928" s="130" t="s">
        <v>12</v>
      </c>
      <c r="C928" s="15"/>
      <c r="D928" s="16"/>
      <c r="E928" s="16"/>
      <c r="F928" s="16"/>
      <c r="G928" s="15"/>
      <c r="H928" s="12">
        <f t="shared" si="588"/>
        <v>0</v>
      </c>
      <c r="I928" s="19">
        <f t="shared" si="587"/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40"/>
      <c r="U928" s="140"/>
    </row>
    <row r="929" spans="1:21" s="116" customFormat="1" ht="15" customHeight="1" x14ac:dyDescent="0.2">
      <c r="A929" s="141" t="s">
        <v>21</v>
      </c>
      <c r="B929" s="130" t="s">
        <v>410</v>
      </c>
      <c r="C929" s="15"/>
      <c r="D929" s="16"/>
      <c r="E929" s="16"/>
      <c r="F929" s="16"/>
      <c r="G929" s="15"/>
      <c r="H929" s="12">
        <f>H930+H931+H932+H933</f>
        <v>28252223.599999994</v>
      </c>
      <c r="I929" s="12" t="e">
        <f t="shared" ref="I929:S929" si="589">I930+I931+I932+I933</f>
        <v>#DIV/0!</v>
      </c>
      <c r="J929" s="12">
        <f t="shared" si="589"/>
        <v>6617272.5999999996</v>
      </c>
      <c r="K929" s="12">
        <f t="shared" si="589"/>
        <v>6721654.6400000006</v>
      </c>
      <c r="L929" s="12">
        <f t="shared" si="589"/>
        <v>9317795.6500000004</v>
      </c>
      <c r="M929" s="12">
        <f t="shared" si="589"/>
        <v>31260</v>
      </c>
      <c r="N929" s="12">
        <f t="shared" si="589"/>
        <v>4371634.7</v>
      </c>
      <c r="O929" s="12">
        <f t="shared" si="589"/>
        <v>31260</v>
      </c>
      <c r="P929" s="12">
        <f t="shared" si="589"/>
        <v>7945520.6500000004</v>
      </c>
      <c r="Q929" s="12">
        <f t="shared" si="589"/>
        <v>0</v>
      </c>
      <c r="R929" s="12">
        <f t="shared" si="589"/>
        <v>29647339.599999998</v>
      </c>
      <c r="S929" s="12">
        <f t="shared" si="589"/>
        <v>31177665.799999997</v>
      </c>
      <c r="T929" s="128"/>
      <c r="U929" s="128"/>
    </row>
    <row r="930" spans="1:21" s="116" customFormat="1" ht="12.75" customHeight="1" x14ac:dyDescent="0.2">
      <c r="A930" s="142"/>
      <c r="B930" s="130" t="s">
        <v>7</v>
      </c>
      <c r="C930" s="15"/>
      <c r="D930" s="16"/>
      <c r="E930" s="16"/>
      <c r="F930" s="16"/>
      <c r="G930" s="15"/>
      <c r="H930" s="12">
        <f>H402+H403+H404+H405+H406+H407+H408+H409+H410+H411+H412+H488+H489+H510+H534+H536+H576+H577+H594+H719+H722+H417+H720+H726+H539+H724+H725+H721+H723+H592+H593+H537+H535+H413+H414+H415+H416+H538+H595</f>
        <v>28213068.699999992</v>
      </c>
      <c r="I930" s="12" t="e">
        <f t="shared" ref="I930:S930" si="590">I402+I403+I404+I405+I406+I407+I408+I409+I410+I411+I412+I488+I489+I510+I534+I536+I576+I577+I594+I719+I722+I417+I720+I726+I539+I724+I725+I721+I723+I592+I593+I537+I535+I413+I414+I415+I416+I538+I595</f>
        <v>#DIV/0!</v>
      </c>
      <c r="J930" s="12">
        <f t="shared" si="590"/>
        <v>6617272.5999999996</v>
      </c>
      <c r="K930" s="12">
        <f t="shared" si="590"/>
        <v>6721654.6400000006</v>
      </c>
      <c r="L930" s="12">
        <f t="shared" si="590"/>
        <v>9317795.6500000004</v>
      </c>
      <c r="M930" s="12">
        <f t="shared" si="590"/>
        <v>31260</v>
      </c>
      <c r="N930" s="12">
        <f t="shared" si="590"/>
        <v>4371634.7</v>
      </c>
      <c r="O930" s="12">
        <f t="shared" si="590"/>
        <v>31260</v>
      </c>
      <c r="P930" s="12">
        <f t="shared" si="590"/>
        <v>7906365.7500000009</v>
      </c>
      <c r="Q930" s="12">
        <f t="shared" si="590"/>
        <v>0</v>
      </c>
      <c r="R930" s="12">
        <f t="shared" si="590"/>
        <v>29647339.599999998</v>
      </c>
      <c r="S930" s="12">
        <f t="shared" si="590"/>
        <v>31177665.799999997</v>
      </c>
      <c r="T930" s="94"/>
      <c r="U930" s="128"/>
    </row>
    <row r="931" spans="1:21" s="116" customFormat="1" x14ac:dyDescent="0.2">
      <c r="A931" s="142"/>
      <c r="B931" s="130" t="s">
        <v>14</v>
      </c>
      <c r="C931" s="15"/>
      <c r="D931" s="16"/>
      <c r="E931" s="16"/>
      <c r="F931" s="16"/>
      <c r="G931" s="15"/>
      <c r="H931" s="12">
        <f t="shared" ref="H931:S931" si="591">H728+H729+H730+H731+H732+H596+H578+H540+H511+H490+H3418+H542+H727+H597+H598+H541+H418+H543+H599</f>
        <v>38631.300000000003</v>
      </c>
      <c r="I931" s="12">
        <f t="shared" si="591"/>
        <v>0</v>
      </c>
      <c r="J931" s="12">
        <f t="shared" si="591"/>
        <v>0</v>
      </c>
      <c r="K931" s="12">
        <f t="shared" si="591"/>
        <v>0</v>
      </c>
      <c r="L931" s="12">
        <f t="shared" si="591"/>
        <v>0</v>
      </c>
      <c r="M931" s="12">
        <f t="shared" si="591"/>
        <v>0</v>
      </c>
      <c r="N931" s="12">
        <f t="shared" si="591"/>
        <v>0</v>
      </c>
      <c r="O931" s="12">
        <f t="shared" si="591"/>
        <v>0</v>
      </c>
      <c r="P931" s="12">
        <f t="shared" si="591"/>
        <v>38631.300000000003</v>
      </c>
      <c r="Q931" s="12">
        <f t="shared" si="591"/>
        <v>0</v>
      </c>
      <c r="R931" s="12">
        <f t="shared" si="591"/>
        <v>0</v>
      </c>
      <c r="S931" s="12">
        <f t="shared" si="591"/>
        <v>0</v>
      </c>
      <c r="T931" s="94"/>
      <c r="U931" s="128"/>
    </row>
    <row r="932" spans="1:21" s="116" customFormat="1" x14ac:dyDescent="0.2">
      <c r="A932" s="142"/>
      <c r="B932" s="130" t="s">
        <v>15</v>
      </c>
      <c r="C932" s="15"/>
      <c r="D932" s="16"/>
      <c r="E932" s="16"/>
      <c r="F932" s="16"/>
      <c r="G932" s="15"/>
      <c r="H932" s="12">
        <f>H733+H600+H579+H544+H512+H491+H419+H384+H370+H318+H294+H279</f>
        <v>523.6</v>
      </c>
      <c r="I932" s="12">
        <f t="shared" ref="I932:S932" si="592">I733+I600+I579+I544+I512+I491+I419+I384+I370+I318+I294+I279</f>
        <v>0</v>
      </c>
      <c r="J932" s="12">
        <f t="shared" si="592"/>
        <v>0</v>
      </c>
      <c r="K932" s="12">
        <f t="shared" si="592"/>
        <v>0</v>
      </c>
      <c r="L932" s="12">
        <f t="shared" si="592"/>
        <v>0</v>
      </c>
      <c r="M932" s="12">
        <f t="shared" si="592"/>
        <v>0</v>
      </c>
      <c r="N932" s="12">
        <f t="shared" si="592"/>
        <v>0</v>
      </c>
      <c r="O932" s="12">
        <f t="shared" si="592"/>
        <v>0</v>
      </c>
      <c r="P932" s="12">
        <f t="shared" si="592"/>
        <v>523.6</v>
      </c>
      <c r="Q932" s="12">
        <f t="shared" si="592"/>
        <v>0</v>
      </c>
      <c r="R932" s="12">
        <f t="shared" si="592"/>
        <v>0</v>
      </c>
      <c r="S932" s="12">
        <f t="shared" si="592"/>
        <v>0</v>
      </c>
      <c r="T932" s="94"/>
      <c r="U932" s="128"/>
    </row>
    <row r="933" spans="1:21" s="116" customFormat="1" ht="13.35" customHeight="1" x14ac:dyDescent="0.2">
      <c r="A933" s="143"/>
      <c r="B933" s="130" t="s">
        <v>10</v>
      </c>
      <c r="C933" s="15"/>
      <c r="D933" s="16"/>
      <c r="E933" s="16"/>
      <c r="F933" s="16"/>
      <c r="G933" s="15"/>
      <c r="H933" s="12">
        <f>H734+H601+H580+H545+H513+H492+H420+H385+H371+H319+H295+H280</f>
        <v>0</v>
      </c>
      <c r="I933" s="12">
        <f t="shared" ref="I933:S933" si="593">I734+I601+I580+I545+I513+I492+I420+I385+I371+I319+I295+I280</f>
        <v>0</v>
      </c>
      <c r="J933" s="12">
        <f t="shared" si="593"/>
        <v>0</v>
      </c>
      <c r="K933" s="12">
        <f t="shared" si="593"/>
        <v>0</v>
      </c>
      <c r="L933" s="12">
        <f t="shared" si="593"/>
        <v>0</v>
      </c>
      <c r="M933" s="12">
        <f t="shared" si="593"/>
        <v>0</v>
      </c>
      <c r="N933" s="12">
        <f t="shared" si="593"/>
        <v>0</v>
      </c>
      <c r="O933" s="12">
        <f t="shared" si="593"/>
        <v>0</v>
      </c>
      <c r="P933" s="12">
        <f t="shared" si="593"/>
        <v>0</v>
      </c>
      <c r="Q933" s="12">
        <f t="shared" si="593"/>
        <v>0</v>
      </c>
      <c r="R933" s="12">
        <f t="shared" si="593"/>
        <v>0</v>
      </c>
      <c r="S933" s="12">
        <f t="shared" si="593"/>
        <v>0</v>
      </c>
      <c r="T933" s="94"/>
      <c r="U933" s="128"/>
    </row>
    <row r="934" spans="1:21" s="116" customFormat="1" ht="28.35" customHeight="1" x14ac:dyDescent="0.2">
      <c r="A934" s="152" t="s">
        <v>187</v>
      </c>
      <c r="B934" s="155"/>
      <c r="C934" s="155"/>
      <c r="D934" s="155"/>
      <c r="E934" s="155"/>
      <c r="F934" s="155"/>
      <c r="G934" s="155"/>
      <c r="H934" s="155"/>
      <c r="I934" s="155"/>
      <c r="J934" s="155"/>
      <c r="K934" s="155"/>
      <c r="L934" s="155"/>
      <c r="M934" s="155"/>
      <c r="N934" s="155"/>
      <c r="O934" s="155"/>
      <c r="P934" s="155"/>
      <c r="Q934" s="155"/>
      <c r="R934" s="155"/>
      <c r="S934" s="155"/>
      <c r="T934" s="155"/>
      <c r="U934" s="156"/>
    </row>
    <row r="935" spans="1:21" s="116" customFormat="1" ht="24" customHeight="1" x14ac:dyDescent="0.2">
      <c r="A935" s="152" t="s">
        <v>188</v>
      </c>
      <c r="B935" s="155"/>
      <c r="C935" s="155"/>
      <c r="D935" s="155"/>
      <c r="E935" s="155"/>
      <c r="F935" s="155"/>
      <c r="G935" s="155"/>
      <c r="H935" s="155"/>
      <c r="I935" s="155"/>
      <c r="J935" s="155"/>
      <c r="K935" s="155"/>
      <c r="L935" s="155"/>
      <c r="M935" s="155"/>
      <c r="N935" s="155"/>
      <c r="O935" s="155"/>
      <c r="P935" s="155"/>
      <c r="Q935" s="155"/>
      <c r="R935" s="155"/>
      <c r="S935" s="155"/>
      <c r="T935" s="155"/>
      <c r="U935" s="156"/>
    </row>
    <row r="936" spans="1:21" s="116" customFormat="1" ht="28.35" customHeight="1" x14ac:dyDescent="0.2">
      <c r="A936" s="145" t="s">
        <v>189</v>
      </c>
      <c r="B936" s="130" t="s">
        <v>134</v>
      </c>
      <c r="C936" s="15"/>
      <c r="D936" s="16"/>
      <c r="E936" s="16"/>
      <c r="F936" s="16"/>
      <c r="G936" s="15"/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f>R943</f>
        <v>0</v>
      </c>
      <c r="S936" s="12">
        <f t="shared" ref="S936" si="594">S943</f>
        <v>0</v>
      </c>
      <c r="T936" s="141" t="s">
        <v>679</v>
      </c>
      <c r="U936" s="140" t="s">
        <v>581</v>
      </c>
    </row>
    <row r="937" spans="1:21" s="116" customFormat="1" ht="29.45" customHeight="1" x14ac:dyDescent="0.2">
      <c r="A937" s="145"/>
      <c r="B937" s="130" t="s">
        <v>105</v>
      </c>
      <c r="C937" s="15"/>
      <c r="D937" s="16"/>
      <c r="E937" s="16"/>
      <c r="F937" s="16"/>
      <c r="G937" s="15"/>
      <c r="H937" s="12">
        <v>0</v>
      </c>
      <c r="I937" s="12">
        <v>0</v>
      </c>
      <c r="J937" s="13" t="s">
        <v>396</v>
      </c>
      <c r="K937" s="13">
        <v>0</v>
      </c>
      <c r="L937" s="13" t="s">
        <v>396</v>
      </c>
      <c r="M937" s="13">
        <v>0</v>
      </c>
      <c r="N937" s="13" t="s">
        <v>396</v>
      </c>
      <c r="O937" s="13">
        <v>0</v>
      </c>
      <c r="P937" s="13" t="s">
        <v>396</v>
      </c>
      <c r="Q937" s="12">
        <v>0</v>
      </c>
      <c r="R937" s="12">
        <v>0</v>
      </c>
      <c r="S937" s="12">
        <v>0</v>
      </c>
      <c r="T937" s="142"/>
      <c r="U937" s="140"/>
    </row>
    <row r="938" spans="1:21" s="116" customFormat="1" ht="26.45" customHeight="1" x14ac:dyDescent="0.2">
      <c r="A938" s="145"/>
      <c r="B938" s="130" t="s">
        <v>90</v>
      </c>
      <c r="C938" s="15"/>
      <c r="D938" s="16"/>
      <c r="E938" s="16"/>
      <c r="F938" s="16"/>
      <c r="G938" s="15"/>
      <c r="H938" s="12">
        <f t="shared" ref="H938:S938" si="595">SUM(H939:H942)</f>
        <v>0</v>
      </c>
      <c r="I938" s="12">
        <f t="shared" si="595"/>
        <v>0</v>
      </c>
      <c r="J938" s="12">
        <f t="shared" si="595"/>
        <v>0</v>
      </c>
      <c r="K938" s="12">
        <f t="shared" si="595"/>
        <v>0</v>
      </c>
      <c r="L938" s="12">
        <f t="shared" si="595"/>
        <v>0</v>
      </c>
      <c r="M938" s="12">
        <f t="shared" si="595"/>
        <v>0</v>
      </c>
      <c r="N938" s="12">
        <f t="shared" si="595"/>
        <v>0</v>
      </c>
      <c r="O938" s="12">
        <f t="shared" si="595"/>
        <v>0</v>
      </c>
      <c r="P938" s="12">
        <f t="shared" si="595"/>
        <v>0</v>
      </c>
      <c r="Q938" s="12">
        <f t="shared" si="595"/>
        <v>0</v>
      </c>
      <c r="R938" s="12">
        <f t="shared" si="595"/>
        <v>0</v>
      </c>
      <c r="S938" s="12">
        <f t="shared" si="595"/>
        <v>0</v>
      </c>
      <c r="T938" s="142"/>
      <c r="U938" s="140"/>
    </row>
    <row r="939" spans="1:21" s="116" customFormat="1" ht="36" customHeight="1" x14ac:dyDescent="0.2">
      <c r="A939" s="145"/>
      <c r="B939" s="130" t="s">
        <v>17</v>
      </c>
      <c r="C939" s="15"/>
      <c r="D939" s="15"/>
      <c r="E939" s="15"/>
      <c r="F939" s="15"/>
      <c r="G939" s="15"/>
      <c r="H939" s="12">
        <f t="shared" ref="H939:S942" si="596">H946</f>
        <v>0</v>
      </c>
      <c r="I939" s="12">
        <f t="shared" si="596"/>
        <v>0</v>
      </c>
      <c r="J939" s="12">
        <f t="shared" si="596"/>
        <v>0</v>
      </c>
      <c r="K939" s="12">
        <f t="shared" si="596"/>
        <v>0</v>
      </c>
      <c r="L939" s="12">
        <f t="shared" si="596"/>
        <v>0</v>
      </c>
      <c r="M939" s="12">
        <f t="shared" si="596"/>
        <v>0</v>
      </c>
      <c r="N939" s="12">
        <f t="shared" si="596"/>
        <v>0</v>
      </c>
      <c r="O939" s="12">
        <f t="shared" si="596"/>
        <v>0</v>
      </c>
      <c r="P939" s="12">
        <f t="shared" si="596"/>
        <v>0</v>
      </c>
      <c r="Q939" s="12">
        <f t="shared" si="596"/>
        <v>0</v>
      </c>
      <c r="R939" s="12">
        <f t="shared" si="596"/>
        <v>0</v>
      </c>
      <c r="S939" s="12">
        <f t="shared" si="596"/>
        <v>0</v>
      </c>
      <c r="T939" s="142"/>
      <c r="U939" s="140"/>
    </row>
    <row r="940" spans="1:21" s="116" customFormat="1" ht="13.35" customHeight="1" x14ac:dyDescent="0.2">
      <c r="A940" s="145"/>
      <c r="B940" s="130" t="s">
        <v>14</v>
      </c>
      <c r="C940" s="15"/>
      <c r="D940" s="16"/>
      <c r="E940" s="16"/>
      <c r="F940" s="16"/>
      <c r="G940" s="15"/>
      <c r="H940" s="12">
        <f t="shared" ref="H940:M940" si="597">H947</f>
        <v>0</v>
      </c>
      <c r="I940" s="12">
        <f t="shared" si="597"/>
        <v>0</v>
      </c>
      <c r="J940" s="12">
        <f t="shared" si="597"/>
        <v>0</v>
      </c>
      <c r="K940" s="12">
        <f t="shared" si="597"/>
        <v>0</v>
      </c>
      <c r="L940" s="12">
        <f t="shared" si="597"/>
        <v>0</v>
      </c>
      <c r="M940" s="12">
        <f t="shared" si="597"/>
        <v>0</v>
      </c>
      <c r="N940" s="12">
        <f t="shared" si="596"/>
        <v>0</v>
      </c>
      <c r="O940" s="12">
        <f t="shared" si="596"/>
        <v>0</v>
      </c>
      <c r="P940" s="12">
        <f t="shared" si="596"/>
        <v>0</v>
      </c>
      <c r="Q940" s="12">
        <f t="shared" si="596"/>
        <v>0</v>
      </c>
      <c r="R940" s="12">
        <f t="shared" si="596"/>
        <v>0</v>
      </c>
      <c r="S940" s="12">
        <f t="shared" si="596"/>
        <v>0</v>
      </c>
      <c r="T940" s="142"/>
      <c r="U940" s="140"/>
    </row>
    <row r="941" spans="1:21" s="116" customFormat="1" ht="13.35" customHeight="1" x14ac:dyDescent="0.2">
      <c r="A941" s="145"/>
      <c r="B941" s="130" t="s">
        <v>15</v>
      </c>
      <c r="C941" s="15"/>
      <c r="D941" s="16"/>
      <c r="E941" s="16"/>
      <c r="F941" s="16"/>
      <c r="G941" s="15"/>
      <c r="H941" s="12">
        <f t="shared" si="596"/>
        <v>0</v>
      </c>
      <c r="I941" s="12">
        <f t="shared" si="596"/>
        <v>0</v>
      </c>
      <c r="J941" s="12">
        <f t="shared" si="596"/>
        <v>0</v>
      </c>
      <c r="K941" s="12">
        <f t="shared" si="596"/>
        <v>0</v>
      </c>
      <c r="L941" s="12">
        <f t="shared" si="596"/>
        <v>0</v>
      </c>
      <c r="M941" s="12">
        <f t="shared" si="596"/>
        <v>0</v>
      </c>
      <c r="N941" s="12">
        <f t="shared" si="596"/>
        <v>0</v>
      </c>
      <c r="O941" s="12">
        <f t="shared" si="596"/>
        <v>0</v>
      </c>
      <c r="P941" s="12">
        <f t="shared" si="596"/>
        <v>0</v>
      </c>
      <c r="Q941" s="12">
        <f t="shared" si="596"/>
        <v>0</v>
      </c>
      <c r="R941" s="12">
        <f t="shared" si="596"/>
        <v>0</v>
      </c>
      <c r="S941" s="12">
        <f t="shared" si="596"/>
        <v>0</v>
      </c>
      <c r="T941" s="142"/>
      <c r="U941" s="140"/>
    </row>
    <row r="942" spans="1:21" s="116" customFormat="1" ht="35.1" customHeight="1" x14ac:dyDescent="0.2">
      <c r="A942" s="145"/>
      <c r="B942" s="130" t="s">
        <v>12</v>
      </c>
      <c r="C942" s="15"/>
      <c r="D942" s="16"/>
      <c r="E942" s="16"/>
      <c r="F942" s="16"/>
      <c r="G942" s="15"/>
      <c r="H942" s="12">
        <f t="shared" si="596"/>
        <v>0</v>
      </c>
      <c r="I942" s="12">
        <f t="shared" si="596"/>
        <v>0</v>
      </c>
      <c r="J942" s="12">
        <f t="shared" si="596"/>
        <v>0</v>
      </c>
      <c r="K942" s="12">
        <f t="shared" si="596"/>
        <v>0</v>
      </c>
      <c r="L942" s="12">
        <f t="shared" si="596"/>
        <v>0</v>
      </c>
      <c r="M942" s="12">
        <f t="shared" si="596"/>
        <v>0</v>
      </c>
      <c r="N942" s="12">
        <f t="shared" si="596"/>
        <v>0</v>
      </c>
      <c r="O942" s="12">
        <f t="shared" si="596"/>
        <v>0</v>
      </c>
      <c r="P942" s="12">
        <f t="shared" si="596"/>
        <v>0</v>
      </c>
      <c r="Q942" s="12">
        <f t="shared" si="596"/>
        <v>0</v>
      </c>
      <c r="R942" s="12">
        <f t="shared" si="596"/>
        <v>0</v>
      </c>
      <c r="S942" s="12">
        <f t="shared" si="596"/>
        <v>0</v>
      </c>
      <c r="T942" s="143"/>
      <c r="U942" s="140"/>
    </row>
    <row r="943" spans="1:21" s="116" customFormat="1" ht="13.35" hidden="1" customHeight="1" x14ac:dyDescent="0.2">
      <c r="A943" s="145" t="s">
        <v>79</v>
      </c>
      <c r="B943" s="130" t="s">
        <v>134</v>
      </c>
      <c r="C943" s="15"/>
      <c r="D943" s="16"/>
      <c r="E943" s="16"/>
      <c r="F943" s="16"/>
      <c r="G943" s="15"/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41" t="s">
        <v>492</v>
      </c>
      <c r="U943" s="140" t="s">
        <v>82</v>
      </c>
    </row>
    <row r="944" spans="1:21" s="116" customFormat="1" ht="25.5" hidden="1" x14ac:dyDescent="0.2">
      <c r="A944" s="145"/>
      <c r="B944" s="130" t="s">
        <v>105</v>
      </c>
      <c r="C944" s="15"/>
      <c r="D944" s="16"/>
      <c r="E944" s="16"/>
      <c r="F944" s="16"/>
      <c r="G944" s="15"/>
      <c r="H944" s="12" t="e">
        <f t="shared" ref="H944:Q944" si="598">ROUND(H945/H943,1)</f>
        <v>#DIV/0!</v>
      </c>
      <c r="I944" s="12" t="e">
        <f t="shared" si="598"/>
        <v>#DIV/0!</v>
      </c>
      <c r="J944" s="12" t="e">
        <f t="shared" si="598"/>
        <v>#DIV/0!</v>
      </c>
      <c r="K944" s="12" t="e">
        <f t="shared" si="598"/>
        <v>#DIV/0!</v>
      </c>
      <c r="L944" s="12" t="e">
        <f t="shared" si="598"/>
        <v>#DIV/0!</v>
      </c>
      <c r="M944" s="12" t="e">
        <f t="shared" si="598"/>
        <v>#DIV/0!</v>
      </c>
      <c r="N944" s="12" t="e">
        <f t="shared" si="598"/>
        <v>#DIV/0!</v>
      </c>
      <c r="O944" s="12" t="e">
        <f t="shared" si="598"/>
        <v>#DIV/0!</v>
      </c>
      <c r="P944" s="12" t="e">
        <f t="shared" si="598"/>
        <v>#DIV/0!</v>
      </c>
      <c r="Q944" s="12" t="e">
        <f t="shared" si="598"/>
        <v>#DIV/0!</v>
      </c>
      <c r="R944" s="12" t="e">
        <f t="shared" ref="R944:S944" si="599">ROUND(R945/R943,1)</f>
        <v>#DIV/0!</v>
      </c>
      <c r="S944" s="12" t="e">
        <f t="shared" si="599"/>
        <v>#DIV/0!</v>
      </c>
      <c r="T944" s="142"/>
      <c r="U944" s="140"/>
    </row>
    <row r="945" spans="1:21" s="116" customFormat="1" ht="25.5" hidden="1" x14ac:dyDescent="0.2">
      <c r="A945" s="145"/>
      <c r="B945" s="130" t="s">
        <v>90</v>
      </c>
      <c r="C945" s="15"/>
      <c r="D945" s="16"/>
      <c r="E945" s="16"/>
      <c r="F945" s="16"/>
      <c r="G945" s="15"/>
      <c r="H945" s="12">
        <f t="shared" ref="H945:S945" si="600">SUM(H946:H949)</f>
        <v>0</v>
      </c>
      <c r="I945" s="12">
        <f t="shared" si="600"/>
        <v>0</v>
      </c>
      <c r="J945" s="12">
        <f t="shared" si="600"/>
        <v>0</v>
      </c>
      <c r="K945" s="12">
        <f t="shared" si="600"/>
        <v>0</v>
      </c>
      <c r="L945" s="12">
        <f t="shared" si="600"/>
        <v>0</v>
      </c>
      <c r="M945" s="12">
        <f t="shared" si="600"/>
        <v>0</v>
      </c>
      <c r="N945" s="12">
        <f t="shared" si="600"/>
        <v>0</v>
      </c>
      <c r="O945" s="12">
        <f t="shared" si="600"/>
        <v>0</v>
      </c>
      <c r="P945" s="12">
        <f t="shared" si="600"/>
        <v>0</v>
      </c>
      <c r="Q945" s="12">
        <f t="shared" si="600"/>
        <v>0</v>
      </c>
      <c r="R945" s="12">
        <f t="shared" si="600"/>
        <v>0</v>
      </c>
      <c r="S945" s="12">
        <f t="shared" si="600"/>
        <v>0</v>
      </c>
      <c r="T945" s="142"/>
      <c r="U945" s="140"/>
    </row>
    <row r="946" spans="1:21" s="116" customFormat="1" hidden="1" x14ac:dyDescent="0.2">
      <c r="A946" s="145"/>
      <c r="B946" s="130" t="s">
        <v>17</v>
      </c>
      <c r="C946" s="15"/>
      <c r="D946" s="16"/>
      <c r="E946" s="16"/>
      <c r="F946" s="16"/>
      <c r="G946" s="15"/>
      <c r="H946" s="12">
        <f>J946+L946+N946+P946</f>
        <v>0</v>
      </c>
      <c r="I946" s="12">
        <f t="shared" ref="I946:I949" si="601">K946+M946+O946+Q946</f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42"/>
      <c r="U946" s="140"/>
    </row>
    <row r="947" spans="1:21" s="116" customFormat="1" hidden="1" x14ac:dyDescent="0.2">
      <c r="A947" s="145"/>
      <c r="B947" s="130" t="s">
        <v>14</v>
      </c>
      <c r="C947" s="15"/>
      <c r="D947" s="16"/>
      <c r="E947" s="16"/>
      <c r="F947" s="16"/>
      <c r="G947" s="15"/>
      <c r="H947" s="12">
        <f t="shared" ref="H947:H949" si="602">J947+L947+N947+P947</f>
        <v>0</v>
      </c>
      <c r="I947" s="12">
        <f t="shared" si="601"/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42"/>
      <c r="U947" s="140"/>
    </row>
    <row r="948" spans="1:21" s="116" customFormat="1" ht="87.75" hidden="1" customHeight="1" x14ac:dyDescent="0.2">
      <c r="A948" s="145"/>
      <c r="B948" s="130" t="s">
        <v>15</v>
      </c>
      <c r="C948" s="15"/>
      <c r="D948" s="16"/>
      <c r="E948" s="16"/>
      <c r="F948" s="16"/>
      <c r="G948" s="15"/>
      <c r="H948" s="12">
        <f t="shared" si="602"/>
        <v>0</v>
      </c>
      <c r="I948" s="12">
        <f t="shared" si="601"/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42"/>
      <c r="U948" s="140"/>
    </row>
    <row r="949" spans="1:21" s="116" customFormat="1" ht="13.35" hidden="1" customHeight="1" x14ac:dyDescent="0.2">
      <c r="A949" s="145"/>
      <c r="B949" s="130" t="s">
        <v>12</v>
      </c>
      <c r="C949" s="15"/>
      <c r="D949" s="16"/>
      <c r="E949" s="16"/>
      <c r="F949" s="16"/>
      <c r="G949" s="15"/>
      <c r="H949" s="12">
        <f t="shared" si="602"/>
        <v>0</v>
      </c>
      <c r="I949" s="12">
        <f t="shared" si="601"/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0</v>
      </c>
      <c r="T949" s="143"/>
      <c r="U949" s="140"/>
    </row>
    <row r="950" spans="1:21" s="116" customFormat="1" ht="26.45" customHeight="1" x14ac:dyDescent="0.2">
      <c r="A950" s="145" t="s">
        <v>190</v>
      </c>
      <c r="B950" s="130" t="s">
        <v>125</v>
      </c>
      <c r="C950" s="15"/>
      <c r="D950" s="16"/>
      <c r="E950" s="16"/>
      <c r="F950" s="16"/>
      <c r="G950" s="15"/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41" t="s">
        <v>680</v>
      </c>
      <c r="U950" s="140" t="s">
        <v>582</v>
      </c>
    </row>
    <row r="951" spans="1:21" s="116" customFormat="1" ht="33" customHeight="1" x14ac:dyDescent="0.2">
      <c r="A951" s="145"/>
      <c r="B951" s="130" t="s">
        <v>105</v>
      </c>
      <c r="C951" s="15"/>
      <c r="D951" s="16"/>
      <c r="E951" s="16"/>
      <c r="F951" s="16"/>
      <c r="G951" s="15"/>
      <c r="H951" s="12">
        <v>0</v>
      </c>
      <c r="I951" s="12">
        <v>0</v>
      </c>
      <c r="J951" s="13" t="s">
        <v>396</v>
      </c>
      <c r="K951" s="13">
        <v>0</v>
      </c>
      <c r="L951" s="13" t="s">
        <v>396</v>
      </c>
      <c r="M951" s="13">
        <v>0</v>
      </c>
      <c r="N951" s="13" t="s">
        <v>396</v>
      </c>
      <c r="O951" s="13">
        <v>0</v>
      </c>
      <c r="P951" s="13" t="s">
        <v>396</v>
      </c>
      <c r="Q951" s="12">
        <f>SUM(Q952:Q957)</f>
        <v>0</v>
      </c>
      <c r="R951" s="12">
        <v>0</v>
      </c>
      <c r="S951" s="12">
        <v>0</v>
      </c>
      <c r="T951" s="142"/>
      <c r="U951" s="140"/>
    </row>
    <row r="952" spans="1:21" s="116" customFormat="1" ht="25.5" x14ac:dyDescent="0.2">
      <c r="A952" s="145"/>
      <c r="B952" s="130" t="s">
        <v>90</v>
      </c>
      <c r="C952" s="15"/>
      <c r="D952" s="16"/>
      <c r="E952" s="16"/>
      <c r="F952" s="16"/>
      <c r="G952" s="15"/>
      <c r="H952" s="12">
        <f t="shared" ref="H952:P952" si="603">SUM(H953:H958)</f>
        <v>1518</v>
      </c>
      <c r="I952" s="12">
        <f t="shared" si="603"/>
        <v>0</v>
      </c>
      <c r="J952" s="12">
        <f t="shared" si="603"/>
        <v>490</v>
      </c>
      <c r="K952" s="12">
        <f t="shared" si="603"/>
        <v>0</v>
      </c>
      <c r="L952" s="12">
        <f t="shared" si="603"/>
        <v>240</v>
      </c>
      <c r="M952" s="12">
        <f t="shared" si="603"/>
        <v>0</v>
      </c>
      <c r="N952" s="12">
        <f t="shared" si="603"/>
        <v>380</v>
      </c>
      <c r="O952" s="12">
        <f t="shared" si="603"/>
        <v>0</v>
      </c>
      <c r="P952" s="12">
        <f t="shared" si="603"/>
        <v>408</v>
      </c>
      <c r="Q952" s="12">
        <f>SUM(Q953:Q958)</f>
        <v>0</v>
      </c>
      <c r="R952" s="12">
        <f>SUM(R953:R958)</f>
        <v>1518</v>
      </c>
      <c r="S952" s="12">
        <f>SUM(S953:S958)</f>
        <v>1518</v>
      </c>
      <c r="T952" s="142"/>
      <c r="U952" s="140"/>
    </row>
    <row r="953" spans="1:21" s="116" customFormat="1" ht="13.35" customHeight="1" x14ac:dyDescent="0.2">
      <c r="A953" s="145"/>
      <c r="B953" s="141" t="s">
        <v>17</v>
      </c>
      <c r="C953" s="33" t="str">
        <f>C962</f>
        <v>136</v>
      </c>
      <c r="D953" s="16" t="s">
        <v>400</v>
      </c>
      <c r="E953" s="18" t="s">
        <v>402</v>
      </c>
      <c r="F953" s="18" t="s">
        <v>589</v>
      </c>
      <c r="G953" s="33">
        <v>622</v>
      </c>
      <c r="H953" s="12">
        <f t="shared" ref="H953" si="604">H962</f>
        <v>0</v>
      </c>
      <c r="I953" s="12">
        <f t="shared" ref="I953:S953" si="605">I962</f>
        <v>0</v>
      </c>
      <c r="J953" s="12">
        <f t="shared" si="605"/>
        <v>0</v>
      </c>
      <c r="K953" s="12">
        <f t="shared" si="605"/>
        <v>0</v>
      </c>
      <c r="L953" s="12">
        <f t="shared" si="605"/>
        <v>0</v>
      </c>
      <c r="M953" s="12">
        <f t="shared" si="605"/>
        <v>0</v>
      </c>
      <c r="N953" s="12">
        <f t="shared" si="605"/>
        <v>0</v>
      </c>
      <c r="O953" s="12">
        <f t="shared" si="605"/>
        <v>0</v>
      </c>
      <c r="P953" s="12">
        <f t="shared" si="605"/>
        <v>0</v>
      </c>
      <c r="Q953" s="12">
        <f t="shared" si="605"/>
        <v>0</v>
      </c>
      <c r="R953" s="12">
        <f t="shared" si="605"/>
        <v>0</v>
      </c>
      <c r="S953" s="12">
        <f t="shared" si="605"/>
        <v>0</v>
      </c>
      <c r="T953" s="142"/>
      <c r="U953" s="140"/>
    </row>
    <row r="954" spans="1:21" s="116" customFormat="1" ht="13.35" customHeight="1" x14ac:dyDescent="0.2">
      <c r="A954" s="145"/>
      <c r="B954" s="142"/>
      <c r="C954" s="33" t="str">
        <f>C969</f>
        <v>136</v>
      </c>
      <c r="D954" s="16" t="s">
        <v>400</v>
      </c>
      <c r="E954" s="18" t="s">
        <v>402</v>
      </c>
      <c r="F954" s="18" t="s">
        <v>589</v>
      </c>
      <c r="G954" s="33">
        <v>622</v>
      </c>
      <c r="H954" s="12">
        <f t="shared" ref="H954" si="606">H969</f>
        <v>0</v>
      </c>
      <c r="I954" s="12">
        <f t="shared" ref="I954:S954" si="607">I969</f>
        <v>0</v>
      </c>
      <c r="J954" s="12">
        <f t="shared" si="607"/>
        <v>0</v>
      </c>
      <c r="K954" s="12">
        <f t="shared" si="607"/>
        <v>0</v>
      </c>
      <c r="L954" s="12">
        <f t="shared" si="607"/>
        <v>0</v>
      </c>
      <c r="M954" s="12">
        <f t="shared" si="607"/>
        <v>0</v>
      </c>
      <c r="N954" s="12">
        <f t="shared" si="607"/>
        <v>0</v>
      </c>
      <c r="O954" s="12">
        <f t="shared" si="607"/>
        <v>0</v>
      </c>
      <c r="P954" s="12">
        <f t="shared" si="607"/>
        <v>0</v>
      </c>
      <c r="Q954" s="12">
        <f t="shared" si="607"/>
        <v>0</v>
      </c>
      <c r="R954" s="12">
        <f t="shared" si="607"/>
        <v>0</v>
      </c>
      <c r="S954" s="12">
        <f t="shared" si="607"/>
        <v>0</v>
      </c>
      <c r="T954" s="142"/>
      <c r="U954" s="140"/>
    </row>
    <row r="955" spans="1:21" s="116" customFormat="1" x14ac:dyDescent="0.2">
      <c r="A955" s="145"/>
      <c r="B955" s="142"/>
      <c r="C955" s="33" t="str">
        <f>C976</f>
        <v>136</v>
      </c>
      <c r="D955" s="33" t="str">
        <f t="shared" ref="D955" si="608">D976</f>
        <v>07</v>
      </c>
      <c r="E955" s="33" t="str">
        <f t="shared" ref="E955" si="609">E976</f>
        <v>09</v>
      </c>
      <c r="F955" s="18" t="s">
        <v>589</v>
      </c>
      <c r="G955" s="33">
        <v>622</v>
      </c>
      <c r="H955" s="12">
        <f>H976+H983</f>
        <v>1518</v>
      </c>
      <c r="I955" s="12">
        <f>I976</f>
        <v>0</v>
      </c>
      <c r="J955" s="12">
        <f>J976+J983</f>
        <v>490</v>
      </c>
      <c r="K955" s="12">
        <f t="shared" ref="K955:Q955" si="610">K976+K983</f>
        <v>0</v>
      </c>
      <c r="L955" s="12">
        <f t="shared" si="610"/>
        <v>240</v>
      </c>
      <c r="M955" s="12">
        <f t="shared" si="610"/>
        <v>0</v>
      </c>
      <c r="N955" s="12">
        <f t="shared" si="610"/>
        <v>380</v>
      </c>
      <c r="O955" s="12">
        <f t="shared" si="610"/>
        <v>0</v>
      </c>
      <c r="P955" s="12">
        <f t="shared" si="610"/>
        <v>408</v>
      </c>
      <c r="Q955" s="12">
        <f t="shared" si="610"/>
        <v>0</v>
      </c>
      <c r="R955" s="12">
        <f>R976</f>
        <v>1518</v>
      </c>
      <c r="S955" s="12">
        <f>S976</f>
        <v>1518</v>
      </c>
      <c r="T955" s="142"/>
      <c r="U955" s="140"/>
    </row>
    <row r="956" spans="1:21" s="116" customFormat="1" ht="13.35" customHeight="1" x14ac:dyDescent="0.2">
      <c r="A956" s="145"/>
      <c r="B956" s="130" t="s">
        <v>14</v>
      </c>
      <c r="C956" s="30"/>
      <c r="D956" s="30"/>
      <c r="E956" s="30"/>
      <c r="F956" s="30"/>
      <c r="G956" s="30"/>
      <c r="H956" s="12">
        <f>H963+H970+H977+H984</f>
        <v>0</v>
      </c>
      <c r="I956" s="12">
        <f t="shared" ref="I956:S956" si="611">I963+I970+I977+I984</f>
        <v>0</v>
      </c>
      <c r="J956" s="12">
        <f t="shared" si="611"/>
        <v>0</v>
      </c>
      <c r="K956" s="12">
        <f t="shared" si="611"/>
        <v>0</v>
      </c>
      <c r="L956" s="12">
        <f t="shared" si="611"/>
        <v>0</v>
      </c>
      <c r="M956" s="12">
        <f t="shared" si="611"/>
        <v>0</v>
      </c>
      <c r="N956" s="12">
        <f t="shared" si="611"/>
        <v>0</v>
      </c>
      <c r="O956" s="12">
        <f t="shared" si="611"/>
        <v>0</v>
      </c>
      <c r="P956" s="12">
        <f t="shared" si="611"/>
        <v>0</v>
      </c>
      <c r="Q956" s="12">
        <f t="shared" si="611"/>
        <v>0</v>
      </c>
      <c r="R956" s="12">
        <f t="shared" si="611"/>
        <v>0</v>
      </c>
      <c r="S956" s="12">
        <f t="shared" si="611"/>
        <v>0</v>
      </c>
      <c r="T956" s="142"/>
      <c r="U956" s="140"/>
    </row>
    <row r="957" spans="1:21" s="116" customFormat="1" ht="13.35" customHeight="1" x14ac:dyDescent="0.2">
      <c r="A957" s="145"/>
      <c r="B957" s="130" t="s">
        <v>15</v>
      </c>
      <c r="C957" s="30"/>
      <c r="D957" s="30"/>
      <c r="E957" s="30"/>
      <c r="F957" s="30"/>
      <c r="G957" s="30"/>
      <c r="H957" s="12">
        <f>H964+H971+H978+H985</f>
        <v>0</v>
      </c>
      <c r="I957" s="12">
        <f t="shared" ref="I957:S957" si="612">I964+I971+I978+I985</f>
        <v>0</v>
      </c>
      <c r="J957" s="12">
        <f t="shared" si="612"/>
        <v>0</v>
      </c>
      <c r="K957" s="12">
        <f t="shared" si="612"/>
        <v>0</v>
      </c>
      <c r="L957" s="12">
        <f t="shared" si="612"/>
        <v>0</v>
      </c>
      <c r="M957" s="12">
        <f t="shared" si="612"/>
        <v>0</v>
      </c>
      <c r="N957" s="12">
        <f t="shared" si="612"/>
        <v>0</v>
      </c>
      <c r="O957" s="12">
        <f t="shared" si="612"/>
        <v>0</v>
      </c>
      <c r="P957" s="12">
        <f t="shared" si="612"/>
        <v>0</v>
      </c>
      <c r="Q957" s="12">
        <f t="shared" si="612"/>
        <v>0</v>
      </c>
      <c r="R957" s="12">
        <f t="shared" si="612"/>
        <v>0</v>
      </c>
      <c r="S957" s="12">
        <f t="shared" si="612"/>
        <v>0</v>
      </c>
      <c r="T957" s="142"/>
      <c r="U957" s="140"/>
    </row>
    <row r="958" spans="1:21" s="116" customFormat="1" ht="25.5" x14ac:dyDescent="0.2">
      <c r="A958" s="145"/>
      <c r="B958" s="130" t="s">
        <v>12</v>
      </c>
      <c r="C958" s="30"/>
      <c r="D958" s="30"/>
      <c r="E958" s="30"/>
      <c r="F958" s="30"/>
      <c r="G958" s="30"/>
      <c r="H958" s="12">
        <f>H965+H972+H979+H986</f>
        <v>0</v>
      </c>
      <c r="I958" s="12">
        <f t="shared" ref="I958:S958" si="613">I965+I972+I979+I986</f>
        <v>0</v>
      </c>
      <c r="J958" s="12">
        <f t="shared" si="613"/>
        <v>0</v>
      </c>
      <c r="K958" s="12">
        <f t="shared" si="613"/>
        <v>0</v>
      </c>
      <c r="L958" s="12">
        <f t="shared" si="613"/>
        <v>0</v>
      </c>
      <c r="M958" s="12">
        <f t="shared" si="613"/>
        <v>0</v>
      </c>
      <c r="N958" s="12">
        <f t="shared" si="613"/>
        <v>0</v>
      </c>
      <c r="O958" s="12">
        <f t="shared" si="613"/>
        <v>0</v>
      </c>
      <c r="P958" s="12">
        <f t="shared" si="613"/>
        <v>0</v>
      </c>
      <c r="Q958" s="12">
        <f t="shared" si="613"/>
        <v>0</v>
      </c>
      <c r="R958" s="12">
        <f t="shared" si="613"/>
        <v>0</v>
      </c>
      <c r="S958" s="12">
        <f t="shared" si="613"/>
        <v>0</v>
      </c>
      <c r="T958" s="143"/>
      <c r="U958" s="140"/>
    </row>
    <row r="959" spans="1:21" s="116" customFormat="1" ht="29.1" hidden="1" customHeight="1" x14ac:dyDescent="0.2">
      <c r="A959" s="145" t="s">
        <v>288</v>
      </c>
      <c r="B959" s="130" t="s">
        <v>101</v>
      </c>
      <c r="C959" s="15"/>
      <c r="D959" s="16"/>
      <c r="E959" s="16"/>
      <c r="F959" s="16"/>
      <c r="G959" s="15"/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40" t="s">
        <v>293</v>
      </c>
      <c r="U959" s="140" t="s">
        <v>320</v>
      </c>
    </row>
    <row r="960" spans="1:21" s="116" customFormat="1" ht="25.35" hidden="1" customHeight="1" x14ac:dyDescent="0.2">
      <c r="A960" s="145"/>
      <c r="B960" s="130" t="s">
        <v>103</v>
      </c>
      <c r="C960" s="15"/>
      <c r="D960" s="16"/>
      <c r="E960" s="16"/>
      <c r="F960" s="16"/>
      <c r="G960" s="15"/>
      <c r="H960" s="20" t="e">
        <f t="shared" ref="H960:S960" si="614">ROUND(H961/H959,1)</f>
        <v>#DIV/0!</v>
      </c>
      <c r="I960" s="20" t="e">
        <f t="shared" si="614"/>
        <v>#DIV/0!</v>
      </c>
      <c r="J960" s="20" t="e">
        <f t="shared" si="614"/>
        <v>#DIV/0!</v>
      </c>
      <c r="K960" s="20" t="e">
        <f t="shared" si="614"/>
        <v>#DIV/0!</v>
      </c>
      <c r="L960" s="20" t="e">
        <f t="shared" si="614"/>
        <v>#DIV/0!</v>
      </c>
      <c r="M960" s="20" t="e">
        <f t="shared" si="614"/>
        <v>#DIV/0!</v>
      </c>
      <c r="N960" s="20" t="e">
        <f t="shared" si="614"/>
        <v>#DIV/0!</v>
      </c>
      <c r="O960" s="20" t="e">
        <f t="shared" si="614"/>
        <v>#DIV/0!</v>
      </c>
      <c r="P960" s="20" t="e">
        <f t="shared" si="614"/>
        <v>#DIV/0!</v>
      </c>
      <c r="Q960" s="20" t="e">
        <f t="shared" si="614"/>
        <v>#DIV/0!</v>
      </c>
      <c r="R960" s="20" t="e">
        <f t="shared" si="614"/>
        <v>#DIV/0!</v>
      </c>
      <c r="S960" s="20" t="e">
        <f t="shared" si="614"/>
        <v>#DIV/0!</v>
      </c>
      <c r="T960" s="140"/>
      <c r="U960" s="140"/>
    </row>
    <row r="961" spans="1:21" s="116" customFormat="1" ht="26.45" hidden="1" customHeight="1" x14ac:dyDescent="0.2">
      <c r="A961" s="145"/>
      <c r="B961" s="130" t="s">
        <v>90</v>
      </c>
      <c r="C961" s="15"/>
      <c r="D961" s="16"/>
      <c r="E961" s="16"/>
      <c r="F961" s="16"/>
      <c r="G961" s="15"/>
      <c r="H961" s="12">
        <f t="shared" ref="H961:S961" si="615">SUM(H962:H965)</f>
        <v>0</v>
      </c>
      <c r="I961" s="12">
        <f t="shared" si="615"/>
        <v>0</v>
      </c>
      <c r="J961" s="12">
        <f t="shared" si="615"/>
        <v>0</v>
      </c>
      <c r="K961" s="12">
        <f t="shared" si="615"/>
        <v>0</v>
      </c>
      <c r="L961" s="12">
        <f t="shared" si="615"/>
        <v>0</v>
      </c>
      <c r="M961" s="12">
        <f t="shared" si="615"/>
        <v>0</v>
      </c>
      <c r="N961" s="12">
        <f t="shared" si="615"/>
        <v>0</v>
      </c>
      <c r="O961" s="12">
        <f t="shared" si="615"/>
        <v>0</v>
      </c>
      <c r="P961" s="12">
        <f t="shared" si="615"/>
        <v>0</v>
      </c>
      <c r="Q961" s="12">
        <f t="shared" si="615"/>
        <v>0</v>
      </c>
      <c r="R961" s="12">
        <f t="shared" si="615"/>
        <v>0</v>
      </c>
      <c r="S961" s="12">
        <f t="shared" si="615"/>
        <v>0</v>
      </c>
      <c r="T961" s="140"/>
      <c r="U961" s="140"/>
    </row>
    <row r="962" spans="1:21" s="116" customFormat="1" ht="26.45" hidden="1" customHeight="1" x14ac:dyDescent="0.2">
      <c r="A962" s="145"/>
      <c r="B962" s="130" t="s">
        <v>17</v>
      </c>
      <c r="C962" s="18" t="s">
        <v>47</v>
      </c>
      <c r="D962" s="18" t="s">
        <v>41</v>
      </c>
      <c r="E962" s="18"/>
      <c r="F962" s="18" t="s">
        <v>167</v>
      </c>
      <c r="G962" s="18" t="s">
        <v>51</v>
      </c>
      <c r="H962" s="12">
        <f>J962+L962+N962+P962</f>
        <v>0</v>
      </c>
      <c r="I962" s="19">
        <f t="shared" ref="I962:I965" si="616">K962+M962+O962+Q962</f>
        <v>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40"/>
      <c r="U962" s="140"/>
    </row>
    <row r="963" spans="1:21" s="116" customFormat="1" ht="13.35" hidden="1" customHeight="1" x14ac:dyDescent="0.2">
      <c r="A963" s="145"/>
      <c r="B963" s="130" t="s">
        <v>14</v>
      </c>
      <c r="C963" s="15"/>
      <c r="D963" s="16"/>
      <c r="E963" s="16"/>
      <c r="F963" s="16"/>
      <c r="G963" s="15"/>
      <c r="H963" s="12">
        <f t="shared" ref="H963:H965" si="617">J963+L963+N963+P963</f>
        <v>0</v>
      </c>
      <c r="I963" s="19">
        <f t="shared" si="616"/>
        <v>0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2">
        <v>0</v>
      </c>
      <c r="T963" s="140"/>
      <c r="U963" s="140"/>
    </row>
    <row r="964" spans="1:21" s="116" customFormat="1" ht="13.35" hidden="1" customHeight="1" x14ac:dyDescent="0.2">
      <c r="A964" s="145"/>
      <c r="B964" s="130" t="s">
        <v>15</v>
      </c>
      <c r="C964" s="15"/>
      <c r="D964" s="16"/>
      <c r="E964" s="16"/>
      <c r="F964" s="16"/>
      <c r="G964" s="15"/>
      <c r="H964" s="12">
        <f t="shared" si="617"/>
        <v>0</v>
      </c>
      <c r="I964" s="19">
        <f t="shared" si="616"/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v>0</v>
      </c>
      <c r="P964" s="12">
        <v>0</v>
      </c>
      <c r="Q964" s="12">
        <v>0</v>
      </c>
      <c r="R964" s="12">
        <v>0</v>
      </c>
      <c r="S964" s="12">
        <v>0</v>
      </c>
      <c r="T964" s="140"/>
      <c r="U964" s="140"/>
    </row>
    <row r="965" spans="1:21" s="116" customFormat="1" ht="13.35" hidden="1" customHeight="1" x14ac:dyDescent="0.2">
      <c r="A965" s="145"/>
      <c r="B965" s="130" t="s">
        <v>12</v>
      </c>
      <c r="C965" s="15"/>
      <c r="D965" s="16"/>
      <c r="E965" s="16"/>
      <c r="F965" s="16"/>
      <c r="G965" s="15"/>
      <c r="H965" s="12">
        <f t="shared" si="617"/>
        <v>0</v>
      </c>
      <c r="I965" s="19">
        <f t="shared" si="616"/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40"/>
      <c r="U965" s="140"/>
    </row>
    <row r="966" spans="1:21" s="116" customFormat="1" ht="35.1" hidden="1" customHeight="1" x14ac:dyDescent="0.2">
      <c r="A966" s="145" t="s">
        <v>289</v>
      </c>
      <c r="B966" s="130" t="s">
        <v>135</v>
      </c>
      <c r="C966" s="15"/>
      <c r="D966" s="16"/>
      <c r="E966" s="16"/>
      <c r="F966" s="16"/>
      <c r="G966" s="15"/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40" t="s">
        <v>293</v>
      </c>
      <c r="U966" s="140" t="s">
        <v>244</v>
      </c>
    </row>
    <row r="967" spans="1:21" s="116" customFormat="1" ht="30.6" hidden="1" customHeight="1" x14ac:dyDescent="0.2">
      <c r="A967" s="145"/>
      <c r="B967" s="130" t="s">
        <v>103</v>
      </c>
      <c r="C967" s="15"/>
      <c r="D967" s="16"/>
      <c r="E967" s="16"/>
      <c r="F967" s="16"/>
      <c r="G967" s="15"/>
      <c r="H967" s="20" t="e">
        <f t="shared" ref="H967:S967" si="618">ROUND(H968/H966,1)</f>
        <v>#DIV/0!</v>
      </c>
      <c r="I967" s="20" t="e">
        <f t="shared" si="618"/>
        <v>#DIV/0!</v>
      </c>
      <c r="J967" s="20" t="e">
        <f t="shared" si="618"/>
        <v>#DIV/0!</v>
      </c>
      <c r="K967" s="20" t="e">
        <f t="shared" si="618"/>
        <v>#DIV/0!</v>
      </c>
      <c r="L967" s="20" t="e">
        <f t="shared" si="618"/>
        <v>#DIV/0!</v>
      </c>
      <c r="M967" s="20" t="e">
        <f t="shared" si="618"/>
        <v>#DIV/0!</v>
      </c>
      <c r="N967" s="20" t="e">
        <f t="shared" si="618"/>
        <v>#DIV/0!</v>
      </c>
      <c r="O967" s="20" t="e">
        <f t="shared" si="618"/>
        <v>#DIV/0!</v>
      </c>
      <c r="P967" s="20" t="e">
        <f t="shared" si="618"/>
        <v>#DIV/0!</v>
      </c>
      <c r="Q967" s="20" t="e">
        <f t="shared" si="618"/>
        <v>#DIV/0!</v>
      </c>
      <c r="R967" s="20" t="e">
        <f t="shared" si="618"/>
        <v>#DIV/0!</v>
      </c>
      <c r="S967" s="20" t="e">
        <f t="shared" si="618"/>
        <v>#DIV/0!</v>
      </c>
      <c r="T967" s="140"/>
      <c r="U967" s="140"/>
    </row>
    <row r="968" spans="1:21" s="116" customFormat="1" ht="27.6" hidden="1" customHeight="1" x14ac:dyDescent="0.2">
      <c r="A968" s="145"/>
      <c r="B968" s="130" t="s">
        <v>90</v>
      </c>
      <c r="C968" s="15"/>
      <c r="D968" s="16"/>
      <c r="E968" s="16"/>
      <c r="F968" s="16"/>
      <c r="G968" s="15"/>
      <c r="H968" s="12">
        <f t="shared" ref="H968:S968" si="619">SUM(H969:H972)</f>
        <v>0</v>
      </c>
      <c r="I968" s="12">
        <f t="shared" si="619"/>
        <v>0</v>
      </c>
      <c r="J968" s="12">
        <f t="shared" si="619"/>
        <v>0</v>
      </c>
      <c r="K968" s="12">
        <f t="shared" si="619"/>
        <v>0</v>
      </c>
      <c r="L968" s="12">
        <f t="shared" si="619"/>
        <v>0</v>
      </c>
      <c r="M968" s="12">
        <f t="shared" si="619"/>
        <v>0</v>
      </c>
      <c r="N968" s="12">
        <f t="shared" si="619"/>
        <v>0</v>
      </c>
      <c r="O968" s="12">
        <f t="shared" si="619"/>
        <v>0</v>
      </c>
      <c r="P968" s="12">
        <f t="shared" si="619"/>
        <v>0</v>
      </c>
      <c r="Q968" s="12">
        <f t="shared" si="619"/>
        <v>0</v>
      </c>
      <c r="R968" s="12">
        <f t="shared" si="619"/>
        <v>0</v>
      </c>
      <c r="S968" s="12">
        <f t="shared" si="619"/>
        <v>0</v>
      </c>
      <c r="T968" s="140"/>
      <c r="U968" s="140"/>
    </row>
    <row r="969" spans="1:21" s="116" customFormat="1" ht="26.45" hidden="1" customHeight="1" x14ac:dyDescent="0.2">
      <c r="A969" s="145"/>
      <c r="B969" s="130" t="s">
        <v>17</v>
      </c>
      <c r="C969" s="18" t="s">
        <v>47</v>
      </c>
      <c r="D969" s="18" t="s">
        <v>41</v>
      </c>
      <c r="E969" s="18"/>
      <c r="F969" s="18" t="s">
        <v>167</v>
      </c>
      <c r="G969" s="18" t="s">
        <v>51</v>
      </c>
      <c r="H969" s="12">
        <f t="shared" ref="H969:H971" si="620">J969+L969+N969+P969</f>
        <v>0</v>
      </c>
      <c r="I969" s="19">
        <f t="shared" ref="I969:I972" si="621">K969+M969+O969+Q969</f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40"/>
      <c r="U969" s="140"/>
    </row>
    <row r="970" spans="1:21" s="116" customFormat="1" ht="29.25" hidden="1" customHeight="1" x14ac:dyDescent="0.2">
      <c r="A970" s="145"/>
      <c r="B970" s="130" t="s">
        <v>14</v>
      </c>
      <c r="C970" s="15"/>
      <c r="D970" s="16"/>
      <c r="E970" s="16"/>
      <c r="F970" s="16"/>
      <c r="G970" s="15"/>
      <c r="H970" s="12">
        <f t="shared" si="620"/>
        <v>0</v>
      </c>
      <c r="I970" s="19">
        <f t="shared" si="621"/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40"/>
      <c r="U970" s="140"/>
    </row>
    <row r="971" spans="1:21" s="116" customFormat="1" ht="13.35" hidden="1" customHeight="1" x14ac:dyDescent="0.2">
      <c r="A971" s="145"/>
      <c r="B971" s="130" t="s">
        <v>15</v>
      </c>
      <c r="C971" s="15"/>
      <c r="D971" s="16"/>
      <c r="E971" s="16"/>
      <c r="F971" s="16"/>
      <c r="G971" s="15"/>
      <c r="H971" s="12">
        <f t="shared" si="620"/>
        <v>0</v>
      </c>
      <c r="I971" s="19">
        <f t="shared" si="621"/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40"/>
      <c r="U971" s="140"/>
    </row>
    <row r="972" spans="1:21" s="116" customFormat="1" ht="13.35" hidden="1" customHeight="1" x14ac:dyDescent="0.2">
      <c r="A972" s="145"/>
      <c r="B972" s="130" t="s">
        <v>12</v>
      </c>
      <c r="C972" s="15"/>
      <c r="D972" s="16"/>
      <c r="E972" s="16"/>
      <c r="F972" s="16"/>
      <c r="G972" s="15"/>
      <c r="H972" s="12">
        <f>J972+L972+N972+P972</f>
        <v>0</v>
      </c>
      <c r="I972" s="19">
        <f t="shared" si="621"/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40"/>
      <c r="U972" s="140"/>
    </row>
    <row r="973" spans="1:21" s="116" customFormat="1" ht="25.35" customHeight="1" x14ac:dyDescent="0.2">
      <c r="A973" s="145" t="s">
        <v>375</v>
      </c>
      <c r="B973" s="130" t="s">
        <v>136</v>
      </c>
      <c r="C973" s="15"/>
      <c r="D973" s="16"/>
      <c r="E973" s="16"/>
      <c r="F973" s="16"/>
      <c r="G973" s="15"/>
      <c r="H973" s="12">
        <f>J973+L973+N973+P973</f>
        <v>6</v>
      </c>
      <c r="I973" s="12">
        <v>0</v>
      </c>
      <c r="J973" s="12">
        <v>2</v>
      </c>
      <c r="K973" s="12">
        <v>0</v>
      </c>
      <c r="L973" s="12">
        <v>1</v>
      </c>
      <c r="M973" s="12">
        <v>0</v>
      </c>
      <c r="N973" s="12">
        <v>2</v>
      </c>
      <c r="O973" s="12">
        <v>0</v>
      </c>
      <c r="P973" s="12">
        <v>1</v>
      </c>
      <c r="Q973" s="12">
        <v>0</v>
      </c>
      <c r="R973" s="12">
        <v>4</v>
      </c>
      <c r="S973" s="12">
        <v>4</v>
      </c>
      <c r="T973" s="141" t="s">
        <v>683</v>
      </c>
      <c r="U973" s="141" t="s">
        <v>345</v>
      </c>
    </row>
    <row r="974" spans="1:21" s="116" customFormat="1" ht="25.5" x14ac:dyDescent="0.2">
      <c r="A974" s="145"/>
      <c r="B974" s="130" t="s">
        <v>105</v>
      </c>
      <c r="C974" s="15"/>
      <c r="D974" s="16"/>
      <c r="E974" s="16"/>
      <c r="F974" s="16"/>
      <c r="G974" s="15"/>
      <c r="H974" s="12">
        <v>198</v>
      </c>
      <c r="I974" s="12" t="e">
        <f t="shared" ref="I974:S974" si="622">ROUND(I975/I973,1)</f>
        <v>#DIV/0!</v>
      </c>
      <c r="J974" s="13" t="s">
        <v>396</v>
      </c>
      <c r="K974" s="13">
        <v>0</v>
      </c>
      <c r="L974" s="13" t="s">
        <v>396</v>
      </c>
      <c r="M974" s="13">
        <v>0</v>
      </c>
      <c r="N974" s="13" t="s">
        <v>396</v>
      </c>
      <c r="O974" s="13">
        <v>0</v>
      </c>
      <c r="P974" s="13" t="s">
        <v>396</v>
      </c>
      <c r="Q974" s="12" t="e">
        <f t="shared" si="622"/>
        <v>#DIV/0!</v>
      </c>
      <c r="R974" s="12">
        <f t="shared" si="622"/>
        <v>379.5</v>
      </c>
      <c r="S974" s="12">
        <f t="shared" si="622"/>
        <v>379.5</v>
      </c>
      <c r="T974" s="142"/>
      <c r="U974" s="142"/>
    </row>
    <row r="975" spans="1:21" s="116" customFormat="1" ht="26.25" customHeight="1" x14ac:dyDescent="0.2">
      <c r="A975" s="145"/>
      <c r="B975" s="130" t="s">
        <v>90</v>
      </c>
      <c r="C975" s="15"/>
      <c r="D975" s="16"/>
      <c r="E975" s="16"/>
      <c r="F975" s="16"/>
      <c r="G975" s="15"/>
      <c r="H975" s="12">
        <f t="shared" ref="H975:S975" si="623">SUM(H976:H979)</f>
        <v>1188</v>
      </c>
      <c r="I975" s="12">
        <f t="shared" si="623"/>
        <v>0</v>
      </c>
      <c r="J975" s="12">
        <f t="shared" si="623"/>
        <v>490</v>
      </c>
      <c r="K975" s="12">
        <f t="shared" si="623"/>
        <v>0</v>
      </c>
      <c r="L975" s="12">
        <f t="shared" si="623"/>
        <v>240</v>
      </c>
      <c r="M975" s="12">
        <f t="shared" si="623"/>
        <v>0</v>
      </c>
      <c r="N975" s="12">
        <f t="shared" si="623"/>
        <v>380</v>
      </c>
      <c r="O975" s="12">
        <f t="shared" si="623"/>
        <v>0</v>
      </c>
      <c r="P975" s="12">
        <f t="shared" si="623"/>
        <v>78</v>
      </c>
      <c r="Q975" s="12">
        <f t="shared" si="623"/>
        <v>0</v>
      </c>
      <c r="R975" s="12">
        <f t="shared" si="623"/>
        <v>1518</v>
      </c>
      <c r="S975" s="12">
        <f t="shared" si="623"/>
        <v>1518</v>
      </c>
      <c r="T975" s="142"/>
      <c r="U975" s="142"/>
    </row>
    <row r="976" spans="1:21" s="116" customFormat="1" x14ac:dyDescent="0.2">
      <c r="A976" s="145"/>
      <c r="B976" s="130" t="s">
        <v>17</v>
      </c>
      <c r="C976" s="18" t="s">
        <v>47</v>
      </c>
      <c r="D976" s="16" t="s">
        <v>400</v>
      </c>
      <c r="E976" s="18" t="s">
        <v>402</v>
      </c>
      <c r="F976" s="18" t="s">
        <v>589</v>
      </c>
      <c r="G976" s="18" t="s">
        <v>51</v>
      </c>
      <c r="H976" s="12">
        <f t="shared" ref="H976:H979" si="624">J976+L976+N976+P976</f>
        <v>1188</v>
      </c>
      <c r="I976" s="19">
        <f t="shared" ref="I976:I979" si="625">K976+M976+O976+Q976</f>
        <v>0</v>
      </c>
      <c r="J976" s="12">
        <v>490</v>
      </c>
      <c r="K976" s="12">
        <v>0</v>
      </c>
      <c r="L976" s="12">
        <v>240</v>
      </c>
      <c r="M976" s="12">
        <v>0</v>
      </c>
      <c r="N976" s="12">
        <v>380</v>
      </c>
      <c r="O976" s="12">
        <v>0</v>
      </c>
      <c r="P976" s="12">
        <v>78</v>
      </c>
      <c r="Q976" s="12">
        <v>0</v>
      </c>
      <c r="R976" s="12">
        <v>1518</v>
      </c>
      <c r="S976" s="12">
        <v>1518</v>
      </c>
      <c r="T976" s="142"/>
      <c r="U976" s="142"/>
    </row>
    <row r="977" spans="1:21" s="116" customFormat="1" ht="13.35" customHeight="1" x14ac:dyDescent="0.2">
      <c r="A977" s="145"/>
      <c r="B977" s="130" t="s">
        <v>14</v>
      </c>
      <c r="C977" s="15"/>
      <c r="D977" s="16"/>
      <c r="E977" s="16"/>
      <c r="F977" s="16"/>
      <c r="G977" s="15"/>
      <c r="H977" s="12">
        <f t="shared" si="624"/>
        <v>0</v>
      </c>
      <c r="I977" s="19">
        <f t="shared" si="625"/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42"/>
      <c r="U977" s="142"/>
    </row>
    <row r="978" spans="1:21" s="116" customFormat="1" ht="13.35" customHeight="1" x14ac:dyDescent="0.2">
      <c r="A978" s="145"/>
      <c r="B978" s="130" t="s">
        <v>15</v>
      </c>
      <c r="C978" s="15"/>
      <c r="D978" s="16"/>
      <c r="E978" s="16"/>
      <c r="F978" s="16"/>
      <c r="G978" s="15"/>
      <c r="H978" s="12">
        <f t="shared" si="624"/>
        <v>0</v>
      </c>
      <c r="I978" s="19">
        <f t="shared" si="625"/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42"/>
      <c r="U978" s="142"/>
    </row>
    <row r="979" spans="1:21" s="116" customFormat="1" ht="13.35" customHeight="1" x14ac:dyDescent="0.2">
      <c r="A979" s="145"/>
      <c r="B979" s="130" t="s">
        <v>12</v>
      </c>
      <c r="C979" s="15"/>
      <c r="D979" s="16"/>
      <c r="E979" s="16"/>
      <c r="F979" s="16"/>
      <c r="G979" s="15"/>
      <c r="H979" s="12">
        <f t="shared" si="624"/>
        <v>0</v>
      </c>
      <c r="I979" s="19">
        <f t="shared" si="625"/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43"/>
      <c r="U979" s="143"/>
    </row>
    <row r="980" spans="1:21" s="116" customFormat="1" ht="25.5" customHeight="1" x14ac:dyDescent="0.2">
      <c r="A980" s="145" t="s">
        <v>583</v>
      </c>
      <c r="B980" s="130" t="s">
        <v>136</v>
      </c>
      <c r="C980" s="15"/>
      <c r="D980" s="16"/>
      <c r="E980" s="16"/>
      <c r="F980" s="16"/>
      <c r="G980" s="15"/>
      <c r="H980" s="12">
        <f>J980+L980+N980+P980</f>
        <v>1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1</v>
      </c>
      <c r="Q980" s="12">
        <v>0</v>
      </c>
      <c r="R980" s="12">
        <v>0</v>
      </c>
      <c r="S980" s="12">
        <v>0</v>
      </c>
      <c r="T980" s="140" t="s">
        <v>682</v>
      </c>
      <c r="U980" s="140" t="s">
        <v>681</v>
      </c>
    </row>
    <row r="981" spans="1:21" s="116" customFormat="1" ht="91.5" customHeight="1" x14ac:dyDescent="0.2">
      <c r="A981" s="145"/>
      <c r="B981" s="130" t="s">
        <v>103</v>
      </c>
      <c r="C981" s="15"/>
      <c r="D981" s="16"/>
      <c r="E981" s="16"/>
      <c r="F981" s="16"/>
      <c r="G981" s="15"/>
      <c r="H981" s="12">
        <v>330</v>
      </c>
      <c r="I981" s="12" t="e">
        <f t="shared" ref="I981" si="626">ROUND(I982/I980,1)</f>
        <v>#DIV/0!</v>
      </c>
      <c r="J981" s="13" t="s">
        <v>396</v>
      </c>
      <c r="K981" s="13">
        <v>0</v>
      </c>
      <c r="L981" s="13" t="s">
        <v>396</v>
      </c>
      <c r="M981" s="13">
        <v>0</v>
      </c>
      <c r="N981" s="13" t="s">
        <v>396</v>
      </c>
      <c r="O981" s="13">
        <v>0</v>
      </c>
      <c r="P981" s="13" t="s">
        <v>396</v>
      </c>
      <c r="Q981" s="20" t="e">
        <f t="shared" ref="Q981:S981" si="627">ROUND(Q982/Q980,1)</f>
        <v>#DIV/0!</v>
      </c>
      <c r="R981" s="20" t="e">
        <f t="shared" si="627"/>
        <v>#DIV/0!</v>
      </c>
      <c r="S981" s="20" t="e">
        <f t="shared" si="627"/>
        <v>#DIV/0!</v>
      </c>
      <c r="T981" s="140"/>
      <c r="U981" s="140"/>
    </row>
    <row r="982" spans="1:21" s="116" customFormat="1" ht="26.45" customHeight="1" x14ac:dyDescent="0.2">
      <c r="A982" s="145"/>
      <c r="B982" s="130" t="s">
        <v>90</v>
      </c>
      <c r="C982" s="15"/>
      <c r="D982" s="16"/>
      <c r="E982" s="16"/>
      <c r="F982" s="16"/>
      <c r="G982" s="15"/>
      <c r="H982" s="12">
        <f t="shared" ref="H982:S982" si="628">SUM(H983:H986)</f>
        <v>330</v>
      </c>
      <c r="I982" s="12">
        <f t="shared" si="628"/>
        <v>0</v>
      </c>
      <c r="J982" s="12">
        <f t="shared" si="628"/>
        <v>0</v>
      </c>
      <c r="K982" s="12">
        <f t="shared" si="628"/>
        <v>0</v>
      </c>
      <c r="L982" s="12">
        <f t="shared" si="628"/>
        <v>0</v>
      </c>
      <c r="M982" s="12">
        <f t="shared" si="628"/>
        <v>0</v>
      </c>
      <c r="N982" s="12">
        <f t="shared" si="628"/>
        <v>0</v>
      </c>
      <c r="O982" s="12">
        <f t="shared" si="628"/>
        <v>0</v>
      </c>
      <c r="P982" s="12">
        <f t="shared" si="628"/>
        <v>330</v>
      </c>
      <c r="Q982" s="12">
        <f t="shared" si="628"/>
        <v>0</v>
      </c>
      <c r="R982" s="12">
        <f t="shared" si="628"/>
        <v>0</v>
      </c>
      <c r="S982" s="12">
        <f t="shared" si="628"/>
        <v>0</v>
      </c>
      <c r="T982" s="140"/>
      <c r="U982" s="140"/>
    </row>
    <row r="983" spans="1:21" s="116" customFormat="1" ht="26.45" customHeight="1" x14ac:dyDescent="0.2">
      <c r="A983" s="145"/>
      <c r="B983" s="130" t="s">
        <v>17</v>
      </c>
      <c r="C983" s="18" t="s">
        <v>47</v>
      </c>
      <c r="D983" s="18" t="s">
        <v>400</v>
      </c>
      <c r="E983" s="18" t="s">
        <v>402</v>
      </c>
      <c r="F983" s="18" t="s">
        <v>589</v>
      </c>
      <c r="G983" s="18" t="s">
        <v>51</v>
      </c>
      <c r="H983" s="12">
        <f>J983+L983+N983+P983</f>
        <v>330</v>
      </c>
      <c r="I983" s="19">
        <f t="shared" ref="I983:I986" si="629">K983+M983+O983+Q983</f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330</v>
      </c>
      <c r="Q983" s="12">
        <v>0</v>
      </c>
      <c r="R983" s="12">
        <v>0</v>
      </c>
      <c r="S983" s="12">
        <v>0</v>
      </c>
      <c r="T983" s="140"/>
      <c r="U983" s="140"/>
    </row>
    <row r="984" spans="1:21" s="116" customFormat="1" ht="13.35" customHeight="1" x14ac:dyDescent="0.2">
      <c r="A984" s="145"/>
      <c r="B984" s="130" t="s">
        <v>14</v>
      </c>
      <c r="C984" s="15"/>
      <c r="D984" s="16"/>
      <c r="E984" s="16"/>
      <c r="F984" s="16"/>
      <c r="G984" s="15"/>
      <c r="H984" s="12">
        <f t="shared" ref="H984:H986" si="630">J984+L984+N984+P984</f>
        <v>0</v>
      </c>
      <c r="I984" s="19">
        <f t="shared" si="629"/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40"/>
      <c r="U984" s="140"/>
    </row>
    <row r="985" spans="1:21" s="116" customFormat="1" ht="13.35" customHeight="1" x14ac:dyDescent="0.2">
      <c r="A985" s="145"/>
      <c r="B985" s="130" t="s">
        <v>15</v>
      </c>
      <c r="C985" s="15"/>
      <c r="D985" s="16"/>
      <c r="E985" s="16"/>
      <c r="F985" s="16"/>
      <c r="G985" s="15"/>
      <c r="H985" s="12">
        <f t="shared" si="630"/>
        <v>0</v>
      </c>
      <c r="I985" s="19">
        <f t="shared" si="629"/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40"/>
      <c r="U985" s="140"/>
    </row>
    <row r="986" spans="1:21" s="116" customFormat="1" ht="13.35" customHeight="1" x14ac:dyDescent="0.2">
      <c r="A986" s="145"/>
      <c r="B986" s="130" t="s">
        <v>12</v>
      </c>
      <c r="C986" s="15"/>
      <c r="D986" s="16"/>
      <c r="E986" s="16"/>
      <c r="F986" s="16"/>
      <c r="G986" s="15"/>
      <c r="H986" s="12">
        <f t="shared" si="630"/>
        <v>0</v>
      </c>
      <c r="I986" s="19">
        <f t="shared" si="629"/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  <c r="T986" s="140"/>
      <c r="U986" s="140"/>
    </row>
    <row r="987" spans="1:21" s="116" customFormat="1" ht="27.6" customHeight="1" x14ac:dyDescent="0.2">
      <c r="A987" s="145" t="s">
        <v>191</v>
      </c>
      <c r="B987" s="130" t="s">
        <v>134</v>
      </c>
      <c r="C987" s="15"/>
      <c r="D987" s="16"/>
      <c r="E987" s="16"/>
      <c r="F987" s="16"/>
      <c r="G987" s="15"/>
      <c r="H987" s="12">
        <f t="shared" ref="H987:S987" si="631">H994</f>
        <v>0</v>
      </c>
      <c r="I987" s="12">
        <f t="shared" si="631"/>
        <v>0</v>
      </c>
      <c r="J987" s="12">
        <f t="shared" si="631"/>
        <v>0</v>
      </c>
      <c r="K987" s="12">
        <f t="shared" si="631"/>
        <v>0</v>
      </c>
      <c r="L987" s="12">
        <f t="shared" si="631"/>
        <v>0</v>
      </c>
      <c r="M987" s="12">
        <f t="shared" si="631"/>
        <v>0</v>
      </c>
      <c r="N987" s="12">
        <f t="shared" si="631"/>
        <v>0</v>
      </c>
      <c r="O987" s="12">
        <f t="shared" si="631"/>
        <v>0</v>
      </c>
      <c r="P987" s="12">
        <f t="shared" si="631"/>
        <v>0</v>
      </c>
      <c r="Q987" s="12">
        <f t="shared" si="631"/>
        <v>0</v>
      </c>
      <c r="R987" s="12">
        <f t="shared" si="631"/>
        <v>0</v>
      </c>
      <c r="S987" s="12">
        <f t="shared" si="631"/>
        <v>0</v>
      </c>
      <c r="T987" s="140" t="s">
        <v>684</v>
      </c>
      <c r="U987" s="140" t="s">
        <v>581</v>
      </c>
    </row>
    <row r="988" spans="1:21" s="116" customFormat="1" ht="47.25" customHeight="1" x14ac:dyDescent="0.2">
      <c r="A988" s="145"/>
      <c r="B988" s="130" t="s">
        <v>107</v>
      </c>
      <c r="C988" s="15"/>
      <c r="D988" s="16"/>
      <c r="E988" s="16"/>
      <c r="F988" s="16"/>
      <c r="G988" s="15"/>
      <c r="H988" s="12">
        <v>0</v>
      </c>
      <c r="I988" s="12" t="e">
        <f t="shared" ref="I988:Q988" si="632">ROUND(I989/I987,1)</f>
        <v>#DIV/0!</v>
      </c>
      <c r="J988" s="13" t="s">
        <v>396</v>
      </c>
      <c r="K988" s="13">
        <v>0</v>
      </c>
      <c r="L988" s="13" t="s">
        <v>396</v>
      </c>
      <c r="M988" s="13">
        <v>0</v>
      </c>
      <c r="N988" s="13" t="s">
        <v>396</v>
      </c>
      <c r="O988" s="13">
        <v>0</v>
      </c>
      <c r="P988" s="13" t="s">
        <v>396</v>
      </c>
      <c r="Q988" s="12" t="e">
        <f t="shared" si="632"/>
        <v>#DIV/0!</v>
      </c>
      <c r="R988" s="12">
        <v>0</v>
      </c>
      <c r="S988" s="12">
        <v>0</v>
      </c>
      <c r="T988" s="140"/>
      <c r="U988" s="140"/>
    </row>
    <row r="989" spans="1:21" s="204" customFormat="1" ht="27.6" customHeight="1" x14ac:dyDescent="0.2">
      <c r="A989" s="145"/>
      <c r="B989" s="130" t="s">
        <v>90</v>
      </c>
      <c r="C989" s="15"/>
      <c r="D989" s="16"/>
      <c r="E989" s="16"/>
      <c r="F989" s="16"/>
      <c r="G989" s="15"/>
      <c r="H989" s="12">
        <f t="shared" ref="H989:S989" si="633">SUM(H990:H993)</f>
        <v>0</v>
      </c>
      <c r="I989" s="12">
        <f t="shared" si="633"/>
        <v>0</v>
      </c>
      <c r="J989" s="12">
        <f t="shared" si="633"/>
        <v>0</v>
      </c>
      <c r="K989" s="12">
        <f t="shared" si="633"/>
        <v>0</v>
      </c>
      <c r="L989" s="12">
        <f t="shared" si="633"/>
        <v>0</v>
      </c>
      <c r="M989" s="12">
        <f t="shared" si="633"/>
        <v>0</v>
      </c>
      <c r="N989" s="12">
        <f t="shared" si="633"/>
        <v>0</v>
      </c>
      <c r="O989" s="12">
        <f t="shared" si="633"/>
        <v>0</v>
      </c>
      <c r="P989" s="12">
        <f t="shared" si="633"/>
        <v>0</v>
      </c>
      <c r="Q989" s="12">
        <f t="shared" si="633"/>
        <v>0</v>
      </c>
      <c r="R989" s="12">
        <f t="shared" si="633"/>
        <v>0</v>
      </c>
      <c r="S989" s="12">
        <f t="shared" si="633"/>
        <v>0</v>
      </c>
      <c r="T989" s="140"/>
      <c r="U989" s="140"/>
    </row>
    <row r="990" spans="1:21" s="116" customFormat="1" ht="13.35" customHeight="1" x14ac:dyDescent="0.2">
      <c r="A990" s="145"/>
      <c r="B990" s="130" t="s">
        <v>17</v>
      </c>
      <c r="C990" s="15"/>
      <c r="D990" s="15"/>
      <c r="E990" s="15"/>
      <c r="F990" s="15"/>
      <c r="G990" s="15"/>
      <c r="H990" s="12">
        <f>H997</f>
        <v>0</v>
      </c>
      <c r="I990" s="12">
        <f t="shared" ref="I990:S990" si="634">I997</f>
        <v>0</v>
      </c>
      <c r="J990" s="12">
        <f t="shared" si="634"/>
        <v>0</v>
      </c>
      <c r="K990" s="12">
        <f t="shared" si="634"/>
        <v>0</v>
      </c>
      <c r="L990" s="12">
        <f t="shared" si="634"/>
        <v>0</v>
      </c>
      <c r="M990" s="12">
        <f t="shared" si="634"/>
        <v>0</v>
      </c>
      <c r="N990" s="12">
        <f t="shared" si="634"/>
        <v>0</v>
      </c>
      <c r="O990" s="12">
        <f t="shared" si="634"/>
        <v>0</v>
      </c>
      <c r="P990" s="12">
        <f t="shared" si="634"/>
        <v>0</v>
      </c>
      <c r="Q990" s="12">
        <f t="shared" si="634"/>
        <v>0</v>
      </c>
      <c r="R990" s="12">
        <f t="shared" si="634"/>
        <v>0</v>
      </c>
      <c r="S990" s="12">
        <f t="shared" si="634"/>
        <v>0</v>
      </c>
      <c r="T990" s="140"/>
      <c r="U990" s="140"/>
    </row>
    <row r="991" spans="1:21" s="116" customFormat="1" ht="13.35" customHeight="1" x14ac:dyDescent="0.2">
      <c r="A991" s="145"/>
      <c r="B991" s="130" t="s">
        <v>14</v>
      </c>
      <c r="C991" s="15"/>
      <c r="D991" s="16"/>
      <c r="E991" s="16"/>
      <c r="F991" s="16"/>
      <c r="G991" s="15"/>
      <c r="H991" s="12">
        <f t="shared" ref="H991:S991" si="635">H998</f>
        <v>0</v>
      </c>
      <c r="I991" s="12">
        <f t="shared" si="635"/>
        <v>0</v>
      </c>
      <c r="J991" s="12">
        <f t="shared" si="635"/>
        <v>0</v>
      </c>
      <c r="K991" s="12">
        <f t="shared" si="635"/>
        <v>0</v>
      </c>
      <c r="L991" s="12">
        <f t="shared" si="635"/>
        <v>0</v>
      </c>
      <c r="M991" s="12">
        <f t="shared" si="635"/>
        <v>0</v>
      </c>
      <c r="N991" s="12">
        <f t="shared" si="635"/>
        <v>0</v>
      </c>
      <c r="O991" s="12">
        <f t="shared" si="635"/>
        <v>0</v>
      </c>
      <c r="P991" s="12">
        <f t="shared" si="635"/>
        <v>0</v>
      </c>
      <c r="Q991" s="12">
        <f t="shared" si="635"/>
        <v>0</v>
      </c>
      <c r="R991" s="12">
        <f t="shared" si="635"/>
        <v>0</v>
      </c>
      <c r="S991" s="12">
        <f t="shared" si="635"/>
        <v>0</v>
      </c>
      <c r="T991" s="140"/>
      <c r="U991" s="140"/>
    </row>
    <row r="992" spans="1:21" s="116" customFormat="1" ht="13.35" customHeight="1" x14ac:dyDescent="0.2">
      <c r="A992" s="145"/>
      <c r="B992" s="130" t="s">
        <v>15</v>
      </c>
      <c r="C992" s="15"/>
      <c r="D992" s="16"/>
      <c r="E992" s="16"/>
      <c r="F992" s="16"/>
      <c r="G992" s="15"/>
      <c r="H992" s="12">
        <f t="shared" ref="H992:S992" si="636">H999</f>
        <v>0</v>
      </c>
      <c r="I992" s="12">
        <f t="shared" si="636"/>
        <v>0</v>
      </c>
      <c r="J992" s="12">
        <f t="shared" si="636"/>
        <v>0</v>
      </c>
      <c r="K992" s="12">
        <f t="shared" si="636"/>
        <v>0</v>
      </c>
      <c r="L992" s="12">
        <f t="shared" si="636"/>
        <v>0</v>
      </c>
      <c r="M992" s="12">
        <f t="shared" si="636"/>
        <v>0</v>
      </c>
      <c r="N992" s="12">
        <f t="shared" si="636"/>
        <v>0</v>
      </c>
      <c r="O992" s="12">
        <f t="shared" si="636"/>
        <v>0</v>
      </c>
      <c r="P992" s="12">
        <f t="shared" si="636"/>
        <v>0</v>
      </c>
      <c r="Q992" s="12">
        <f t="shared" si="636"/>
        <v>0</v>
      </c>
      <c r="R992" s="12">
        <f t="shared" si="636"/>
        <v>0</v>
      </c>
      <c r="S992" s="12">
        <f t="shared" si="636"/>
        <v>0</v>
      </c>
      <c r="T992" s="140"/>
      <c r="U992" s="140"/>
    </row>
    <row r="993" spans="1:21" s="116" customFormat="1" ht="101.45" customHeight="1" x14ac:dyDescent="0.2">
      <c r="A993" s="145"/>
      <c r="B993" s="130" t="s">
        <v>12</v>
      </c>
      <c r="C993" s="15"/>
      <c r="D993" s="16"/>
      <c r="E993" s="16"/>
      <c r="F993" s="16"/>
      <c r="G993" s="15"/>
      <c r="H993" s="12">
        <f t="shared" ref="H993:S993" si="637">H1000</f>
        <v>0</v>
      </c>
      <c r="I993" s="12">
        <f t="shared" si="637"/>
        <v>0</v>
      </c>
      <c r="J993" s="12">
        <f t="shared" si="637"/>
        <v>0</v>
      </c>
      <c r="K993" s="12">
        <f t="shared" si="637"/>
        <v>0</v>
      </c>
      <c r="L993" s="12">
        <f t="shared" si="637"/>
        <v>0</v>
      </c>
      <c r="M993" s="12">
        <f t="shared" si="637"/>
        <v>0</v>
      </c>
      <c r="N993" s="12">
        <f t="shared" si="637"/>
        <v>0</v>
      </c>
      <c r="O993" s="12">
        <f t="shared" si="637"/>
        <v>0</v>
      </c>
      <c r="P993" s="12">
        <f t="shared" si="637"/>
        <v>0</v>
      </c>
      <c r="Q993" s="12">
        <f t="shared" si="637"/>
        <v>0</v>
      </c>
      <c r="R993" s="12">
        <f t="shared" si="637"/>
        <v>0</v>
      </c>
      <c r="S993" s="12">
        <f t="shared" si="637"/>
        <v>0</v>
      </c>
      <c r="T993" s="140"/>
      <c r="U993" s="140"/>
    </row>
    <row r="994" spans="1:21" s="116" customFormat="1" ht="25.5" hidden="1" x14ac:dyDescent="0.2">
      <c r="A994" s="145" t="s">
        <v>80</v>
      </c>
      <c r="B994" s="130" t="s">
        <v>134</v>
      </c>
      <c r="C994" s="15"/>
      <c r="D994" s="16"/>
      <c r="E994" s="16"/>
      <c r="F994" s="16"/>
      <c r="G994" s="15"/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40" t="s">
        <v>492</v>
      </c>
      <c r="U994" s="140" t="s">
        <v>102</v>
      </c>
    </row>
    <row r="995" spans="1:21" s="116" customFormat="1" ht="25.5" hidden="1" x14ac:dyDescent="0.2">
      <c r="A995" s="145"/>
      <c r="B995" s="130" t="s">
        <v>105</v>
      </c>
      <c r="C995" s="15"/>
      <c r="D995" s="16"/>
      <c r="E995" s="16"/>
      <c r="F995" s="16"/>
      <c r="G995" s="15"/>
      <c r="H995" s="12" t="e">
        <f t="shared" ref="H995:S995" si="638">ROUND(H996/H994,1)</f>
        <v>#DIV/0!</v>
      </c>
      <c r="I995" s="12" t="e">
        <f t="shared" si="638"/>
        <v>#DIV/0!</v>
      </c>
      <c r="J995" s="12" t="e">
        <f t="shared" si="638"/>
        <v>#DIV/0!</v>
      </c>
      <c r="K995" s="12" t="e">
        <f t="shared" si="638"/>
        <v>#DIV/0!</v>
      </c>
      <c r="L995" s="12" t="e">
        <f t="shared" si="638"/>
        <v>#DIV/0!</v>
      </c>
      <c r="M995" s="12" t="e">
        <f t="shared" si="638"/>
        <v>#DIV/0!</v>
      </c>
      <c r="N995" s="12" t="e">
        <f t="shared" si="638"/>
        <v>#DIV/0!</v>
      </c>
      <c r="O995" s="12" t="e">
        <f t="shared" si="638"/>
        <v>#DIV/0!</v>
      </c>
      <c r="P995" s="12" t="e">
        <f t="shared" si="638"/>
        <v>#DIV/0!</v>
      </c>
      <c r="Q995" s="12" t="e">
        <f t="shared" si="638"/>
        <v>#DIV/0!</v>
      </c>
      <c r="R995" s="12" t="e">
        <f t="shared" si="638"/>
        <v>#DIV/0!</v>
      </c>
      <c r="S995" s="12" t="e">
        <f t="shared" si="638"/>
        <v>#DIV/0!</v>
      </c>
      <c r="T995" s="140"/>
      <c r="U995" s="140"/>
    </row>
    <row r="996" spans="1:21" s="116" customFormat="1" ht="13.35" hidden="1" customHeight="1" x14ac:dyDescent="0.2">
      <c r="A996" s="145"/>
      <c r="B996" s="130" t="s">
        <v>90</v>
      </c>
      <c r="C996" s="15"/>
      <c r="D996" s="16"/>
      <c r="E996" s="16"/>
      <c r="F996" s="16"/>
      <c r="G996" s="15"/>
      <c r="H996" s="12">
        <f t="shared" ref="H996:S996" si="639">SUM(H997:H1000)</f>
        <v>0</v>
      </c>
      <c r="I996" s="12">
        <f t="shared" si="639"/>
        <v>0</v>
      </c>
      <c r="J996" s="12">
        <f t="shared" si="639"/>
        <v>0</v>
      </c>
      <c r="K996" s="12">
        <f t="shared" si="639"/>
        <v>0</v>
      </c>
      <c r="L996" s="12">
        <f t="shared" si="639"/>
        <v>0</v>
      </c>
      <c r="M996" s="12">
        <f t="shared" si="639"/>
        <v>0</v>
      </c>
      <c r="N996" s="12">
        <f t="shared" si="639"/>
        <v>0</v>
      </c>
      <c r="O996" s="12">
        <f t="shared" si="639"/>
        <v>0</v>
      </c>
      <c r="P996" s="12">
        <f t="shared" si="639"/>
        <v>0</v>
      </c>
      <c r="Q996" s="12">
        <f t="shared" si="639"/>
        <v>0</v>
      </c>
      <c r="R996" s="12">
        <f t="shared" si="639"/>
        <v>0</v>
      </c>
      <c r="S996" s="12">
        <f t="shared" si="639"/>
        <v>0</v>
      </c>
      <c r="T996" s="140"/>
      <c r="U996" s="140"/>
    </row>
    <row r="997" spans="1:21" s="116" customFormat="1" ht="13.35" hidden="1" customHeight="1" x14ac:dyDescent="0.2">
      <c r="A997" s="145"/>
      <c r="B997" s="130" t="s">
        <v>17</v>
      </c>
      <c r="C997" s="15"/>
      <c r="D997" s="16"/>
      <c r="E997" s="16"/>
      <c r="F997" s="16"/>
      <c r="G997" s="15"/>
      <c r="H997" s="12">
        <f t="shared" ref="H997:H1000" si="640">J997+L997+N997+P997</f>
        <v>0</v>
      </c>
      <c r="I997" s="19">
        <f t="shared" ref="I997:I1000" si="641">K997+M997+O997+Q997</f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40"/>
      <c r="U997" s="140"/>
    </row>
    <row r="998" spans="1:21" s="116" customFormat="1" ht="39.75" hidden="1" customHeight="1" x14ac:dyDescent="0.2">
      <c r="A998" s="145"/>
      <c r="B998" s="130" t="s">
        <v>14</v>
      </c>
      <c r="C998" s="15"/>
      <c r="D998" s="16"/>
      <c r="E998" s="16"/>
      <c r="F998" s="16"/>
      <c r="G998" s="15"/>
      <c r="H998" s="12">
        <f t="shared" si="640"/>
        <v>0</v>
      </c>
      <c r="I998" s="19">
        <f t="shared" si="641"/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40"/>
      <c r="U998" s="140"/>
    </row>
    <row r="999" spans="1:21" s="116" customFormat="1" ht="45.75" hidden="1" customHeight="1" x14ac:dyDescent="0.2">
      <c r="A999" s="145"/>
      <c r="B999" s="130" t="s">
        <v>15</v>
      </c>
      <c r="C999" s="15"/>
      <c r="D999" s="16"/>
      <c r="E999" s="16"/>
      <c r="F999" s="16"/>
      <c r="G999" s="15"/>
      <c r="H999" s="12">
        <f t="shared" si="640"/>
        <v>0</v>
      </c>
      <c r="I999" s="19">
        <f t="shared" si="641"/>
        <v>0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0</v>
      </c>
      <c r="P999" s="12">
        <v>0</v>
      </c>
      <c r="Q999" s="12">
        <v>0</v>
      </c>
      <c r="R999" s="12">
        <v>0</v>
      </c>
      <c r="S999" s="12">
        <v>0</v>
      </c>
      <c r="T999" s="140"/>
      <c r="U999" s="140"/>
    </row>
    <row r="1000" spans="1:21" s="116" customFormat="1" ht="39.75" hidden="1" customHeight="1" x14ac:dyDescent="0.2">
      <c r="A1000" s="145"/>
      <c r="B1000" s="130" t="s">
        <v>12</v>
      </c>
      <c r="C1000" s="15"/>
      <c r="D1000" s="16"/>
      <c r="E1000" s="16"/>
      <c r="F1000" s="16"/>
      <c r="G1000" s="15"/>
      <c r="H1000" s="12">
        <f t="shared" si="640"/>
        <v>0</v>
      </c>
      <c r="I1000" s="19">
        <f t="shared" si="641"/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40"/>
      <c r="U1000" s="140"/>
    </row>
    <row r="1001" spans="1:21" s="116" customFormat="1" ht="12.75" customHeight="1" x14ac:dyDescent="0.2">
      <c r="A1001" s="138" t="s">
        <v>356</v>
      </c>
      <c r="B1001" s="130" t="s">
        <v>357</v>
      </c>
      <c r="C1001" s="15"/>
      <c r="D1001" s="16"/>
      <c r="E1001" s="16"/>
      <c r="F1001" s="16"/>
      <c r="G1001" s="15"/>
      <c r="H1001" s="12">
        <v>0</v>
      </c>
      <c r="I1001" s="19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41" t="s">
        <v>685</v>
      </c>
      <c r="U1001" s="141" t="s">
        <v>547</v>
      </c>
    </row>
    <row r="1002" spans="1:21" s="116" customFormat="1" ht="25.5" x14ac:dyDescent="0.2">
      <c r="A1002" s="144"/>
      <c r="B1002" s="130" t="s">
        <v>107</v>
      </c>
      <c r="C1002" s="106"/>
      <c r="D1002" s="107"/>
      <c r="E1002" s="16"/>
      <c r="F1002" s="107"/>
      <c r="G1002" s="106"/>
      <c r="H1002" s="12">
        <v>0</v>
      </c>
      <c r="I1002" s="19">
        <v>0</v>
      </c>
      <c r="J1002" s="13" t="s">
        <v>396</v>
      </c>
      <c r="K1002" s="13">
        <v>0</v>
      </c>
      <c r="L1002" s="13" t="s">
        <v>396</v>
      </c>
      <c r="M1002" s="13">
        <v>0</v>
      </c>
      <c r="N1002" s="13" t="s">
        <v>396</v>
      </c>
      <c r="O1002" s="13">
        <v>0</v>
      </c>
      <c r="P1002" s="13" t="s">
        <v>396</v>
      </c>
      <c r="Q1002" s="12">
        <v>0</v>
      </c>
      <c r="R1002" s="12">
        <v>0</v>
      </c>
      <c r="S1002" s="12">
        <v>0</v>
      </c>
      <c r="T1002" s="142"/>
      <c r="U1002" s="142"/>
    </row>
    <row r="1003" spans="1:21" s="116" customFormat="1" ht="25.5" x14ac:dyDescent="0.2">
      <c r="A1003" s="144"/>
      <c r="B1003" s="132" t="s">
        <v>90</v>
      </c>
      <c r="C1003" s="106"/>
      <c r="D1003" s="107"/>
      <c r="E1003" s="16"/>
      <c r="F1003" s="107"/>
      <c r="G1003" s="106"/>
      <c r="H1003" s="12">
        <v>0</v>
      </c>
      <c r="I1003" s="19">
        <v>0</v>
      </c>
      <c r="J1003" s="13">
        <v>0</v>
      </c>
      <c r="K1003" s="13">
        <v>0</v>
      </c>
      <c r="L1003" s="13">
        <v>0</v>
      </c>
      <c r="M1003" s="13">
        <v>0</v>
      </c>
      <c r="N1003" s="13">
        <v>0</v>
      </c>
      <c r="O1003" s="13">
        <v>0</v>
      </c>
      <c r="P1003" s="13">
        <v>0</v>
      </c>
      <c r="Q1003" s="12">
        <v>0</v>
      </c>
      <c r="R1003" s="12">
        <v>0</v>
      </c>
      <c r="S1003" s="12">
        <v>0</v>
      </c>
      <c r="T1003" s="142"/>
      <c r="U1003" s="142"/>
    </row>
    <row r="1004" spans="1:21" s="116" customFormat="1" x14ac:dyDescent="0.2">
      <c r="A1004" s="144"/>
      <c r="B1004" s="130" t="s">
        <v>17</v>
      </c>
      <c r="C1004" s="15"/>
      <c r="D1004" s="16"/>
      <c r="E1004" s="16"/>
      <c r="F1004" s="16"/>
      <c r="G1004" s="15"/>
      <c r="H1004" s="12">
        <v>0</v>
      </c>
      <c r="I1004" s="19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42"/>
      <c r="U1004" s="142"/>
    </row>
    <row r="1005" spans="1:21" s="116" customFormat="1" x14ac:dyDescent="0.2">
      <c r="A1005" s="144"/>
      <c r="B1005" s="130" t="s">
        <v>14</v>
      </c>
      <c r="C1005" s="15"/>
      <c r="D1005" s="16"/>
      <c r="E1005" s="16"/>
      <c r="F1005" s="16"/>
      <c r="G1005" s="15"/>
      <c r="H1005" s="12">
        <v>0</v>
      </c>
      <c r="I1005" s="19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42"/>
      <c r="U1005" s="142"/>
    </row>
    <row r="1006" spans="1:21" s="116" customFormat="1" x14ac:dyDescent="0.2">
      <c r="A1006" s="144"/>
      <c r="B1006" s="130" t="s">
        <v>15</v>
      </c>
      <c r="C1006" s="15"/>
      <c r="D1006" s="16"/>
      <c r="E1006" s="16"/>
      <c r="F1006" s="16"/>
      <c r="G1006" s="15"/>
      <c r="H1006" s="12">
        <v>0</v>
      </c>
      <c r="I1006" s="19">
        <v>0</v>
      </c>
      <c r="J1006" s="12">
        <v>0</v>
      </c>
      <c r="K1006" s="12">
        <v>0</v>
      </c>
      <c r="L1006" s="12">
        <v>0</v>
      </c>
      <c r="M1006" s="12">
        <v>0</v>
      </c>
      <c r="N1006" s="12">
        <v>0</v>
      </c>
      <c r="O1006" s="12">
        <v>0</v>
      </c>
      <c r="P1006" s="12">
        <v>0</v>
      </c>
      <c r="Q1006" s="12">
        <v>0</v>
      </c>
      <c r="R1006" s="12">
        <v>0</v>
      </c>
      <c r="S1006" s="12">
        <v>0</v>
      </c>
      <c r="T1006" s="142"/>
      <c r="U1006" s="142"/>
    </row>
    <row r="1007" spans="1:21" s="116" customFormat="1" ht="78" customHeight="1" x14ac:dyDescent="0.2">
      <c r="A1007" s="139"/>
      <c r="B1007" s="130" t="s">
        <v>12</v>
      </c>
      <c r="C1007" s="15"/>
      <c r="D1007" s="16"/>
      <c r="E1007" s="16"/>
      <c r="F1007" s="16"/>
      <c r="G1007" s="15"/>
      <c r="H1007" s="12">
        <v>0</v>
      </c>
      <c r="I1007" s="19">
        <v>0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v>0</v>
      </c>
      <c r="P1007" s="12">
        <v>0</v>
      </c>
      <c r="Q1007" s="12">
        <v>0</v>
      </c>
      <c r="R1007" s="12">
        <v>0</v>
      </c>
      <c r="S1007" s="12">
        <v>0</v>
      </c>
      <c r="T1007" s="143"/>
      <c r="U1007" s="143"/>
    </row>
    <row r="1008" spans="1:21" s="116" customFormat="1" ht="15" customHeight="1" x14ac:dyDescent="0.2">
      <c r="A1008" s="141" t="s">
        <v>22</v>
      </c>
      <c r="B1008" s="130" t="s">
        <v>410</v>
      </c>
      <c r="C1008" s="15"/>
      <c r="D1008" s="16"/>
      <c r="E1008" s="16"/>
      <c r="F1008" s="16"/>
      <c r="G1008" s="15"/>
      <c r="H1008" s="12">
        <f>H1009+H1010+H1011+H1012</f>
        <v>1518</v>
      </c>
      <c r="I1008" s="12">
        <f t="shared" ref="I1008:S1008" si="642">I1009+I1010+I1011+I1012</f>
        <v>0</v>
      </c>
      <c r="J1008" s="12">
        <f t="shared" si="642"/>
        <v>490</v>
      </c>
      <c r="K1008" s="12">
        <f t="shared" si="642"/>
        <v>0</v>
      </c>
      <c r="L1008" s="12">
        <f t="shared" si="642"/>
        <v>240</v>
      </c>
      <c r="M1008" s="12">
        <f t="shared" si="642"/>
        <v>0</v>
      </c>
      <c r="N1008" s="12">
        <f t="shared" si="642"/>
        <v>380</v>
      </c>
      <c r="O1008" s="12">
        <f t="shared" si="642"/>
        <v>0</v>
      </c>
      <c r="P1008" s="12">
        <f t="shared" si="642"/>
        <v>408</v>
      </c>
      <c r="Q1008" s="12">
        <f t="shared" si="642"/>
        <v>0</v>
      </c>
      <c r="R1008" s="12">
        <f t="shared" si="642"/>
        <v>1518</v>
      </c>
      <c r="S1008" s="12">
        <f t="shared" si="642"/>
        <v>1518</v>
      </c>
      <c r="T1008" s="123"/>
      <c r="U1008" s="123"/>
    </row>
    <row r="1009" spans="1:25" s="116" customFormat="1" ht="17.25" customHeight="1" x14ac:dyDescent="0.2">
      <c r="A1009" s="142"/>
      <c r="B1009" s="130" t="s">
        <v>7</v>
      </c>
      <c r="C1009" s="15"/>
      <c r="D1009" s="16"/>
      <c r="E1009" s="16"/>
      <c r="F1009" s="16"/>
      <c r="G1009" s="15"/>
      <c r="H1009" s="12">
        <f>H939+H953+H954+H955+H990</f>
        <v>1518</v>
      </c>
      <c r="I1009" s="12">
        <f t="shared" ref="I1009:S1009" si="643">I939+I953+I954+I955+I990</f>
        <v>0</v>
      </c>
      <c r="J1009" s="12">
        <f t="shared" si="643"/>
        <v>490</v>
      </c>
      <c r="K1009" s="12">
        <f t="shared" si="643"/>
        <v>0</v>
      </c>
      <c r="L1009" s="12">
        <f t="shared" si="643"/>
        <v>240</v>
      </c>
      <c r="M1009" s="12">
        <f t="shared" si="643"/>
        <v>0</v>
      </c>
      <c r="N1009" s="12">
        <f t="shared" si="643"/>
        <v>380</v>
      </c>
      <c r="O1009" s="12">
        <f t="shared" si="643"/>
        <v>0</v>
      </c>
      <c r="P1009" s="12">
        <f t="shared" si="643"/>
        <v>408</v>
      </c>
      <c r="Q1009" s="12">
        <f t="shared" si="643"/>
        <v>0</v>
      </c>
      <c r="R1009" s="12">
        <f t="shared" si="643"/>
        <v>1518</v>
      </c>
      <c r="S1009" s="12">
        <f t="shared" si="643"/>
        <v>1518</v>
      </c>
      <c r="T1009" s="94"/>
      <c r="U1009" s="128"/>
    </row>
    <row r="1010" spans="1:25" s="116" customFormat="1" x14ac:dyDescent="0.2">
      <c r="A1010" s="142"/>
      <c r="B1010" s="130" t="s">
        <v>14</v>
      </c>
      <c r="C1010" s="15"/>
      <c r="D1010" s="16"/>
      <c r="E1010" s="16"/>
      <c r="F1010" s="16"/>
      <c r="G1010" s="15"/>
      <c r="H1010" s="12">
        <f t="shared" ref="H1010:S1010" si="644">H940+H956+H991</f>
        <v>0</v>
      </c>
      <c r="I1010" s="12">
        <f t="shared" si="644"/>
        <v>0</v>
      </c>
      <c r="J1010" s="12">
        <f t="shared" si="644"/>
        <v>0</v>
      </c>
      <c r="K1010" s="12">
        <f t="shared" si="644"/>
        <v>0</v>
      </c>
      <c r="L1010" s="12">
        <f t="shared" si="644"/>
        <v>0</v>
      </c>
      <c r="M1010" s="12">
        <f t="shared" si="644"/>
        <v>0</v>
      </c>
      <c r="N1010" s="12">
        <f t="shared" si="644"/>
        <v>0</v>
      </c>
      <c r="O1010" s="12">
        <f t="shared" si="644"/>
        <v>0</v>
      </c>
      <c r="P1010" s="12">
        <f t="shared" si="644"/>
        <v>0</v>
      </c>
      <c r="Q1010" s="12">
        <f t="shared" si="644"/>
        <v>0</v>
      </c>
      <c r="R1010" s="12">
        <f t="shared" si="644"/>
        <v>0</v>
      </c>
      <c r="S1010" s="12">
        <f t="shared" si="644"/>
        <v>0</v>
      </c>
      <c r="T1010" s="94"/>
      <c r="U1010" s="128"/>
    </row>
    <row r="1011" spans="1:25" s="116" customFormat="1" x14ac:dyDescent="0.2">
      <c r="A1011" s="142"/>
      <c r="B1011" s="130" t="s">
        <v>15</v>
      </c>
      <c r="C1011" s="15"/>
      <c r="D1011" s="16"/>
      <c r="E1011" s="16"/>
      <c r="F1011" s="16"/>
      <c r="G1011" s="15"/>
      <c r="H1011" s="12">
        <f t="shared" ref="H1011:S1011" si="645">H941+H957+H992</f>
        <v>0</v>
      </c>
      <c r="I1011" s="12">
        <f t="shared" si="645"/>
        <v>0</v>
      </c>
      <c r="J1011" s="12">
        <f t="shared" si="645"/>
        <v>0</v>
      </c>
      <c r="K1011" s="12">
        <f t="shared" si="645"/>
        <v>0</v>
      </c>
      <c r="L1011" s="12">
        <f t="shared" si="645"/>
        <v>0</v>
      </c>
      <c r="M1011" s="12">
        <f t="shared" si="645"/>
        <v>0</v>
      </c>
      <c r="N1011" s="12">
        <f t="shared" si="645"/>
        <v>0</v>
      </c>
      <c r="O1011" s="12">
        <f t="shared" si="645"/>
        <v>0</v>
      </c>
      <c r="P1011" s="12">
        <f t="shared" si="645"/>
        <v>0</v>
      </c>
      <c r="Q1011" s="12">
        <f t="shared" si="645"/>
        <v>0</v>
      </c>
      <c r="R1011" s="12">
        <f t="shared" si="645"/>
        <v>0</v>
      </c>
      <c r="S1011" s="12">
        <f t="shared" si="645"/>
        <v>0</v>
      </c>
      <c r="T1011" s="94"/>
      <c r="U1011" s="128"/>
    </row>
    <row r="1012" spans="1:25" s="116" customFormat="1" ht="25.5" x14ac:dyDescent="0.2">
      <c r="A1012" s="143"/>
      <c r="B1012" s="130" t="s">
        <v>10</v>
      </c>
      <c r="C1012" s="15"/>
      <c r="D1012" s="16"/>
      <c r="E1012" s="16"/>
      <c r="F1012" s="16"/>
      <c r="G1012" s="15"/>
      <c r="H1012" s="12">
        <f t="shared" ref="H1012:S1012" si="646">H942+H958+H993</f>
        <v>0</v>
      </c>
      <c r="I1012" s="12">
        <f t="shared" si="646"/>
        <v>0</v>
      </c>
      <c r="J1012" s="12">
        <f t="shared" si="646"/>
        <v>0</v>
      </c>
      <c r="K1012" s="12">
        <f t="shared" si="646"/>
        <v>0</v>
      </c>
      <c r="L1012" s="12">
        <f t="shared" si="646"/>
        <v>0</v>
      </c>
      <c r="M1012" s="12">
        <f t="shared" si="646"/>
        <v>0</v>
      </c>
      <c r="N1012" s="12">
        <f t="shared" si="646"/>
        <v>0</v>
      </c>
      <c r="O1012" s="12">
        <f t="shared" si="646"/>
        <v>0</v>
      </c>
      <c r="P1012" s="12">
        <f t="shared" si="646"/>
        <v>0</v>
      </c>
      <c r="Q1012" s="12">
        <f t="shared" si="646"/>
        <v>0</v>
      </c>
      <c r="R1012" s="12">
        <f t="shared" si="646"/>
        <v>0</v>
      </c>
      <c r="S1012" s="12">
        <f t="shared" si="646"/>
        <v>0</v>
      </c>
      <c r="T1012" s="94"/>
      <c r="U1012" s="128"/>
    </row>
    <row r="1013" spans="1:25" s="116" customFormat="1" x14ac:dyDescent="0.2">
      <c r="A1013" s="141" t="s">
        <v>23</v>
      </c>
      <c r="B1013" s="130" t="s">
        <v>410</v>
      </c>
      <c r="C1013" s="15"/>
      <c r="D1013" s="16"/>
      <c r="E1013" s="16"/>
      <c r="F1013" s="16"/>
      <c r="G1013" s="15"/>
      <c r="H1013" s="12">
        <f>SUM(H1014:H1017)</f>
        <v>38856001.199999988</v>
      </c>
      <c r="I1013" s="12" t="e">
        <f t="shared" ref="I1013:S1013" si="647">SUM(I1014:I1017)</f>
        <v>#DIV/0!</v>
      </c>
      <c r="J1013" s="12">
        <f t="shared" si="647"/>
        <v>7505523.0129999993</v>
      </c>
      <c r="K1013" s="12">
        <f t="shared" si="647"/>
        <v>6721654.6400000006</v>
      </c>
      <c r="L1013" s="12">
        <f t="shared" si="647"/>
        <v>11435263.957</v>
      </c>
      <c r="M1013" s="12">
        <f t="shared" si="647"/>
        <v>31260</v>
      </c>
      <c r="N1013" s="12">
        <f t="shared" si="647"/>
        <v>6701001.1700000009</v>
      </c>
      <c r="O1013" s="12">
        <f t="shared" si="647"/>
        <v>31260</v>
      </c>
      <c r="P1013" s="12">
        <f t="shared" si="647"/>
        <v>13214213.060000001</v>
      </c>
      <c r="Q1013" s="12">
        <f t="shared" si="647"/>
        <v>0</v>
      </c>
      <c r="R1013" s="12">
        <f t="shared" si="647"/>
        <v>35998226.5</v>
      </c>
      <c r="S1013" s="12">
        <f t="shared" si="647"/>
        <v>35339367.899999999</v>
      </c>
      <c r="T1013" s="94"/>
      <c r="U1013" s="128"/>
    </row>
    <row r="1014" spans="1:25" s="116" customFormat="1" x14ac:dyDescent="0.2">
      <c r="A1014" s="142"/>
      <c r="B1014" s="130" t="s">
        <v>13</v>
      </c>
      <c r="C1014" s="15"/>
      <c r="D1014" s="16"/>
      <c r="E1014" s="16"/>
      <c r="F1014" s="16"/>
      <c r="G1014" s="15"/>
      <c r="H1014" s="12">
        <f t="shared" ref="H1014:S1014" si="648">H110+H232+H268+H394+H930+H1009</f>
        <v>35023065.79999999</v>
      </c>
      <c r="I1014" s="12" t="e">
        <f t="shared" si="648"/>
        <v>#DIV/0!</v>
      </c>
      <c r="J1014" s="12">
        <f t="shared" si="648"/>
        <v>7300423.0129999993</v>
      </c>
      <c r="K1014" s="12">
        <f t="shared" si="648"/>
        <v>6721654.6400000006</v>
      </c>
      <c r="L1014" s="12">
        <f t="shared" si="648"/>
        <v>11301396.557</v>
      </c>
      <c r="M1014" s="12">
        <f t="shared" si="648"/>
        <v>31260</v>
      </c>
      <c r="N1014" s="12">
        <f t="shared" si="648"/>
        <v>6599193.7700000005</v>
      </c>
      <c r="O1014" s="12">
        <f t="shared" si="648"/>
        <v>31260</v>
      </c>
      <c r="P1014" s="12">
        <f t="shared" si="648"/>
        <v>9822052.4600000009</v>
      </c>
      <c r="Q1014" s="12">
        <f t="shared" si="648"/>
        <v>0</v>
      </c>
      <c r="R1014" s="12">
        <f t="shared" si="648"/>
        <v>34438918.5</v>
      </c>
      <c r="S1014" s="12">
        <f t="shared" si="648"/>
        <v>34553996.299999997</v>
      </c>
      <c r="T1014" s="94"/>
      <c r="U1014" s="128"/>
    </row>
    <row r="1015" spans="1:25" s="116" customFormat="1" x14ac:dyDescent="0.2">
      <c r="A1015" s="142"/>
      <c r="B1015" s="130" t="s">
        <v>14</v>
      </c>
      <c r="C1015" s="15"/>
      <c r="D1015" s="16"/>
      <c r="E1015" s="16"/>
      <c r="F1015" s="16"/>
      <c r="G1015" s="15"/>
      <c r="H1015" s="12">
        <f t="shared" ref="H1015:S1015" si="649">H111+H233+H269+H395+H931+H1010</f>
        <v>3609951.8</v>
      </c>
      <c r="I1015" s="12">
        <f t="shared" si="649"/>
        <v>0</v>
      </c>
      <c r="J1015" s="12">
        <f t="shared" si="649"/>
        <v>205100</v>
      </c>
      <c r="K1015" s="12">
        <f t="shared" si="649"/>
        <v>0</v>
      </c>
      <c r="L1015" s="12">
        <f t="shared" si="649"/>
        <v>129467.4</v>
      </c>
      <c r="M1015" s="12">
        <f t="shared" si="649"/>
        <v>0</v>
      </c>
      <c r="N1015" s="12">
        <f t="shared" si="649"/>
        <v>0</v>
      </c>
      <c r="O1015" s="12">
        <f t="shared" si="649"/>
        <v>0</v>
      </c>
      <c r="P1015" s="12">
        <f t="shared" si="649"/>
        <v>3275384.4000000004</v>
      </c>
      <c r="Q1015" s="12">
        <f t="shared" si="649"/>
        <v>0</v>
      </c>
      <c r="R1015" s="12">
        <f t="shared" si="649"/>
        <v>1418867.0999999999</v>
      </c>
      <c r="S1015" s="12">
        <f t="shared" si="649"/>
        <v>663941.69999999995</v>
      </c>
      <c r="T1015" s="94"/>
      <c r="U1015" s="128"/>
    </row>
    <row r="1016" spans="1:25" s="116" customFormat="1" x14ac:dyDescent="0.2">
      <c r="A1016" s="142"/>
      <c r="B1016" s="130" t="s">
        <v>15</v>
      </c>
      <c r="C1016" s="15"/>
      <c r="D1016" s="16"/>
      <c r="E1016" s="16"/>
      <c r="F1016" s="16"/>
      <c r="G1016" s="15"/>
      <c r="H1016" s="12">
        <f t="shared" ref="H1016:S1016" si="650">H112+H234+H270+H396+H932+H1011+H113</f>
        <v>222983.6</v>
      </c>
      <c r="I1016" s="12">
        <f t="shared" si="650"/>
        <v>0</v>
      </c>
      <c r="J1016" s="12">
        <f t="shared" si="650"/>
        <v>0</v>
      </c>
      <c r="K1016" s="12">
        <f t="shared" si="650"/>
        <v>0</v>
      </c>
      <c r="L1016" s="12">
        <f t="shared" si="650"/>
        <v>4400</v>
      </c>
      <c r="M1016" s="12">
        <f t="shared" si="650"/>
        <v>0</v>
      </c>
      <c r="N1016" s="12">
        <f t="shared" si="650"/>
        <v>101807.40000000001</v>
      </c>
      <c r="O1016" s="12">
        <f t="shared" si="650"/>
        <v>0</v>
      </c>
      <c r="P1016" s="12">
        <f t="shared" si="650"/>
        <v>116776.2</v>
      </c>
      <c r="Q1016" s="12">
        <f t="shared" si="650"/>
        <v>0</v>
      </c>
      <c r="R1016" s="12">
        <f t="shared" si="650"/>
        <v>140440.90000000002</v>
      </c>
      <c r="S1016" s="12">
        <f t="shared" si="650"/>
        <v>121429.90000000001</v>
      </c>
      <c r="T1016" s="94"/>
      <c r="U1016" s="128"/>
    </row>
    <row r="1017" spans="1:25" s="116" customFormat="1" ht="25.5" x14ac:dyDescent="0.2">
      <c r="A1017" s="143"/>
      <c r="B1017" s="130" t="s">
        <v>12</v>
      </c>
      <c r="C1017" s="15"/>
      <c r="D1017" s="16"/>
      <c r="E1017" s="16"/>
      <c r="F1017" s="16"/>
      <c r="G1017" s="15"/>
      <c r="H1017" s="12">
        <f t="shared" ref="H1017:S1017" si="651">H114+H235+H271+H397+H933+H1012</f>
        <v>0</v>
      </c>
      <c r="I1017" s="12">
        <f t="shared" si="651"/>
        <v>0</v>
      </c>
      <c r="J1017" s="12">
        <f t="shared" si="651"/>
        <v>0</v>
      </c>
      <c r="K1017" s="12">
        <f t="shared" si="651"/>
        <v>0</v>
      </c>
      <c r="L1017" s="12">
        <f t="shared" si="651"/>
        <v>0</v>
      </c>
      <c r="M1017" s="12">
        <f t="shared" si="651"/>
        <v>0</v>
      </c>
      <c r="N1017" s="12">
        <f t="shared" si="651"/>
        <v>0</v>
      </c>
      <c r="O1017" s="12">
        <f t="shared" si="651"/>
        <v>0</v>
      </c>
      <c r="P1017" s="12">
        <f t="shared" si="651"/>
        <v>0</v>
      </c>
      <c r="Q1017" s="12">
        <f t="shared" si="651"/>
        <v>0</v>
      </c>
      <c r="R1017" s="12">
        <f t="shared" si="651"/>
        <v>0</v>
      </c>
      <c r="S1017" s="12">
        <f t="shared" si="651"/>
        <v>0</v>
      </c>
      <c r="T1017" s="94"/>
      <c r="U1017" s="128"/>
      <c r="Y1017" s="201"/>
    </row>
    <row r="1018" spans="1:25" s="116" customFormat="1" ht="26.45" customHeight="1" x14ac:dyDescent="0.2">
      <c r="A1018" s="152" t="s">
        <v>192</v>
      </c>
      <c r="B1018" s="155"/>
      <c r="C1018" s="155"/>
      <c r="D1018" s="155"/>
      <c r="E1018" s="155"/>
      <c r="F1018" s="155"/>
      <c r="G1018" s="155"/>
      <c r="H1018" s="155"/>
      <c r="I1018" s="155"/>
      <c r="J1018" s="155"/>
      <c r="K1018" s="155"/>
      <c r="L1018" s="155"/>
      <c r="M1018" s="155"/>
      <c r="N1018" s="155"/>
      <c r="O1018" s="155"/>
      <c r="P1018" s="155"/>
      <c r="Q1018" s="155"/>
      <c r="R1018" s="155"/>
      <c r="S1018" s="155"/>
      <c r="T1018" s="155"/>
      <c r="U1018" s="156"/>
    </row>
    <row r="1019" spans="1:25" s="116" customFormat="1" ht="21" customHeight="1" x14ac:dyDescent="0.2">
      <c r="A1019" s="152" t="s">
        <v>81</v>
      </c>
      <c r="B1019" s="155"/>
      <c r="C1019" s="155"/>
      <c r="D1019" s="155"/>
      <c r="E1019" s="155"/>
      <c r="F1019" s="155"/>
      <c r="G1019" s="155"/>
      <c r="H1019" s="155"/>
      <c r="I1019" s="155"/>
      <c r="J1019" s="155"/>
      <c r="K1019" s="155"/>
      <c r="L1019" s="155"/>
      <c r="M1019" s="155"/>
      <c r="N1019" s="155"/>
      <c r="O1019" s="155"/>
      <c r="P1019" s="155"/>
      <c r="Q1019" s="155"/>
      <c r="R1019" s="155"/>
      <c r="S1019" s="155"/>
      <c r="T1019" s="155"/>
      <c r="U1019" s="156"/>
    </row>
    <row r="1020" spans="1:25" s="116" customFormat="1" ht="27" customHeight="1" x14ac:dyDescent="0.2">
      <c r="A1020" s="152" t="s">
        <v>193</v>
      </c>
      <c r="B1020" s="155"/>
      <c r="C1020" s="155"/>
      <c r="D1020" s="155"/>
      <c r="E1020" s="155"/>
      <c r="F1020" s="155"/>
      <c r="G1020" s="155"/>
      <c r="H1020" s="155"/>
      <c r="I1020" s="155"/>
      <c r="J1020" s="155"/>
      <c r="K1020" s="155"/>
      <c r="L1020" s="155"/>
      <c r="M1020" s="155"/>
      <c r="N1020" s="155"/>
      <c r="O1020" s="155"/>
      <c r="P1020" s="155"/>
      <c r="Q1020" s="155"/>
      <c r="R1020" s="155"/>
      <c r="S1020" s="155"/>
      <c r="T1020" s="155"/>
      <c r="U1020" s="156"/>
    </row>
    <row r="1021" spans="1:25" s="116" customFormat="1" ht="20.100000000000001" customHeight="1" x14ac:dyDescent="0.2">
      <c r="A1021" s="152" t="s">
        <v>194</v>
      </c>
      <c r="B1021" s="155"/>
      <c r="C1021" s="155"/>
      <c r="D1021" s="155"/>
      <c r="E1021" s="155"/>
      <c r="F1021" s="155"/>
      <c r="G1021" s="155"/>
      <c r="H1021" s="155"/>
      <c r="I1021" s="155"/>
      <c r="J1021" s="155"/>
      <c r="K1021" s="155"/>
      <c r="L1021" s="155"/>
      <c r="M1021" s="155"/>
      <c r="N1021" s="155"/>
      <c r="O1021" s="155"/>
      <c r="P1021" s="155"/>
      <c r="Q1021" s="155"/>
      <c r="R1021" s="155"/>
      <c r="S1021" s="155"/>
      <c r="T1021" s="155"/>
      <c r="U1021" s="156"/>
    </row>
    <row r="1022" spans="1:25" s="116" customFormat="1" ht="26.45" customHeight="1" x14ac:dyDescent="0.2">
      <c r="A1022" s="145" t="s">
        <v>195</v>
      </c>
      <c r="B1022" s="130" t="s">
        <v>137</v>
      </c>
      <c r="C1022" s="15"/>
      <c r="D1022" s="16"/>
      <c r="E1022" s="16"/>
      <c r="F1022" s="16"/>
      <c r="G1022" s="15"/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40" t="s">
        <v>686</v>
      </c>
      <c r="U1022" s="140" t="s">
        <v>245</v>
      </c>
    </row>
    <row r="1023" spans="1:25" s="116" customFormat="1" ht="33" customHeight="1" x14ac:dyDescent="0.2">
      <c r="A1023" s="145"/>
      <c r="B1023" s="130" t="s">
        <v>108</v>
      </c>
      <c r="C1023" s="15"/>
      <c r="D1023" s="16"/>
      <c r="E1023" s="16"/>
      <c r="F1023" s="16"/>
      <c r="G1023" s="15"/>
      <c r="H1023" s="12">
        <v>0</v>
      </c>
      <c r="I1023" s="12">
        <v>0</v>
      </c>
      <c r="J1023" s="13" t="s">
        <v>396</v>
      </c>
      <c r="K1023" s="13">
        <v>0</v>
      </c>
      <c r="L1023" s="13" t="s">
        <v>396</v>
      </c>
      <c r="M1023" s="13">
        <v>0</v>
      </c>
      <c r="N1023" s="13" t="s">
        <v>396</v>
      </c>
      <c r="O1023" s="13">
        <v>0</v>
      </c>
      <c r="P1023" s="13" t="s">
        <v>396</v>
      </c>
      <c r="Q1023" s="12">
        <v>0</v>
      </c>
      <c r="R1023" s="12">
        <v>0</v>
      </c>
      <c r="S1023" s="12">
        <v>0</v>
      </c>
      <c r="T1023" s="140"/>
      <c r="U1023" s="140"/>
    </row>
    <row r="1024" spans="1:25" s="116" customFormat="1" ht="33" customHeight="1" x14ac:dyDescent="0.2">
      <c r="A1024" s="145"/>
      <c r="B1024" s="130" t="s">
        <v>90</v>
      </c>
      <c r="C1024" s="15"/>
      <c r="D1024" s="16"/>
      <c r="E1024" s="16"/>
      <c r="F1024" s="16"/>
      <c r="G1024" s="15"/>
      <c r="H1024" s="12">
        <f t="shared" ref="H1024" si="652">SUM(H1025:H1032)</f>
        <v>65322.400000000001</v>
      </c>
      <c r="I1024" s="12">
        <f t="shared" ref="I1024:S1024" si="653">SUM(I1025:I1032)</f>
        <v>15200</v>
      </c>
      <c r="J1024" s="12">
        <f t="shared" si="653"/>
        <v>16422.400000000001</v>
      </c>
      <c r="K1024" s="12">
        <f t="shared" si="653"/>
        <v>15200</v>
      </c>
      <c r="L1024" s="12">
        <f t="shared" si="653"/>
        <v>16300</v>
      </c>
      <c r="M1024" s="12">
        <f t="shared" si="653"/>
        <v>0</v>
      </c>
      <c r="N1024" s="12">
        <f t="shared" si="653"/>
        <v>16300</v>
      </c>
      <c r="O1024" s="12">
        <f t="shared" si="653"/>
        <v>0</v>
      </c>
      <c r="P1024" s="12">
        <f t="shared" si="653"/>
        <v>16300</v>
      </c>
      <c r="Q1024" s="12">
        <f t="shared" si="653"/>
        <v>0</v>
      </c>
      <c r="R1024" s="12">
        <f t="shared" si="653"/>
        <v>66853.600000000006</v>
      </c>
      <c r="S1024" s="12">
        <f t="shared" si="653"/>
        <v>68443.899999999994</v>
      </c>
      <c r="T1024" s="140"/>
      <c r="U1024" s="140"/>
    </row>
    <row r="1025" spans="1:21" s="116" customFormat="1" ht="13.35" customHeight="1" x14ac:dyDescent="0.2">
      <c r="A1025" s="145"/>
      <c r="B1025" s="141" t="s">
        <v>17</v>
      </c>
      <c r="C1025" s="15">
        <f>C1036</f>
        <v>136</v>
      </c>
      <c r="D1025" s="15" t="str">
        <f t="shared" ref="D1025:G1025" si="654">D1036</f>
        <v>07</v>
      </c>
      <c r="E1025" s="15" t="str">
        <f t="shared" ref="E1025" si="655">E1036</f>
        <v>05</v>
      </c>
      <c r="F1025" s="15" t="str">
        <f t="shared" si="654"/>
        <v>0720100650</v>
      </c>
      <c r="G1025" s="15">
        <f t="shared" si="654"/>
        <v>621</v>
      </c>
      <c r="H1025" s="12">
        <f t="shared" ref="H1025" si="656">H1036</f>
        <v>65322.400000000001</v>
      </c>
      <c r="I1025" s="12">
        <f t="shared" ref="I1025:S1025" si="657">I1036</f>
        <v>15200</v>
      </c>
      <c r="J1025" s="12">
        <f t="shared" si="657"/>
        <v>16422.400000000001</v>
      </c>
      <c r="K1025" s="12">
        <f t="shared" si="657"/>
        <v>15200</v>
      </c>
      <c r="L1025" s="12">
        <f t="shared" si="657"/>
        <v>16300</v>
      </c>
      <c r="M1025" s="12">
        <f t="shared" si="657"/>
        <v>0</v>
      </c>
      <c r="N1025" s="12">
        <f t="shared" si="657"/>
        <v>16300</v>
      </c>
      <c r="O1025" s="12">
        <f t="shared" si="657"/>
        <v>0</v>
      </c>
      <c r="P1025" s="12">
        <f t="shared" si="657"/>
        <v>16300</v>
      </c>
      <c r="Q1025" s="12">
        <f t="shared" si="657"/>
        <v>0</v>
      </c>
      <c r="R1025" s="12">
        <f t="shared" si="657"/>
        <v>66853.600000000006</v>
      </c>
      <c r="S1025" s="12">
        <f t="shared" si="657"/>
        <v>68443.899999999994</v>
      </c>
      <c r="T1025" s="140"/>
      <c r="U1025" s="140"/>
    </row>
    <row r="1026" spans="1:21" s="116" customFormat="1" ht="13.35" hidden="1" customHeight="1" x14ac:dyDescent="0.2">
      <c r="A1026" s="145"/>
      <c r="B1026" s="142"/>
      <c r="C1026" s="15"/>
      <c r="D1026" s="15"/>
      <c r="E1026" s="15"/>
      <c r="F1026" s="15"/>
      <c r="G1026" s="15"/>
      <c r="H1026" s="12">
        <f t="shared" ref="H1026" si="658">H1043</f>
        <v>0</v>
      </c>
      <c r="I1026" s="12">
        <f t="shared" ref="I1026:S1026" si="659">I1043</f>
        <v>0</v>
      </c>
      <c r="J1026" s="12">
        <f t="shared" si="659"/>
        <v>0</v>
      </c>
      <c r="K1026" s="12">
        <f t="shared" si="659"/>
        <v>0</v>
      </c>
      <c r="L1026" s="12">
        <f t="shared" si="659"/>
        <v>0</v>
      </c>
      <c r="M1026" s="12">
        <f t="shared" si="659"/>
        <v>0</v>
      </c>
      <c r="N1026" s="12">
        <f t="shared" si="659"/>
        <v>0</v>
      </c>
      <c r="O1026" s="12">
        <f t="shared" si="659"/>
        <v>0</v>
      </c>
      <c r="P1026" s="12">
        <f t="shared" si="659"/>
        <v>0</v>
      </c>
      <c r="Q1026" s="12">
        <f t="shared" si="659"/>
        <v>0</v>
      </c>
      <c r="R1026" s="12">
        <f t="shared" si="659"/>
        <v>0</v>
      </c>
      <c r="S1026" s="12">
        <f t="shared" si="659"/>
        <v>0</v>
      </c>
      <c r="T1026" s="140"/>
      <c r="U1026" s="140"/>
    </row>
    <row r="1027" spans="1:21" s="116" customFormat="1" ht="13.35" hidden="1" customHeight="1" x14ac:dyDescent="0.2">
      <c r="A1027" s="145"/>
      <c r="B1027" s="142"/>
      <c r="C1027" s="15"/>
      <c r="D1027" s="15"/>
      <c r="E1027" s="15"/>
      <c r="F1027" s="15"/>
      <c r="G1027" s="15"/>
      <c r="H1027" s="12">
        <f t="shared" ref="H1027" si="660">H1044</f>
        <v>0</v>
      </c>
      <c r="I1027" s="12">
        <f t="shared" ref="I1027:S1027" si="661">I1044</f>
        <v>0</v>
      </c>
      <c r="J1027" s="12">
        <f t="shared" si="661"/>
        <v>0</v>
      </c>
      <c r="K1027" s="12">
        <f t="shared" si="661"/>
        <v>0</v>
      </c>
      <c r="L1027" s="12">
        <f t="shared" si="661"/>
        <v>0</v>
      </c>
      <c r="M1027" s="12">
        <f t="shared" si="661"/>
        <v>0</v>
      </c>
      <c r="N1027" s="12">
        <f t="shared" si="661"/>
        <v>0</v>
      </c>
      <c r="O1027" s="12">
        <f t="shared" si="661"/>
        <v>0</v>
      </c>
      <c r="P1027" s="12">
        <f t="shared" si="661"/>
        <v>0</v>
      </c>
      <c r="Q1027" s="12">
        <f t="shared" si="661"/>
        <v>0</v>
      </c>
      <c r="R1027" s="12">
        <f t="shared" si="661"/>
        <v>0</v>
      </c>
      <c r="S1027" s="12">
        <f t="shared" si="661"/>
        <v>0</v>
      </c>
      <c r="T1027" s="140"/>
      <c r="U1027" s="140"/>
    </row>
    <row r="1028" spans="1:21" s="116" customFormat="1" ht="50.45" hidden="1" customHeight="1" x14ac:dyDescent="0.2">
      <c r="A1028" s="145"/>
      <c r="B1028" s="142"/>
      <c r="C1028" s="15"/>
      <c r="D1028" s="15"/>
      <c r="E1028" s="15"/>
      <c r="F1028" s="15"/>
      <c r="G1028" s="15"/>
      <c r="H1028" s="12">
        <f t="shared" ref="H1028" si="662">H1051</f>
        <v>0</v>
      </c>
      <c r="I1028" s="12">
        <f t="shared" ref="I1028:S1028" si="663">I1051</f>
        <v>0</v>
      </c>
      <c r="J1028" s="12">
        <f t="shared" si="663"/>
        <v>0</v>
      </c>
      <c r="K1028" s="12">
        <f t="shared" si="663"/>
        <v>0</v>
      </c>
      <c r="L1028" s="12">
        <f t="shared" si="663"/>
        <v>0</v>
      </c>
      <c r="M1028" s="12">
        <f t="shared" si="663"/>
        <v>0</v>
      </c>
      <c r="N1028" s="12">
        <f t="shared" si="663"/>
        <v>0</v>
      </c>
      <c r="O1028" s="12">
        <f t="shared" si="663"/>
        <v>0</v>
      </c>
      <c r="P1028" s="12">
        <f t="shared" si="663"/>
        <v>0</v>
      </c>
      <c r="Q1028" s="12">
        <f t="shared" si="663"/>
        <v>0</v>
      </c>
      <c r="R1028" s="12">
        <f t="shared" si="663"/>
        <v>0</v>
      </c>
      <c r="S1028" s="12">
        <f t="shared" si="663"/>
        <v>0</v>
      </c>
      <c r="T1028" s="140"/>
      <c r="U1028" s="140"/>
    </row>
    <row r="1029" spans="1:21" s="116" customFormat="1" ht="26.45" hidden="1" customHeight="1" x14ac:dyDescent="0.2">
      <c r="A1029" s="145"/>
      <c r="B1029" s="143"/>
      <c r="C1029" s="15"/>
      <c r="D1029" s="16"/>
      <c r="E1029" s="16"/>
      <c r="F1029" s="15"/>
      <c r="G1029" s="15"/>
      <c r="H1029" s="12">
        <f t="shared" ref="H1029" si="664">H1052</f>
        <v>0</v>
      </c>
      <c r="I1029" s="12">
        <f t="shared" ref="I1029:S1029" si="665">I1052</f>
        <v>0</v>
      </c>
      <c r="J1029" s="12">
        <f t="shared" si="665"/>
        <v>0</v>
      </c>
      <c r="K1029" s="12">
        <f t="shared" si="665"/>
        <v>0</v>
      </c>
      <c r="L1029" s="12">
        <f t="shared" si="665"/>
        <v>0</v>
      </c>
      <c r="M1029" s="12">
        <f t="shared" si="665"/>
        <v>0</v>
      </c>
      <c r="N1029" s="12">
        <f t="shared" si="665"/>
        <v>0</v>
      </c>
      <c r="O1029" s="12">
        <f t="shared" si="665"/>
        <v>0</v>
      </c>
      <c r="P1029" s="12">
        <f t="shared" si="665"/>
        <v>0</v>
      </c>
      <c r="Q1029" s="12">
        <f t="shared" si="665"/>
        <v>0</v>
      </c>
      <c r="R1029" s="12">
        <f t="shared" si="665"/>
        <v>0</v>
      </c>
      <c r="S1029" s="12">
        <f t="shared" si="665"/>
        <v>0</v>
      </c>
      <c r="T1029" s="140"/>
      <c r="U1029" s="140"/>
    </row>
    <row r="1030" spans="1:21" s="116" customFormat="1" ht="13.35" customHeight="1" x14ac:dyDescent="0.2">
      <c r="A1030" s="145"/>
      <c r="B1030" s="130" t="s">
        <v>14</v>
      </c>
      <c r="C1030" s="15"/>
      <c r="D1030" s="16"/>
      <c r="E1030" s="16"/>
      <c r="F1030" s="16"/>
      <c r="G1030" s="15"/>
      <c r="H1030" s="12">
        <f t="shared" ref="H1030" si="666">H1037+H1045+H1053</f>
        <v>0</v>
      </c>
      <c r="I1030" s="12">
        <f t="shared" ref="I1030:S1030" si="667">I1037+I1045+I1053</f>
        <v>0</v>
      </c>
      <c r="J1030" s="12">
        <f t="shared" si="667"/>
        <v>0</v>
      </c>
      <c r="K1030" s="12">
        <f t="shared" si="667"/>
        <v>0</v>
      </c>
      <c r="L1030" s="12">
        <f t="shared" si="667"/>
        <v>0</v>
      </c>
      <c r="M1030" s="12">
        <f t="shared" si="667"/>
        <v>0</v>
      </c>
      <c r="N1030" s="12">
        <f t="shared" si="667"/>
        <v>0</v>
      </c>
      <c r="O1030" s="12">
        <f t="shared" si="667"/>
        <v>0</v>
      </c>
      <c r="P1030" s="12">
        <f t="shared" si="667"/>
        <v>0</v>
      </c>
      <c r="Q1030" s="12">
        <f t="shared" si="667"/>
        <v>0</v>
      </c>
      <c r="R1030" s="12">
        <f t="shared" si="667"/>
        <v>0</v>
      </c>
      <c r="S1030" s="12">
        <f t="shared" si="667"/>
        <v>0</v>
      </c>
      <c r="T1030" s="140"/>
      <c r="U1030" s="140"/>
    </row>
    <row r="1031" spans="1:21" s="116" customFormat="1" ht="13.35" customHeight="1" x14ac:dyDescent="0.2">
      <c r="A1031" s="145"/>
      <c r="B1031" s="130" t="s">
        <v>15</v>
      </c>
      <c r="C1031" s="15"/>
      <c r="D1031" s="16"/>
      <c r="E1031" s="16"/>
      <c r="F1031" s="16"/>
      <c r="G1031" s="15"/>
      <c r="H1031" s="12">
        <f t="shared" ref="H1031" si="668">H1038+H1046+H1054</f>
        <v>0</v>
      </c>
      <c r="I1031" s="12">
        <f t="shared" ref="I1031:S1031" si="669">I1038+I1046+I1054</f>
        <v>0</v>
      </c>
      <c r="J1031" s="12">
        <f t="shared" si="669"/>
        <v>0</v>
      </c>
      <c r="K1031" s="12">
        <f t="shared" si="669"/>
        <v>0</v>
      </c>
      <c r="L1031" s="12">
        <f t="shared" si="669"/>
        <v>0</v>
      </c>
      <c r="M1031" s="12">
        <f t="shared" si="669"/>
        <v>0</v>
      </c>
      <c r="N1031" s="12">
        <f t="shared" si="669"/>
        <v>0</v>
      </c>
      <c r="O1031" s="12">
        <f t="shared" si="669"/>
        <v>0</v>
      </c>
      <c r="P1031" s="12">
        <f t="shared" si="669"/>
        <v>0</v>
      </c>
      <c r="Q1031" s="12">
        <f t="shared" si="669"/>
        <v>0</v>
      </c>
      <c r="R1031" s="12">
        <f t="shared" si="669"/>
        <v>0</v>
      </c>
      <c r="S1031" s="12">
        <f t="shared" si="669"/>
        <v>0</v>
      </c>
      <c r="T1031" s="140"/>
      <c r="U1031" s="140"/>
    </row>
    <row r="1032" spans="1:21" s="116" customFormat="1" ht="72" customHeight="1" x14ac:dyDescent="0.2">
      <c r="A1032" s="145"/>
      <c r="B1032" s="130" t="s">
        <v>12</v>
      </c>
      <c r="C1032" s="15"/>
      <c r="D1032" s="16"/>
      <c r="E1032" s="16"/>
      <c r="F1032" s="16"/>
      <c r="G1032" s="15"/>
      <c r="H1032" s="12">
        <f t="shared" ref="H1032" si="670">H1039+H1047+H1055</f>
        <v>0</v>
      </c>
      <c r="I1032" s="12">
        <f t="shared" ref="I1032:S1032" si="671">I1039+I1047+I1055</f>
        <v>0</v>
      </c>
      <c r="J1032" s="12">
        <f t="shared" si="671"/>
        <v>0</v>
      </c>
      <c r="K1032" s="12">
        <f t="shared" si="671"/>
        <v>0</v>
      </c>
      <c r="L1032" s="12">
        <f t="shared" si="671"/>
        <v>0</v>
      </c>
      <c r="M1032" s="12">
        <f t="shared" si="671"/>
        <v>0</v>
      </c>
      <c r="N1032" s="12">
        <f t="shared" si="671"/>
        <v>0</v>
      </c>
      <c r="O1032" s="12">
        <f t="shared" si="671"/>
        <v>0</v>
      </c>
      <c r="P1032" s="12">
        <f t="shared" si="671"/>
        <v>0</v>
      </c>
      <c r="Q1032" s="12">
        <f t="shared" si="671"/>
        <v>0</v>
      </c>
      <c r="R1032" s="12">
        <f t="shared" si="671"/>
        <v>0</v>
      </c>
      <c r="S1032" s="12">
        <f t="shared" si="671"/>
        <v>0</v>
      </c>
      <c r="T1032" s="140"/>
      <c r="U1032" s="140"/>
    </row>
    <row r="1033" spans="1:21" s="116" customFormat="1" ht="27.6" customHeight="1" x14ac:dyDescent="0.2">
      <c r="A1033" s="145" t="s">
        <v>308</v>
      </c>
      <c r="B1033" s="124" t="s">
        <v>392</v>
      </c>
      <c r="C1033" s="15"/>
      <c r="D1033" s="16"/>
      <c r="E1033" s="16"/>
      <c r="F1033" s="16"/>
      <c r="G1033" s="15"/>
      <c r="H1033" s="12">
        <v>535680</v>
      </c>
      <c r="I1033" s="12">
        <v>0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2">
        <v>535680</v>
      </c>
      <c r="Q1033" s="12">
        <v>0</v>
      </c>
      <c r="R1033" s="12">
        <v>535680</v>
      </c>
      <c r="S1033" s="12">
        <v>535680</v>
      </c>
      <c r="T1033" s="140" t="s">
        <v>381</v>
      </c>
      <c r="U1033" s="140" t="s">
        <v>246</v>
      </c>
    </row>
    <row r="1034" spans="1:21" s="116" customFormat="1" ht="33" customHeight="1" x14ac:dyDescent="0.2">
      <c r="A1034" s="145"/>
      <c r="B1034" s="130" t="s">
        <v>105</v>
      </c>
      <c r="C1034" s="15"/>
      <c r="D1034" s="16"/>
      <c r="E1034" s="16"/>
      <c r="F1034" s="16"/>
      <c r="G1034" s="15"/>
      <c r="H1034" s="12">
        <f t="shared" ref="H1034:S1034" si="672">ROUND(H1035/H1033,1)</f>
        <v>0.1</v>
      </c>
      <c r="I1034" s="12" t="e">
        <f t="shared" si="672"/>
        <v>#DIV/0!</v>
      </c>
      <c r="J1034" s="13" t="s">
        <v>396</v>
      </c>
      <c r="K1034" s="13">
        <v>0</v>
      </c>
      <c r="L1034" s="13" t="s">
        <v>396</v>
      </c>
      <c r="M1034" s="13">
        <v>0</v>
      </c>
      <c r="N1034" s="13" t="s">
        <v>396</v>
      </c>
      <c r="O1034" s="13">
        <v>0</v>
      </c>
      <c r="P1034" s="13" t="s">
        <v>396</v>
      </c>
      <c r="Q1034" s="12" t="e">
        <f t="shared" si="672"/>
        <v>#DIV/0!</v>
      </c>
      <c r="R1034" s="12">
        <f t="shared" si="672"/>
        <v>0.1</v>
      </c>
      <c r="S1034" s="12">
        <f t="shared" si="672"/>
        <v>0.1</v>
      </c>
      <c r="T1034" s="140"/>
      <c r="U1034" s="140"/>
    </row>
    <row r="1035" spans="1:21" s="116" customFormat="1" ht="30" customHeight="1" x14ac:dyDescent="0.2">
      <c r="A1035" s="145"/>
      <c r="B1035" s="130" t="s">
        <v>90</v>
      </c>
      <c r="C1035" s="15"/>
      <c r="D1035" s="16"/>
      <c r="E1035" s="16"/>
      <c r="F1035" s="16"/>
      <c r="G1035" s="15"/>
      <c r="H1035" s="12">
        <f t="shared" ref="H1035:S1035" si="673">SUM(H1036:H1039)</f>
        <v>65322.400000000001</v>
      </c>
      <c r="I1035" s="12">
        <f t="shared" si="673"/>
        <v>15200</v>
      </c>
      <c r="J1035" s="12">
        <f t="shared" si="673"/>
        <v>16422.400000000001</v>
      </c>
      <c r="K1035" s="12">
        <f t="shared" si="673"/>
        <v>15200</v>
      </c>
      <c r="L1035" s="12">
        <f t="shared" si="673"/>
        <v>16300</v>
      </c>
      <c r="M1035" s="12">
        <f t="shared" si="673"/>
        <v>0</v>
      </c>
      <c r="N1035" s="12">
        <f t="shared" si="673"/>
        <v>16300</v>
      </c>
      <c r="O1035" s="12">
        <f t="shared" si="673"/>
        <v>0</v>
      </c>
      <c r="P1035" s="12">
        <f t="shared" si="673"/>
        <v>16300</v>
      </c>
      <c r="Q1035" s="12">
        <f t="shared" si="673"/>
        <v>0</v>
      </c>
      <c r="R1035" s="12">
        <f t="shared" si="673"/>
        <v>66853.600000000006</v>
      </c>
      <c r="S1035" s="12">
        <f t="shared" si="673"/>
        <v>68443.899999999994</v>
      </c>
      <c r="T1035" s="140"/>
      <c r="U1035" s="140"/>
    </row>
    <row r="1036" spans="1:21" s="116" customFormat="1" x14ac:dyDescent="0.2">
      <c r="A1036" s="145"/>
      <c r="B1036" s="130" t="s">
        <v>17</v>
      </c>
      <c r="C1036" s="15">
        <v>136</v>
      </c>
      <c r="D1036" s="16" t="s">
        <v>400</v>
      </c>
      <c r="E1036" s="18" t="s">
        <v>407</v>
      </c>
      <c r="F1036" s="16" t="s">
        <v>445</v>
      </c>
      <c r="G1036" s="128">
        <v>621</v>
      </c>
      <c r="H1036" s="12">
        <f t="shared" ref="H1036:H1039" si="674">J1036+L1036+N1036+P1036</f>
        <v>65322.400000000001</v>
      </c>
      <c r="I1036" s="19">
        <f t="shared" ref="I1036:I1039" si="675">K1036+M1036+O1036+Q1036</f>
        <v>15200</v>
      </c>
      <c r="J1036" s="12">
        <v>16422.400000000001</v>
      </c>
      <c r="K1036" s="12">
        <v>15200</v>
      </c>
      <c r="L1036" s="12">
        <v>16300</v>
      </c>
      <c r="M1036" s="12">
        <v>0</v>
      </c>
      <c r="N1036" s="12">
        <v>16300</v>
      </c>
      <c r="O1036" s="12">
        <v>0</v>
      </c>
      <c r="P1036" s="12">
        <v>16300</v>
      </c>
      <c r="Q1036" s="12">
        <v>0</v>
      </c>
      <c r="R1036" s="12">
        <v>66853.600000000006</v>
      </c>
      <c r="S1036" s="12">
        <v>68443.899999999994</v>
      </c>
      <c r="T1036" s="140"/>
      <c r="U1036" s="140"/>
    </row>
    <row r="1037" spans="1:21" s="116" customFormat="1" ht="26.45" customHeight="1" x14ac:dyDescent="0.2">
      <c r="A1037" s="145"/>
      <c r="B1037" s="130" t="s">
        <v>14</v>
      </c>
      <c r="C1037" s="15"/>
      <c r="D1037" s="16"/>
      <c r="E1037" s="16"/>
      <c r="F1037" s="16"/>
      <c r="G1037" s="15"/>
      <c r="H1037" s="12">
        <f t="shared" si="674"/>
        <v>0</v>
      </c>
      <c r="I1037" s="19">
        <f t="shared" si="675"/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40"/>
      <c r="U1037" s="140"/>
    </row>
    <row r="1038" spans="1:21" s="116" customFormat="1" ht="13.35" customHeight="1" x14ac:dyDescent="0.2">
      <c r="A1038" s="145"/>
      <c r="B1038" s="130" t="s">
        <v>15</v>
      </c>
      <c r="C1038" s="15"/>
      <c r="D1038" s="16"/>
      <c r="E1038" s="16"/>
      <c r="F1038" s="16"/>
      <c r="G1038" s="15"/>
      <c r="H1038" s="12">
        <f t="shared" si="674"/>
        <v>0</v>
      </c>
      <c r="I1038" s="19">
        <f t="shared" si="675"/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40"/>
      <c r="U1038" s="140"/>
    </row>
    <row r="1039" spans="1:21" s="116" customFormat="1" ht="13.35" customHeight="1" x14ac:dyDescent="0.2">
      <c r="A1039" s="145"/>
      <c r="B1039" s="130" t="s">
        <v>12</v>
      </c>
      <c r="C1039" s="15"/>
      <c r="D1039" s="16"/>
      <c r="E1039" s="16"/>
      <c r="F1039" s="16"/>
      <c r="G1039" s="15"/>
      <c r="H1039" s="12">
        <f t="shared" si="674"/>
        <v>0</v>
      </c>
      <c r="I1039" s="19">
        <f t="shared" si="675"/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40"/>
      <c r="U1039" s="140"/>
    </row>
    <row r="1040" spans="1:21" s="116" customFormat="1" ht="39" hidden="1" customHeight="1" x14ac:dyDescent="0.2">
      <c r="A1040" s="145" t="s">
        <v>493</v>
      </c>
      <c r="B1040" s="124" t="s">
        <v>159</v>
      </c>
      <c r="C1040" s="15"/>
      <c r="D1040" s="16"/>
      <c r="E1040" s="16"/>
      <c r="F1040" s="16"/>
      <c r="G1040" s="15"/>
      <c r="H1040" s="12">
        <v>7</v>
      </c>
      <c r="I1040" s="12">
        <v>0</v>
      </c>
      <c r="J1040" s="12">
        <v>7</v>
      </c>
      <c r="K1040" s="12">
        <v>0</v>
      </c>
      <c r="L1040" s="12">
        <v>7</v>
      </c>
      <c r="M1040" s="12">
        <v>0</v>
      </c>
      <c r="N1040" s="12">
        <v>7</v>
      </c>
      <c r="O1040" s="12">
        <v>0</v>
      </c>
      <c r="P1040" s="12">
        <v>7</v>
      </c>
      <c r="Q1040" s="12">
        <v>0</v>
      </c>
      <c r="R1040" s="12">
        <v>7</v>
      </c>
      <c r="S1040" s="12">
        <v>7</v>
      </c>
      <c r="T1040" s="141" t="s">
        <v>382</v>
      </c>
      <c r="U1040" s="141" t="s">
        <v>247</v>
      </c>
    </row>
    <row r="1041" spans="1:21" s="116" customFormat="1" ht="32.1" hidden="1" customHeight="1" x14ac:dyDescent="0.2">
      <c r="A1041" s="145"/>
      <c r="B1041" s="130" t="s">
        <v>107</v>
      </c>
      <c r="C1041" s="15"/>
      <c r="D1041" s="16"/>
      <c r="E1041" s="16"/>
      <c r="F1041" s="16"/>
      <c r="G1041" s="15"/>
      <c r="H1041" s="12">
        <f t="shared" ref="H1041:S1041" si="676">ROUND(H1042/H1040,1)</f>
        <v>0</v>
      </c>
      <c r="I1041" s="12" t="e">
        <f t="shared" si="676"/>
        <v>#DIV/0!</v>
      </c>
      <c r="J1041" s="13" t="s">
        <v>396</v>
      </c>
      <c r="K1041" s="13">
        <v>0</v>
      </c>
      <c r="L1041" s="13" t="s">
        <v>396</v>
      </c>
      <c r="M1041" s="13">
        <v>0</v>
      </c>
      <c r="N1041" s="13" t="s">
        <v>396</v>
      </c>
      <c r="O1041" s="13">
        <v>0</v>
      </c>
      <c r="P1041" s="13" t="s">
        <v>396</v>
      </c>
      <c r="Q1041" s="12" t="e">
        <f t="shared" si="676"/>
        <v>#DIV/0!</v>
      </c>
      <c r="R1041" s="12">
        <f t="shared" si="676"/>
        <v>0</v>
      </c>
      <c r="S1041" s="12">
        <f t="shared" si="676"/>
        <v>0</v>
      </c>
      <c r="T1041" s="142"/>
      <c r="U1041" s="142"/>
    </row>
    <row r="1042" spans="1:21" s="116" customFormat="1" ht="25.5" hidden="1" x14ac:dyDescent="0.2">
      <c r="A1042" s="145"/>
      <c r="B1042" s="130" t="s">
        <v>90</v>
      </c>
      <c r="C1042" s="15"/>
      <c r="D1042" s="16"/>
      <c r="E1042" s="16"/>
      <c r="F1042" s="16"/>
      <c r="G1042" s="15"/>
      <c r="H1042" s="12">
        <f t="shared" ref="H1042:S1042" si="677">SUM(H1043:H1047)</f>
        <v>0</v>
      </c>
      <c r="I1042" s="12">
        <f t="shared" si="677"/>
        <v>0</v>
      </c>
      <c r="J1042" s="12">
        <f t="shared" si="677"/>
        <v>0</v>
      </c>
      <c r="K1042" s="12">
        <f t="shared" si="677"/>
        <v>0</v>
      </c>
      <c r="L1042" s="12">
        <f t="shared" si="677"/>
        <v>0</v>
      </c>
      <c r="M1042" s="12">
        <f t="shared" si="677"/>
        <v>0</v>
      </c>
      <c r="N1042" s="12">
        <f t="shared" si="677"/>
        <v>0</v>
      </c>
      <c r="O1042" s="12">
        <f t="shared" si="677"/>
        <v>0</v>
      </c>
      <c r="P1042" s="12">
        <f t="shared" si="677"/>
        <v>0</v>
      </c>
      <c r="Q1042" s="12">
        <f t="shared" si="677"/>
        <v>0</v>
      </c>
      <c r="R1042" s="12">
        <f t="shared" si="677"/>
        <v>0</v>
      </c>
      <c r="S1042" s="12">
        <f t="shared" si="677"/>
        <v>0</v>
      </c>
      <c r="T1042" s="142"/>
      <c r="U1042" s="142"/>
    </row>
    <row r="1043" spans="1:21" s="116" customFormat="1" hidden="1" x14ac:dyDescent="0.2">
      <c r="A1043" s="145"/>
      <c r="B1043" s="138" t="s">
        <v>17</v>
      </c>
      <c r="C1043" s="15"/>
      <c r="D1043" s="16"/>
      <c r="E1043" s="18"/>
      <c r="F1043" s="16"/>
      <c r="G1043" s="128"/>
      <c r="H1043" s="12"/>
      <c r="I1043" s="19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42"/>
      <c r="U1043" s="142"/>
    </row>
    <row r="1044" spans="1:21" s="116" customFormat="1" hidden="1" x14ac:dyDescent="0.2">
      <c r="A1044" s="145"/>
      <c r="B1044" s="139"/>
      <c r="C1044" s="15"/>
      <c r="D1044" s="16"/>
      <c r="E1044" s="18"/>
      <c r="F1044" s="16"/>
      <c r="G1044" s="128"/>
      <c r="H1044" s="12"/>
      <c r="I1044" s="19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42"/>
      <c r="U1044" s="142"/>
    </row>
    <row r="1045" spans="1:21" s="116" customFormat="1" hidden="1" x14ac:dyDescent="0.2">
      <c r="A1045" s="145"/>
      <c r="B1045" s="130" t="s">
        <v>14</v>
      </c>
      <c r="C1045" s="15"/>
      <c r="D1045" s="16"/>
      <c r="E1045" s="16"/>
      <c r="F1045" s="16"/>
      <c r="G1045" s="15"/>
      <c r="H1045" s="12">
        <f t="shared" ref="H1045:H1047" si="678">J1045+L1045+N1045+P1045</f>
        <v>0</v>
      </c>
      <c r="I1045" s="19">
        <f t="shared" ref="I1045:I1047" si="679">K1045+M1045+O1045+Q1045</f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42"/>
      <c r="U1045" s="142"/>
    </row>
    <row r="1046" spans="1:21" s="116" customFormat="1" ht="13.35" hidden="1" customHeight="1" x14ac:dyDescent="0.2">
      <c r="A1046" s="145"/>
      <c r="B1046" s="130" t="s">
        <v>15</v>
      </c>
      <c r="C1046" s="15"/>
      <c r="D1046" s="16"/>
      <c r="E1046" s="16"/>
      <c r="F1046" s="16"/>
      <c r="G1046" s="15"/>
      <c r="H1046" s="12">
        <f t="shared" si="678"/>
        <v>0</v>
      </c>
      <c r="I1046" s="19">
        <f t="shared" si="679"/>
        <v>0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  <c r="T1046" s="142"/>
      <c r="U1046" s="142"/>
    </row>
    <row r="1047" spans="1:21" s="116" customFormat="1" ht="13.35" hidden="1" customHeight="1" x14ac:dyDescent="0.2">
      <c r="A1047" s="145"/>
      <c r="B1047" s="130" t="s">
        <v>12</v>
      </c>
      <c r="C1047" s="15"/>
      <c r="D1047" s="16"/>
      <c r="E1047" s="16"/>
      <c r="F1047" s="16"/>
      <c r="G1047" s="15"/>
      <c r="H1047" s="12">
        <f t="shared" si="678"/>
        <v>0</v>
      </c>
      <c r="I1047" s="19">
        <f t="shared" si="679"/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43"/>
      <c r="U1047" s="143"/>
    </row>
    <row r="1048" spans="1:21" s="116" customFormat="1" x14ac:dyDescent="0.2">
      <c r="A1048" s="145" t="s">
        <v>642</v>
      </c>
      <c r="B1048" s="130" t="s">
        <v>138</v>
      </c>
      <c r="C1048" s="15"/>
      <c r="D1048" s="16"/>
      <c r="E1048" s="16"/>
      <c r="F1048" s="16"/>
      <c r="G1048" s="15"/>
      <c r="H1048" s="12">
        <v>799</v>
      </c>
      <c r="I1048" s="12">
        <v>0</v>
      </c>
      <c r="J1048" s="12">
        <v>799</v>
      </c>
      <c r="K1048" s="12">
        <v>0</v>
      </c>
      <c r="L1048" s="12">
        <v>799</v>
      </c>
      <c r="M1048" s="12">
        <v>0</v>
      </c>
      <c r="N1048" s="12">
        <v>799</v>
      </c>
      <c r="O1048" s="12">
        <v>0</v>
      </c>
      <c r="P1048" s="12">
        <v>799</v>
      </c>
      <c r="Q1048" s="12">
        <v>0</v>
      </c>
      <c r="R1048" s="12">
        <v>799</v>
      </c>
      <c r="S1048" s="12">
        <v>799</v>
      </c>
      <c r="T1048" s="140" t="s">
        <v>383</v>
      </c>
      <c r="U1048" s="140" t="s">
        <v>248</v>
      </c>
    </row>
    <row r="1049" spans="1:21" s="116" customFormat="1" ht="32.1" customHeight="1" x14ac:dyDescent="0.2">
      <c r="A1049" s="145"/>
      <c r="B1049" s="130" t="s">
        <v>104</v>
      </c>
      <c r="C1049" s="15"/>
      <c r="D1049" s="16"/>
      <c r="E1049" s="16"/>
      <c r="F1049" s="16"/>
      <c r="G1049" s="15"/>
      <c r="H1049" s="12">
        <v>525</v>
      </c>
      <c r="I1049" s="12" t="e">
        <f t="shared" ref="I1049:Q1049" si="680">ROUND(I1050/I1048,1)</f>
        <v>#DIV/0!</v>
      </c>
      <c r="J1049" s="13" t="s">
        <v>396</v>
      </c>
      <c r="K1049" s="13">
        <v>0</v>
      </c>
      <c r="L1049" s="13" t="s">
        <v>396</v>
      </c>
      <c r="M1049" s="13">
        <v>0</v>
      </c>
      <c r="N1049" s="13" t="s">
        <v>396</v>
      </c>
      <c r="O1049" s="13">
        <v>0</v>
      </c>
      <c r="P1049" s="13" t="s">
        <v>396</v>
      </c>
      <c r="Q1049" s="12" t="e">
        <f t="shared" si="680"/>
        <v>#DIV/0!</v>
      </c>
      <c r="R1049" s="12">
        <v>525</v>
      </c>
      <c r="S1049" s="12">
        <v>525</v>
      </c>
      <c r="T1049" s="140"/>
      <c r="U1049" s="140"/>
    </row>
    <row r="1050" spans="1:21" s="116" customFormat="1" ht="25.5" x14ac:dyDescent="0.2">
      <c r="A1050" s="145"/>
      <c r="B1050" s="130" t="s">
        <v>90</v>
      </c>
      <c r="C1050" s="15"/>
      <c r="D1050" s="16"/>
      <c r="E1050" s="16"/>
      <c r="F1050" s="16"/>
      <c r="G1050" s="15"/>
      <c r="H1050" s="12">
        <f t="shared" ref="H1050:S1050" si="681">SUM(H1051:H1055)</f>
        <v>0</v>
      </c>
      <c r="I1050" s="12">
        <f t="shared" si="681"/>
        <v>0</v>
      </c>
      <c r="J1050" s="12">
        <f t="shared" si="681"/>
        <v>0</v>
      </c>
      <c r="K1050" s="12">
        <f t="shared" si="681"/>
        <v>0</v>
      </c>
      <c r="L1050" s="12">
        <f t="shared" si="681"/>
        <v>0</v>
      </c>
      <c r="M1050" s="12">
        <f t="shared" si="681"/>
        <v>0</v>
      </c>
      <c r="N1050" s="12">
        <f t="shared" si="681"/>
        <v>0</v>
      </c>
      <c r="O1050" s="12">
        <f t="shared" si="681"/>
        <v>0</v>
      </c>
      <c r="P1050" s="12">
        <f t="shared" si="681"/>
        <v>0</v>
      </c>
      <c r="Q1050" s="12">
        <f t="shared" si="681"/>
        <v>0</v>
      </c>
      <c r="R1050" s="12">
        <f t="shared" si="681"/>
        <v>0</v>
      </c>
      <c r="S1050" s="12">
        <f t="shared" si="681"/>
        <v>0</v>
      </c>
      <c r="T1050" s="140"/>
      <c r="U1050" s="140"/>
    </row>
    <row r="1051" spans="1:21" s="116" customFormat="1" x14ac:dyDescent="0.2">
      <c r="A1051" s="145"/>
      <c r="B1051" s="145" t="s">
        <v>17</v>
      </c>
      <c r="C1051" s="128"/>
      <c r="D1051" s="16"/>
      <c r="E1051" s="18"/>
      <c r="F1051" s="18"/>
      <c r="G1051" s="128"/>
      <c r="H1051" s="12"/>
      <c r="I1051" s="19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40"/>
      <c r="U1051" s="140"/>
    </row>
    <row r="1052" spans="1:21" s="116" customFormat="1" ht="12.75" hidden="1" customHeight="1" x14ac:dyDescent="0.2">
      <c r="A1052" s="145"/>
      <c r="B1052" s="145"/>
      <c r="C1052" s="128"/>
      <c r="D1052" s="16"/>
      <c r="E1052" s="18"/>
      <c r="F1052" s="18"/>
      <c r="G1052" s="128"/>
      <c r="H1052" s="12"/>
      <c r="I1052" s="19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40"/>
      <c r="U1052" s="140"/>
    </row>
    <row r="1053" spans="1:21" s="116" customFormat="1" ht="13.35" customHeight="1" x14ac:dyDescent="0.2">
      <c r="A1053" s="145"/>
      <c r="B1053" s="130" t="s">
        <v>14</v>
      </c>
      <c r="C1053" s="15"/>
      <c r="D1053" s="16"/>
      <c r="E1053" s="16"/>
      <c r="F1053" s="16"/>
      <c r="G1053" s="15"/>
      <c r="H1053" s="12">
        <f t="shared" ref="H1053:H1055" si="682">J1053+L1053+N1053+P1053</f>
        <v>0</v>
      </c>
      <c r="I1053" s="19">
        <f t="shared" ref="I1053:I1055" si="683">K1053+M1053+O1053+Q1053</f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40"/>
      <c r="U1053" s="140"/>
    </row>
    <row r="1054" spans="1:21" s="116" customFormat="1" ht="13.35" customHeight="1" x14ac:dyDescent="0.2">
      <c r="A1054" s="145"/>
      <c r="B1054" s="130" t="s">
        <v>15</v>
      </c>
      <c r="C1054" s="15"/>
      <c r="D1054" s="16"/>
      <c r="E1054" s="16"/>
      <c r="F1054" s="16"/>
      <c r="G1054" s="15"/>
      <c r="H1054" s="12">
        <f t="shared" si="682"/>
        <v>0</v>
      </c>
      <c r="I1054" s="19">
        <f t="shared" si="683"/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40"/>
      <c r="U1054" s="140"/>
    </row>
    <row r="1055" spans="1:21" s="116" customFormat="1" ht="25.35" customHeight="1" x14ac:dyDescent="0.2">
      <c r="A1055" s="145"/>
      <c r="B1055" s="130" t="s">
        <v>12</v>
      </c>
      <c r="C1055" s="15"/>
      <c r="D1055" s="16"/>
      <c r="E1055" s="16"/>
      <c r="F1055" s="16"/>
      <c r="G1055" s="15"/>
      <c r="H1055" s="12">
        <f t="shared" si="682"/>
        <v>0</v>
      </c>
      <c r="I1055" s="19">
        <f t="shared" si="683"/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40"/>
      <c r="U1055" s="140"/>
    </row>
    <row r="1056" spans="1:21" s="116" customFormat="1" ht="27.6" customHeight="1" x14ac:dyDescent="0.2">
      <c r="A1056" s="145" t="s">
        <v>643</v>
      </c>
      <c r="B1056" s="130" t="s">
        <v>152</v>
      </c>
      <c r="C1056" s="15"/>
      <c r="D1056" s="16"/>
      <c r="E1056" s="16"/>
      <c r="F1056" s="16"/>
      <c r="G1056" s="15"/>
      <c r="H1056" s="12">
        <v>4</v>
      </c>
      <c r="I1056" s="12">
        <v>0</v>
      </c>
      <c r="J1056" s="12">
        <v>1</v>
      </c>
      <c r="K1056" s="12">
        <v>0</v>
      </c>
      <c r="L1056" s="12">
        <v>1</v>
      </c>
      <c r="M1056" s="12">
        <v>0</v>
      </c>
      <c r="N1056" s="12">
        <v>1</v>
      </c>
      <c r="O1056" s="12">
        <v>0</v>
      </c>
      <c r="P1056" s="12">
        <v>1</v>
      </c>
      <c r="Q1056" s="12">
        <v>0</v>
      </c>
      <c r="R1056" s="12">
        <v>4</v>
      </c>
      <c r="S1056" s="12">
        <v>4</v>
      </c>
      <c r="T1056" s="140" t="s">
        <v>688</v>
      </c>
      <c r="U1056" s="140" t="s">
        <v>687</v>
      </c>
    </row>
    <row r="1057" spans="1:21" s="116" customFormat="1" ht="40.35" customHeight="1" x14ac:dyDescent="0.2">
      <c r="A1057" s="145"/>
      <c r="B1057" s="130" t="s">
        <v>108</v>
      </c>
      <c r="C1057" s="15"/>
      <c r="D1057" s="16"/>
      <c r="E1057" s="16"/>
      <c r="F1057" s="16"/>
      <c r="G1057" s="15"/>
      <c r="H1057" s="12">
        <v>0</v>
      </c>
      <c r="I1057" s="12">
        <v>0</v>
      </c>
      <c r="J1057" s="13" t="s">
        <v>396</v>
      </c>
      <c r="K1057" s="13">
        <v>0</v>
      </c>
      <c r="L1057" s="13" t="s">
        <v>396</v>
      </c>
      <c r="M1057" s="13">
        <v>0</v>
      </c>
      <c r="N1057" s="13" t="s">
        <v>396</v>
      </c>
      <c r="O1057" s="13">
        <v>0</v>
      </c>
      <c r="P1057" s="13" t="s">
        <v>396</v>
      </c>
      <c r="Q1057" s="12">
        <v>0</v>
      </c>
      <c r="R1057" s="12">
        <v>0</v>
      </c>
      <c r="S1057" s="12">
        <v>0</v>
      </c>
      <c r="T1057" s="140"/>
      <c r="U1057" s="140"/>
    </row>
    <row r="1058" spans="1:21" s="116" customFormat="1" ht="25.5" x14ac:dyDescent="0.2">
      <c r="A1058" s="145"/>
      <c r="B1058" s="130" t="s">
        <v>90</v>
      </c>
      <c r="C1058" s="15"/>
      <c r="D1058" s="16"/>
      <c r="E1058" s="16"/>
      <c r="F1058" s="16"/>
      <c r="G1058" s="15"/>
      <c r="H1058" s="12">
        <f t="shared" ref="H1058:S1058" si="684">SUM(H1059:H1062)</f>
        <v>0</v>
      </c>
      <c r="I1058" s="12">
        <f t="shared" si="684"/>
        <v>0</v>
      </c>
      <c r="J1058" s="12">
        <f t="shared" si="684"/>
        <v>0</v>
      </c>
      <c r="K1058" s="12">
        <f t="shared" si="684"/>
        <v>0</v>
      </c>
      <c r="L1058" s="12">
        <f t="shared" si="684"/>
        <v>0</v>
      </c>
      <c r="M1058" s="12">
        <f t="shared" si="684"/>
        <v>0</v>
      </c>
      <c r="N1058" s="12">
        <f t="shared" si="684"/>
        <v>0</v>
      </c>
      <c r="O1058" s="12">
        <f t="shared" si="684"/>
        <v>0</v>
      </c>
      <c r="P1058" s="12">
        <f t="shared" si="684"/>
        <v>0</v>
      </c>
      <c r="Q1058" s="12">
        <f t="shared" si="684"/>
        <v>0</v>
      </c>
      <c r="R1058" s="12">
        <f t="shared" si="684"/>
        <v>0</v>
      </c>
      <c r="S1058" s="12">
        <f t="shared" si="684"/>
        <v>0</v>
      </c>
      <c r="T1058" s="140"/>
      <c r="U1058" s="140"/>
    </row>
    <row r="1059" spans="1:21" s="116" customFormat="1" x14ac:dyDescent="0.2">
      <c r="A1059" s="145"/>
      <c r="B1059" s="130" t="s">
        <v>17</v>
      </c>
      <c r="C1059" s="15"/>
      <c r="D1059" s="15"/>
      <c r="E1059" s="15"/>
      <c r="F1059" s="15"/>
      <c r="G1059" s="15"/>
      <c r="H1059" s="12">
        <f t="shared" ref="H1059:S1059" si="685">H1066</f>
        <v>0</v>
      </c>
      <c r="I1059" s="12">
        <f t="shared" si="685"/>
        <v>0</v>
      </c>
      <c r="J1059" s="12">
        <f t="shared" si="685"/>
        <v>0</v>
      </c>
      <c r="K1059" s="12">
        <f t="shared" si="685"/>
        <v>0</v>
      </c>
      <c r="L1059" s="12">
        <f t="shared" si="685"/>
        <v>0</v>
      </c>
      <c r="M1059" s="12">
        <f t="shared" si="685"/>
        <v>0</v>
      </c>
      <c r="N1059" s="12">
        <f t="shared" si="685"/>
        <v>0</v>
      </c>
      <c r="O1059" s="12">
        <f t="shared" si="685"/>
        <v>0</v>
      </c>
      <c r="P1059" s="12">
        <f t="shared" si="685"/>
        <v>0</v>
      </c>
      <c r="Q1059" s="12">
        <f t="shared" si="685"/>
        <v>0</v>
      </c>
      <c r="R1059" s="12">
        <f t="shared" si="685"/>
        <v>0</v>
      </c>
      <c r="S1059" s="12">
        <f t="shared" si="685"/>
        <v>0</v>
      </c>
      <c r="T1059" s="140"/>
      <c r="U1059" s="140"/>
    </row>
    <row r="1060" spans="1:21" s="116" customFormat="1" x14ac:dyDescent="0.2">
      <c r="A1060" s="145"/>
      <c r="B1060" s="130" t="s">
        <v>14</v>
      </c>
      <c r="C1060" s="15"/>
      <c r="D1060" s="16"/>
      <c r="E1060" s="16"/>
      <c r="F1060" s="16"/>
      <c r="G1060" s="15"/>
      <c r="H1060" s="12">
        <f t="shared" ref="H1060:S1060" si="686">H1067</f>
        <v>0</v>
      </c>
      <c r="I1060" s="12">
        <f t="shared" si="686"/>
        <v>0</v>
      </c>
      <c r="J1060" s="12">
        <f t="shared" si="686"/>
        <v>0</v>
      </c>
      <c r="K1060" s="12">
        <f t="shared" si="686"/>
        <v>0</v>
      </c>
      <c r="L1060" s="12">
        <f t="shared" si="686"/>
        <v>0</v>
      </c>
      <c r="M1060" s="12">
        <f t="shared" si="686"/>
        <v>0</v>
      </c>
      <c r="N1060" s="12">
        <f t="shared" si="686"/>
        <v>0</v>
      </c>
      <c r="O1060" s="12">
        <f t="shared" si="686"/>
        <v>0</v>
      </c>
      <c r="P1060" s="12">
        <f t="shared" si="686"/>
        <v>0</v>
      </c>
      <c r="Q1060" s="12">
        <f t="shared" si="686"/>
        <v>0</v>
      </c>
      <c r="R1060" s="12">
        <f t="shared" si="686"/>
        <v>0</v>
      </c>
      <c r="S1060" s="12">
        <f t="shared" si="686"/>
        <v>0</v>
      </c>
      <c r="T1060" s="140"/>
      <c r="U1060" s="140"/>
    </row>
    <row r="1061" spans="1:21" s="116" customFormat="1" x14ac:dyDescent="0.2">
      <c r="A1061" s="145"/>
      <c r="B1061" s="130" t="s">
        <v>15</v>
      </c>
      <c r="C1061" s="15"/>
      <c r="D1061" s="16"/>
      <c r="E1061" s="16"/>
      <c r="F1061" s="16"/>
      <c r="G1061" s="15"/>
      <c r="H1061" s="12">
        <f t="shared" ref="H1061:S1061" si="687">H1068</f>
        <v>0</v>
      </c>
      <c r="I1061" s="12">
        <f t="shared" si="687"/>
        <v>0</v>
      </c>
      <c r="J1061" s="12">
        <f t="shared" si="687"/>
        <v>0</v>
      </c>
      <c r="K1061" s="12">
        <f t="shared" si="687"/>
        <v>0</v>
      </c>
      <c r="L1061" s="12">
        <f t="shared" si="687"/>
        <v>0</v>
      </c>
      <c r="M1061" s="12">
        <f t="shared" si="687"/>
        <v>0</v>
      </c>
      <c r="N1061" s="12">
        <f t="shared" si="687"/>
        <v>0</v>
      </c>
      <c r="O1061" s="12">
        <f t="shared" si="687"/>
        <v>0</v>
      </c>
      <c r="P1061" s="12">
        <f t="shared" si="687"/>
        <v>0</v>
      </c>
      <c r="Q1061" s="12">
        <f t="shared" si="687"/>
        <v>0</v>
      </c>
      <c r="R1061" s="12">
        <f t="shared" si="687"/>
        <v>0</v>
      </c>
      <c r="S1061" s="12">
        <f t="shared" si="687"/>
        <v>0</v>
      </c>
      <c r="T1061" s="140"/>
      <c r="U1061" s="140"/>
    </row>
    <row r="1062" spans="1:21" s="116" customFormat="1" ht="62.25" customHeight="1" x14ac:dyDescent="0.2">
      <c r="A1062" s="145"/>
      <c r="B1062" s="130" t="s">
        <v>12</v>
      </c>
      <c r="C1062" s="15"/>
      <c r="D1062" s="16"/>
      <c r="E1062" s="16"/>
      <c r="F1062" s="16"/>
      <c r="G1062" s="15"/>
      <c r="H1062" s="12">
        <f t="shared" ref="H1062:S1062" si="688">H1069</f>
        <v>0</v>
      </c>
      <c r="I1062" s="12">
        <f t="shared" si="688"/>
        <v>0</v>
      </c>
      <c r="J1062" s="12">
        <f t="shared" si="688"/>
        <v>0</v>
      </c>
      <c r="K1062" s="12">
        <f t="shared" si="688"/>
        <v>0</v>
      </c>
      <c r="L1062" s="12">
        <f t="shared" si="688"/>
        <v>0</v>
      </c>
      <c r="M1062" s="12">
        <f t="shared" si="688"/>
        <v>0</v>
      </c>
      <c r="N1062" s="12">
        <f t="shared" si="688"/>
        <v>0</v>
      </c>
      <c r="O1062" s="12">
        <f t="shared" si="688"/>
        <v>0</v>
      </c>
      <c r="P1062" s="12">
        <f t="shared" si="688"/>
        <v>0</v>
      </c>
      <c r="Q1062" s="12">
        <f t="shared" si="688"/>
        <v>0</v>
      </c>
      <c r="R1062" s="12">
        <f t="shared" si="688"/>
        <v>0</v>
      </c>
      <c r="S1062" s="12">
        <f t="shared" si="688"/>
        <v>0</v>
      </c>
      <c r="T1062" s="140"/>
      <c r="U1062" s="140"/>
    </row>
    <row r="1063" spans="1:21" s="116" customFormat="1" ht="35.25" customHeight="1" x14ac:dyDescent="0.2">
      <c r="A1063" s="145" t="s">
        <v>331</v>
      </c>
      <c r="B1063" s="130" t="s">
        <v>152</v>
      </c>
      <c r="C1063" s="15"/>
      <c r="D1063" s="16"/>
      <c r="E1063" s="16"/>
      <c r="F1063" s="16"/>
      <c r="G1063" s="15"/>
      <c r="H1063" s="12">
        <v>4</v>
      </c>
      <c r="I1063" s="12">
        <v>0</v>
      </c>
      <c r="J1063" s="12">
        <v>1</v>
      </c>
      <c r="K1063" s="12">
        <v>0</v>
      </c>
      <c r="L1063" s="12">
        <v>1</v>
      </c>
      <c r="M1063" s="12">
        <v>0</v>
      </c>
      <c r="N1063" s="12">
        <v>1</v>
      </c>
      <c r="O1063" s="12">
        <v>0</v>
      </c>
      <c r="P1063" s="12">
        <v>1</v>
      </c>
      <c r="Q1063" s="12">
        <v>0</v>
      </c>
      <c r="R1063" s="12">
        <v>4</v>
      </c>
      <c r="S1063" s="12">
        <v>4</v>
      </c>
      <c r="T1063" s="140" t="s">
        <v>384</v>
      </c>
      <c r="U1063" s="141" t="s">
        <v>332</v>
      </c>
    </row>
    <row r="1064" spans="1:21" s="116" customFormat="1" ht="27.75" customHeight="1" x14ac:dyDescent="0.2">
      <c r="A1064" s="145"/>
      <c r="B1064" s="130" t="s">
        <v>105</v>
      </c>
      <c r="C1064" s="15"/>
      <c r="D1064" s="16"/>
      <c r="E1064" s="16"/>
      <c r="F1064" s="16"/>
      <c r="G1064" s="15"/>
      <c r="H1064" s="12">
        <v>0</v>
      </c>
      <c r="I1064" s="12">
        <v>0</v>
      </c>
      <c r="J1064" s="13" t="s">
        <v>396</v>
      </c>
      <c r="K1064" s="13">
        <v>0</v>
      </c>
      <c r="L1064" s="13" t="s">
        <v>396</v>
      </c>
      <c r="M1064" s="13">
        <v>0</v>
      </c>
      <c r="N1064" s="13" t="s">
        <v>396</v>
      </c>
      <c r="O1064" s="13">
        <v>0</v>
      </c>
      <c r="P1064" s="13" t="s">
        <v>396</v>
      </c>
      <c r="Q1064" s="12">
        <v>0</v>
      </c>
      <c r="R1064" s="12">
        <v>0</v>
      </c>
      <c r="S1064" s="12">
        <v>0</v>
      </c>
      <c r="T1064" s="140"/>
      <c r="U1064" s="142"/>
    </row>
    <row r="1065" spans="1:21" s="116" customFormat="1" ht="35.1" customHeight="1" x14ac:dyDescent="0.2">
      <c r="A1065" s="145"/>
      <c r="B1065" s="130" t="s">
        <v>90</v>
      </c>
      <c r="C1065" s="15"/>
      <c r="D1065" s="16"/>
      <c r="E1065" s="16"/>
      <c r="F1065" s="16"/>
      <c r="G1065" s="15"/>
      <c r="H1065" s="12">
        <f t="shared" ref="H1065:S1065" si="689">SUM(H1066:H1069)</f>
        <v>0</v>
      </c>
      <c r="I1065" s="12">
        <f t="shared" si="689"/>
        <v>0</v>
      </c>
      <c r="J1065" s="12">
        <f t="shared" si="689"/>
        <v>0</v>
      </c>
      <c r="K1065" s="12">
        <f t="shared" si="689"/>
        <v>0</v>
      </c>
      <c r="L1065" s="12">
        <f t="shared" si="689"/>
        <v>0</v>
      </c>
      <c r="M1065" s="12">
        <f t="shared" si="689"/>
        <v>0</v>
      </c>
      <c r="N1065" s="12">
        <f t="shared" si="689"/>
        <v>0</v>
      </c>
      <c r="O1065" s="12">
        <f t="shared" si="689"/>
        <v>0</v>
      </c>
      <c r="P1065" s="12">
        <f t="shared" si="689"/>
        <v>0</v>
      </c>
      <c r="Q1065" s="12">
        <f t="shared" si="689"/>
        <v>0</v>
      </c>
      <c r="R1065" s="12">
        <f t="shared" si="689"/>
        <v>0</v>
      </c>
      <c r="S1065" s="12">
        <f t="shared" si="689"/>
        <v>0</v>
      </c>
      <c r="T1065" s="140"/>
      <c r="U1065" s="142"/>
    </row>
    <row r="1066" spans="1:21" s="116" customFormat="1" x14ac:dyDescent="0.2">
      <c r="A1066" s="145"/>
      <c r="B1066" s="130" t="s">
        <v>17</v>
      </c>
      <c r="C1066" s="15"/>
      <c r="D1066" s="16"/>
      <c r="E1066" s="16"/>
      <c r="F1066" s="16"/>
      <c r="G1066" s="15"/>
      <c r="H1066" s="12">
        <f>J1066+L1066+N1066+P1066</f>
        <v>0</v>
      </c>
      <c r="I1066" s="19">
        <f t="shared" ref="I1066:I1069" si="690">K1066+M1066+O1066+Q1066</f>
        <v>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v>0</v>
      </c>
      <c r="P1066" s="12">
        <v>0</v>
      </c>
      <c r="Q1066" s="12">
        <v>0</v>
      </c>
      <c r="R1066" s="12">
        <v>0</v>
      </c>
      <c r="S1066" s="12">
        <v>0</v>
      </c>
      <c r="T1066" s="140"/>
      <c r="U1066" s="142"/>
    </row>
    <row r="1067" spans="1:21" s="116" customFormat="1" x14ac:dyDescent="0.2">
      <c r="A1067" s="145"/>
      <c r="B1067" s="130" t="s">
        <v>14</v>
      </c>
      <c r="C1067" s="15"/>
      <c r="D1067" s="16"/>
      <c r="E1067" s="16"/>
      <c r="F1067" s="16"/>
      <c r="G1067" s="15"/>
      <c r="H1067" s="12">
        <f t="shared" ref="H1067:H1069" si="691">J1067+L1067+N1067+P1067</f>
        <v>0</v>
      </c>
      <c r="I1067" s="19">
        <f t="shared" si="690"/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40"/>
      <c r="U1067" s="142"/>
    </row>
    <row r="1068" spans="1:21" s="116" customFormat="1" ht="22.5" customHeight="1" x14ac:dyDescent="0.2">
      <c r="A1068" s="145"/>
      <c r="B1068" s="130" t="s">
        <v>15</v>
      </c>
      <c r="C1068" s="15"/>
      <c r="D1068" s="16"/>
      <c r="E1068" s="16"/>
      <c r="F1068" s="16"/>
      <c r="G1068" s="15"/>
      <c r="H1068" s="12">
        <f t="shared" si="691"/>
        <v>0</v>
      </c>
      <c r="I1068" s="19">
        <f t="shared" si="690"/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40"/>
      <c r="U1068" s="142"/>
    </row>
    <row r="1069" spans="1:21" s="116" customFormat="1" ht="25.5" x14ac:dyDescent="0.2">
      <c r="A1069" s="145"/>
      <c r="B1069" s="130" t="s">
        <v>12</v>
      </c>
      <c r="C1069" s="15"/>
      <c r="D1069" s="16"/>
      <c r="E1069" s="16"/>
      <c r="F1069" s="16"/>
      <c r="G1069" s="15"/>
      <c r="H1069" s="12">
        <f t="shared" si="691"/>
        <v>0</v>
      </c>
      <c r="I1069" s="19">
        <f t="shared" si="690"/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40"/>
      <c r="U1069" s="143"/>
    </row>
    <row r="1070" spans="1:21" s="116" customFormat="1" ht="15" customHeight="1" x14ac:dyDescent="0.2">
      <c r="A1070" s="141" t="s">
        <v>24</v>
      </c>
      <c r="B1070" s="130" t="s">
        <v>410</v>
      </c>
      <c r="C1070" s="15"/>
      <c r="D1070" s="16"/>
      <c r="E1070" s="16"/>
      <c r="F1070" s="16"/>
      <c r="G1070" s="15"/>
      <c r="H1070" s="12">
        <f>H1071+H1072+H1073+H1074</f>
        <v>65322.400000000001</v>
      </c>
      <c r="I1070" s="12">
        <f t="shared" ref="I1070:S1070" si="692">I1071+I1072+I1073+I1074</f>
        <v>15200</v>
      </c>
      <c r="J1070" s="12">
        <f t="shared" si="692"/>
        <v>16422.400000000001</v>
      </c>
      <c r="K1070" s="12">
        <f t="shared" si="692"/>
        <v>15200</v>
      </c>
      <c r="L1070" s="12">
        <f t="shared" si="692"/>
        <v>16300</v>
      </c>
      <c r="M1070" s="12">
        <f t="shared" si="692"/>
        <v>0</v>
      </c>
      <c r="N1070" s="12">
        <f t="shared" si="692"/>
        <v>16300</v>
      </c>
      <c r="O1070" s="12">
        <f t="shared" si="692"/>
        <v>0</v>
      </c>
      <c r="P1070" s="12">
        <f t="shared" si="692"/>
        <v>16300</v>
      </c>
      <c r="Q1070" s="12">
        <f t="shared" si="692"/>
        <v>0</v>
      </c>
      <c r="R1070" s="12">
        <f t="shared" si="692"/>
        <v>66853.600000000006</v>
      </c>
      <c r="S1070" s="12">
        <f t="shared" si="692"/>
        <v>68443.899999999994</v>
      </c>
      <c r="T1070" s="128"/>
      <c r="U1070" s="123"/>
    </row>
    <row r="1071" spans="1:21" s="116" customFormat="1" ht="12.75" customHeight="1" x14ac:dyDescent="0.2">
      <c r="A1071" s="142"/>
      <c r="B1071" s="130" t="s">
        <v>7</v>
      </c>
      <c r="C1071" s="15"/>
      <c r="D1071" s="16"/>
      <c r="E1071" s="16"/>
      <c r="F1071" s="16"/>
      <c r="G1071" s="15"/>
      <c r="H1071" s="12">
        <f t="shared" ref="H1071:S1071" si="693">H1025+H1026+H1027+H1028+H1029+H1059</f>
        <v>65322.400000000001</v>
      </c>
      <c r="I1071" s="12">
        <f t="shared" si="693"/>
        <v>15200</v>
      </c>
      <c r="J1071" s="12">
        <f t="shared" si="693"/>
        <v>16422.400000000001</v>
      </c>
      <c r="K1071" s="12">
        <f t="shared" si="693"/>
        <v>15200</v>
      </c>
      <c r="L1071" s="12">
        <f t="shared" si="693"/>
        <v>16300</v>
      </c>
      <c r="M1071" s="12">
        <f t="shared" si="693"/>
        <v>0</v>
      </c>
      <c r="N1071" s="12">
        <f t="shared" si="693"/>
        <v>16300</v>
      </c>
      <c r="O1071" s="12">
        <f t="shared" si="693"/>
        <v>0</v>
      </c>
      <c r="P1071" s="12">
        <f t="shared" si="693"/>
        <v>16300</v>
      </c>
      <c r="Q1071" s="12">
        <f t="shared" si="693"/>
        <v>0</v>
      </c>
      <c r="R1071" s="12">
        <f t="shared" si="693"/>
        <v>66853.600000000006</v>
      </c>
      <c r="S1071" s="12">
        <f t="shared" si="693"/>
        <v>68443.899999999994</v>
      </c>
      <c r="T1071" s="94"/>
      <c r="U1071" s="128"/>
    </row>
    <row r="1072" spans="1:21" s="116" customFormat="1" x14ac:dyDescent="0.2">
      <c r="A1072" s="142"/>
      <c r="B1072" s="130" t="s">
        <v>14</v>
      </c>
      <c r="C1072" s="15"/>
      <c r="D1072" s="16"/>
      <c r="E1072" s="16"/>
      <c r="F1072" s="16"/>
      <c r="G1072" s="15"/>
      <c r="H1072" s="12">
        <f t="shared" ref="H1072:S1072" si="694">H1030+H1060</f>
        <v>0</v>
      </c>
      <c r="I1072" s="12">
        <f t="shared" si="694"/>
        <v>0</v>
      </c>
      <c r="J1072" s="12">
        <f t="shared" si="694"/>
        <v>0</v>
      </c>
      <c r="K1072" s="12">
        <f t="shared" si="694"/>
        <v>0</v>
      </c>
      <c r="L1072" s="12">
        <f t="shared" si="694"/>
        <v>0</v>
      </c>
      <c r="M1072" s="12">
        <f t="shared" si="694"/>
        <v>0</v>
      </c>
      <c r="N1072" s="12">
        <f t="shared" si="694"/>
        <v>0</v>
      </c>
      <c r="O1072" s="12">
        <f t="shared" si="694"/>
        <v>0</v>
      </c>
      <c r="P1072" s="12">
        <f t="shared" si="694"/>
        <v>0</v>
      </c>
      <c r="Q1072" s="12">
        <f t="shared" si="694"/>
        <v>0</v>
      </c>
      <c r="R1072" s="12">
        <f t="shared" si="694"/>
        <v>0</v>
      </c>
      <c r="S1072" s="12">
        <f t="shared" si="694"/>
        <v>0</v>
      </c>
      <c r="T1072" s="94"/>
      <c r="U1072" s="128"/>
    </row>
    <row r="1073" spans="1:21" s="116" customFormat="1" ht="25.35" customHeight="1" x14ac:dyDescent="0.2">
      <c r="A1073" s="142"/>
      <c r="B1073" s="130" t="s">
        <v>15</v>
      </c>
      <c r="C1073" s="15"/>
      <c r="D1073" s="16"/>
      <c r="E1073" s="16"/>
      <c r="F1073" s="16"/>
      <c r="G1073" s="15"/>
      <c r="H1073" s="12">
        <f t="shared" ref="H1073:S1073" si="695">H1031+H1061</f>
        <v>0</v>
      </c>
      <c r="I1073" s="12">
        <f t="shared" si="695"/>
        <v>0</v>
      </c>
      <c r="J1073" s="12">
        <f t="shared" si="695"/>
        <v>0</v>
      </c>
      <c r="K1073" s="12">
        <f t="shared" si="695"/>
        <v>0</v>
      </c>
      <c r="L1073" s="12">
        <f t="shared" si="695"/>
        <v>0</v>
      </c>
      <c r="M1073" s="12">
        <f t="shared" si="695"/>
        <v>0</v>
      </c>
      <c r="N1073" s="12">
        <f t="shared" si="695"/>
        <v>0</v>
      </c>
      <c r="O1073" s="12">
        <f t="shared" si="695"/>
        <v>0</v>
      </c>
      <c r="P1073" s="12">
        <f t="shared" si="695"/>
        <v>0</v>
      </c>
      <c r="Q1073" s="12">
        <f t="shared" si="695"/>
        <v>0</v>
      </c>
      <c r="R1073" s="12">
        <f t="shared" si="695"/>
        <v>0</v>
      </c>
      <c r="S1073" s="12">
        <f t="shared" si="695"/>
        <v>0</v>
      </c>
      <c r="T1073" s="94"/>
      <c r="U1073" s="128"/>
    </row>
    <row r="1074" spans="1:21" s="116" customFormat="1" ht="25.35" customHeight="1" x14ac:dyDescent="0.2">
      <c r="A1074" s="143"/>
      <c r="B1074" s="130" t="s">
        <v>10</v>
      </c>
      <c r="C1074" s="15"/>
      <c r="D1074" s="16"/>
      <c r="E1074" s="16"/>
      <c r="F1074" s="16"/>
      <c r="G1074" s="15"/>
      <c r="H1074" s="12">
        <f t="shared" ref="H1074:S1074" si="696">H1032+H1062</f>
        <v>0</v>
      </c>
      <c r="I1074" s="12">
        <f t="shared" si="696"/>
        <v>0</v>
      </c>
      <c r="J1074" s="12">
        <f t="shared" si="696"/>
        <v>0</v>
      </c>
      <c r="K1074" s="12">
        <f t="shared" si="696"/>
        <v>0</v>
      </c>
      <c r="L1074" s="12">
        <f t="shared" si="696"/>
        <v>0</v>
      </c>
      <c r="M1074" s="12">
        <f t="shared" si="696"/>
        <v>0</v>
      </c>
      <c r="N1074" s="12">
        <f t="shared" si="696"/>
        <v>0</v>
      </c>
      <c r="O1074" s="12">
        <f t="shared" si="696"/>
        <v>0</v>
      </c>
      <c r="P1074" s="12">
        <f t="shared" si="696"/>
        <v>0</v>
      </c>
      <c r="Q1074" s="12">
        <f t="shared" si="696"/>
        <v>0</v>
      </c>
      <c r="R1074" s="12">
        <f t="shared" si="696"/>
        <v>0</v>
      </c>
      <c r="S1074" s="12">
        <f t="shared" si="696"/>
        <v>0</v>
      </c>
      <c r="T1074" s="94"/>
      <c r="U1074" s="128"/>
    </row>
    <row r="1075" spans="1:21" s="116" customFormat="1" ht="35.1" customHeight="1" x14ac:dyDescent="0.2">
      <c r="A1075" s="152" t="s">
        <v>196</v>
      </c>
      <c r="B1075" s="155"/>
      <c r="C1075" s="155"/>
      <c r="D1075" s="155"/>
      <c r="E1075" s="155"/>
      <c r="F1075" s="155"/>
      <c r="G1075" s="155"/>
      <c r="H1075" s="155"/>
      <c r="I1075" s="155"/>
      <c r="J1075" s="155"/>
      <c r="K1075" s="155"/>
      <c r="L1075" s="155"/>
      <c r="M1075" s="155"/>
      <c r="N1075" s="155"/>
      <c r="O1075" s="155"/>
      <c r="P1075" s="155"/>
      <c r="Q1075" s="155"/>
      <c r="R1075" s="155"/>
      <c r="S1075" s="155"/>
      <c r="T1075" s="155"/>
      <c r="U1075" s="156"/>
    </row>
    <row r="1076" spans="1:21" s="116" customFormat="1" ht="38.450000000000003" customHeight="1" x14ac:dyDescent="0.2">
      <c r="A1076" s="145" t="s">
        <v>584</v>
      </c>
      <c r="B1076" s="132" t="s">
        <v>137</v>
      </c>
      <c r="C1076" s="15"/>
      <c r="D1076" s="16"/>
      <c r="E1076" s="16"/>
      <c r="F1076" s="16"/>
      <c r="G1076" s="15"/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40" t="s">
        <v>689</v>
      </c>
      <c r="U1076" s="177" t="s">
        <v>249</v>
      </c>
    </row>
    <row r="1077" spans="1:21" s="116" customFormat="1" ht="25.5" x14ac:dyDescent="0.2">
      <c r="A1077" s="152"/>
      <c r="B1077" s="130" t="s">
        <v>105</v>
      </c>
      <c r="C1077" s="92"/>
      <c r="D1077" s="16"/>
      <c r="E1077" s="16"/>
      <c r="F1077" s="16"/>
      <c r="G1077" s="15"/>
      <c r="H1077" s="12">
        <v>0</v>
      </c>
      <c r="I1077" s="12">
        <v>0</v>
      </c>
      <c r="J1077" s="13" t="s">
        <v>396</v>
      </c>
      <c r="K1077" s="13">
        <v>0</v>
      </c>
      <c r="L1077" s="13" t="s">
        <v>396</v>
      </c>
      <c r="M1077" s="13">
        <v>0</v>
      </c>
      <c r="N1077" s="13" t="s">
        <v>396</v>
      </c>
      <c r="O1077" s="13">
        <v>0</v>
      </c>
      <c r="P1077" s="13" t="s">
        <v>396</v>
      </c>
      <c r="Q1077" s="12">
        <v>0</v>
      </c>
      <c r="R1077" s="12">
        <v>0</v>
      </c>
      <c r="S1077" s="12">
        <v>0</v>
      </c>
      <c r="T1077" s="140"/>
      <c r="U1077" s="177"/>
    </row>
    <row r="1078" spans="1:21" s="116" customFormat="1" ht="25.5" x14ac:dyDescent="0.2">
      <c r="A1078" s="145"/>
      <c r="B1078" s="130" t="s">
        <v>90</v>
      </c>
      <c r="C1078" s="15"/>
      <c r="D1078" s="16"/>
      <c r="E1078" s="16"/>
      <c r="F1078" s="16"/>
      <c r="G1078" s="15"/>
      <c r="H1078" s="12">
        <f t="shared" ref="H1078" si="697">SUM(H1079:H1084)</f>
        <v>62390</v>
      </c>
      <c r="I1078" s="12">
        <f t="shared" ref="I1078:S1078" si="698">SUM(I1079:I1084)</f>
        <v>25012.44</v>
      </c>
      <c r="J1078" s="12">
        <f t="shared" si="698"/>
        <v>25012.400000000001</v>
      </c>
      <c r="K1078" s="12">
        <f t="shared" si="698"/>
        <v>25012.44</v>
      </c>
      <c r="L1078" s="12">
        <f t="shared" si="698"/>
        <v>7824.5</v>
      </c>
      <c r="M1078" s="12">
        <f t="shared" si="698"/>
        <v>0</v>
      </c>
      <c r="N1078" s="12">
        <f t="shared" si="698"/>
        <v>14388.1</v>
      </c>
      <c r="O1078" s="12">
        <f t="shared" si="698"/>
        <v>0</v>
      </c>
      <c r="P1078" s="12">
        <f t="shared" si="698"/>
        <v>15165</v>
      </c>
      <c r="Q1078" s="12">
        <f t="shared" si="698"/>
        <v>0</v>
      </c>
      <c r="R1078" s="12">
        <f t="shared" si="698"/>
        <v>62390</v>
      </c>
      <c r="S1078" s="12">
        <f t="shared" si="698"/>
        <v>62390</v>
      </c>
      <c r="T1078" s="140"/>
      <c r="U1078" s="177"/>
    </row>
    <row r="1079" spans="1:21" s="116" customFormat="1" x14ac:dyDescent="0.2">
      <c r="A1079" s="145"/>
      <c r="B1079" s="138" t="s">
        <v>17</v>
      </c>
      <c r="C1079" s="15">
        <f>C1088</f>
        <v>136</v>
      </c>
      <c r="D1079" s="15" t="str">
        <f t="shared" ref="D1079:G1079" si="699">D1088</f>
        <v>10</v>
      </c>
      <c r="E1079" s="15" t="str">
        <f t="shared" ref="E1079" si="700">E1088</f>
        <v>03</v>
      </c>
      <c r="F1079" s="16" t="str">
        <f>F1088</f>
        <v>0720203490</v>
      </c>
      <c r="G1079" s="15">
        <f t="shared" si="699"/>
        <v>321</v>
      </c>
      <c r="H1079" s="12">
        <f t="shared" ref="H1079:S1079" si="701">H1088</f>
        <v>62000</v>
      </c>
      <c r="I1079" s="12">
        <f t="shared" si="701"/>
        <v>25012.44</v>
      </c>
      <c r="J1079" s="12">
        <f t="shared" si="701"/>
        <v>25012.400000000001</v>
      </c>
      <c r="K1079" s="12">
        <f t="shared" si="701"/>
        <v>25012.44</v>
      </c>
      <c r="L1079" s="12">
        <f t="shared" si="701"/>
        <v>7824.5</v>
      </c>
      <c r="M1079" s="12">
        <f t="shared" si="701"/>
        <v>0</v>
      </c>
      <c r="N1079" s="12">
        <f>N1088</f>
        <v>14388.1</v>
      </c>
      <c r="O1079" s="12">
        <f t="shared" si="701"/>
        <v>0</v>
      </c>
      <c r="P1079" s="12">
        <f t="shared" si="701"/>
        <v>14775</v>
      </c>
      <c r="Q1079" s="12">
        <f t="shared" si="701"/>
        <v>0</v>
      </c>
      <c r="R1079" s="12">
        <f t="shared" si="701"/>
        <v>62000</v>
      </c>
      <c r="S1079" s="12">
        <f t="shared" si="701"/>
        <v>62000</v>
      </c>
      <c r="T1079" s="140"/>
      <c r="U1079" s="177"/>
    </row>
    <row r="1080" spans="1:21" s="116" customFormat="1" x14ac:dyDescent="0.2">
      <c r="A1080" s="145"/>
      <c r="B1080" s="144"/>
      <c r="C1080" s="15">
        <f>C1095</f>
        <v>136</v>
      </c>
      <c r="D1080" s="15" t="str">
        <f t="shared" ref="D1080:G1080" si="702">D1095</f>
        <v>07</v>
      </c>
      <c r="E1080" s="15" t="str">
        <f t="shared" ref="E1080" si="703">E1095</f>
        <v>09</v>
      </c>
      <c r="F1080" s="15" t="str">
        <f t="shared" si="702"/>
        <v>0720303490</v>
      </c>
      <c r="G1080" s="15">
        <f t="shared" si="702"/>
        <v>321</v>
      </c>
      <c r="H1080" s="12">
        <f>H1095</f>
        <v>390</v>
      </c>
      <c r="I1080" s="12">
        <f t="shared" ref="I1080:S1080" si="704">I1095</f>
        <v>0</v>
      </c>
      <c r="J1080" s="12">
        <f t="shared" si="704"/>
        <v>0</v>
      </c>
      <c r="K1080" s="12">
        <f t="shared" si="704"/>
        <v>0</v>
      </c>
      <c r="L1080" s="12">
        <f t="shared" si="704"/>
        <v>0</v>
      </c>
      <c r="M1080" s="12">
        <f t="shared" si="704"/>
        <v>0</v>
      </c>
      <c r="N1080" s="12">
        <f t="shared" si="704"/>
        <v>0</v>
      </c>
      <c r="O1080" s="12">
        <f t="shared" si="704"/>
        <v>0</v>
      </c>
      <c r="P1080" s="12">
        <f t="shared" si="704"/>
        <v>390</v>
      </c>
      <c r="Q1080" s="12">
        <f t="shared" si="704"/>
        <v>0</v>
      </c>
      <c r="R1080" s="12">
        <f t="shared" si="704"/>
        <v>390</v>
      </c>
      <c r="S1080" s="12">
        <f t="shared" si="704"/>
        <v>390</v>
      </c>
      <c r="T1080" s="140"/>
      <c r="U1080" s="177"/>
    </row>
    <row r="1081" spans="1:21" s="116" customFormat="1" x14ac:dyDescent="0.2">
      <c r="A1081" s="145"/>
      <c r="B1081" s="139"/>
      <c r="C1081" s="15">
        <f>C1102</f>
        <v>136</v>
      </c>
      <c r="D1081" s="15" t="str">
        <f t="shared" ref="D1081:G1081" si="705">D1102</f>
        <v>07</v>
      </c>
      <c r="E1081" s="15" t="str">
        <f t="shared" ref="E1081" si="706">E1102</f>
        <v>09</v>
      </c>
      <c r="F1081" s="15" t="str">
        <f t="shared" si="705"/>
        <v>0720203490</v>
      </c>
      <c r="G1081" s="15">
        <f t="shared" si="705"/>
        <v>244</v>
      </c>
      <c r="H1081" s="12">
        <f t="shared" ref="H1081:S1081" si="707">H1102</f>
        <v>0</v>
      </c>
      <c r="I1081" s="12">
        <f t="shared" si="707"/>
        <v>0</v>
      </c>
      <c r="J1081" s="12">
        <f t="shared" si="707"/>
        <v>0</v>
      </c>
      <c r="K1081" s="12">
        <f t="shared" si="707"/>
        <v>0</v>
      </c>
      <c r="L1081" s="12">
        <f t="shared" si="707"/>
        <v>0</v>
      </c>
      <c r="M1081" s="12">
        <f t="shared" si="707"/>
        <v>0</v>
      </c>
      <c r="N1081" s="12">
        <f t="shared" si="707"/>
        <v>0</v>
      </c>
      <c r="O1081" s="12">
        <f t="shared" si="707"/>
        <v>0</v>
      </c>
      <c r="P1081" s="12">
        <f t="shared" si="707"/>
        <v>0</v>
      </c>
      <c r="Q1081" s="12">
        <f t="shared" si="707"/>
        <v>0</v>
      </c>
      <c r="R1081" s="12">
        <f t="shared" si="707"/>
        <v>0</v>
      </c>
      <c r="S1081" s="12">
        <f t="shared" si="707"/>
        <v>0</v>
      </c>
      <c r="T1081" s="140"/>
      <c r="U1081" s="177"/>
    </row>
    <row r="1082" spans="1:21" s="116" customFormat="1" x14ac:dyDescent="0.2">
      <c r="A1082" s="145"/>
      <c r="B1082" s="130" t="s">
        <v>14</v>
      </c>
      <c r="C1082" s="15"/>
      <c r="D1082" s="16"/>
      <c r="E1082" s="16"/>
      <c r="F1082" s="16"/>
      <c r="G1082" s="15"/>
      <c r="H1082" s="12">
        <f t="shared" ref="H1082:S1082" si="708">H1089+H1096+H1103</f>
        <v>0</v>
      </c>
      <c r="I1082" s="12">
        <f t="shared" si="708"/>
        <v>0</v>
      </c>
      <c r="J1082" s="12">
        <f t="shared" si="708"/>
        <v>0</v>
      </c>
      <c r="K1082" s="12">
        <f t="shared" si="708"/>
        <v>0</v>
      </c>
      <c r="L1082" s="12">
        <f t="shared" si="708"/>
        <v>0</v>
      </c>
      <c r="M1082" s="12">
        <f t="shared" si="708"/>
        <v>0</v>
      </c>
      <c r="N1082" s="12">
        <f t="shared" si="708"/>
        <v>0</v>
      </c>
      <c r="O1082" s="12">
        <f t="shared" si="708"/>
        <v>0</v>
      </c>
      <c r="P1082" s="12">
        <f t="shared" si="708"/>
        <v>0</v>
      </c>
      <c r="Q1082" s="12">
        <f t="shared" si="708"/>
        <v>0</v>
      </c>
      <c r="R1082" s="12">
        <f t="shared" si="708"/>
        <v>0</v>
      </c>
      <c r="S1082" s="12">
        <f t="shared" si="708"/>
        <v>0</v>
      </c>
      <c r="T1082" s="140"/>
      <c r="U1082" s="177"/>
    </row>
    <row r="1083" spans="1:21" s="116" customFormat="1" x14ac:dyDescent="0.2">
      <c r="A1083" s="145"/>
      <c r="B1083" s="130" t="s">
        <v>15</v>
      </c>
      <c r="C1083" s="15"/>
      <c r="D1083" s="16"/>
      <c r="E1083" s="16"/>
      <c r="F1083" s="16"/>
      <c r="G1083" s="15"/>
      <c r="H1083" s="12">
        <f t="shared" ref="H1083:S1083" si="709">H1090+H1097+H1104</f>
        <v>0</v>
      </c>
      <c r="I1083" s="12">
        <f t="shared" si="709"/>
        <v>0</v>
      </c>
      <c r="J1083" s="12">
        <f t="shared" si="709"/>
        <v>0</v>
      </c>
      <c r="K1083" s="12">
        <f t="shared" si="709"/>
        <v>0</v>
      </c>
      <c r="L1083" s="12">
        <f t="shared" si="709"/>
        <v>0</v>
      </c>
      <c r="M1083" s="12">
        <f t="shared" si="709"/>
        <v>0</v>
      </c>
      <c r="N1083" s="12">
        <f t="shared" si="709"/>
        <v>0</v>
      </c>
      <c r="O1083" s="12">
        <f t="shared" si="709"/>
        <v>0</v>
      </c>
      <c r="P1083" s="12">
        <f t="shared" si="709"/>
        <v>0</v>
      </c>
      <c r="Q1083" s="12">
        <f t="shared" si="709"/>
        <v>0</v>
      </c>
      <c r="R1083" s="12">
        <f t="shared" si="709"/>
        <v>0</v>
      </c>
      <c r="S1083" s="12">
        <f t="shared" si="709"/>
        <v>0</v>
      </c>
      <c r="T1083" s="140"/>
      <c r="U1083" s="177"/>
    </row>
    <row r="1084" spans="1:21" s="116" customFormat="1" ht="12.75" customHeight="1" x14ac:dyDescent="0.2">
      <c r="A1084" s="145"/>
      <c r="B1084" s="130" t="s">
        <v>12</v>
      </c>
      <c r="C1084" s="15"/>
      <c r="D1084" s="16"/>
      <c r="E1084" s="16"/>
      <c r="F1084" s="16"/>
      <c r="G1084" s="15"/>
      <c r="H1084" s="12">
        <f t="shared" ref="H1084:S1084" si="710">H1091+H1098+H1105</f>
        <v>0</v>
      </c>
      <c r="I1084" s="12">
        <f t="shared" si="710"/>
        <v>0</v>
      </c>
      <c r="J1084" s="12">
        <f t="shared" si="710"/>
        <v>0</v>
      </c>
      <c r="K1084" s="12">
        <f t="shared" si="710"/>
        <v>0</v>
      </c>
      <c r="L1084" s="12">
        <f t="shared" si="710"/>
        <v>0</v>
      </c>
      <c r="M1084" s="12">
        <f t="shared" si="710"/>
        <v>0</v>
      </c>
      <c r="N1084" s="12">
        <f t="shared" si="710"/>
        <v>0</v>
      </c>
      <c r="O1084" s="12">
        <f t="shared" si="710"/>
        <v>0</v>
      </c>
      <c r="P1084" s="12">
        <f t="shared" si="710"/>
        <v>0</v>
      </c>
      <c r="Q1084" s="12">
        <f t="shared" si="710"/>
        <v>0</v>
      </c>
      <c r="R1084" s="12">
        <f t="shared" si="710"/>
        <v>0</v>
      </c>
      <c r="S1084" s="12">
        <f t="shared" si="710"/>
        <v>0</v>
      </c>
      <c r="T1084" s="140"/>
      <c r="U1084" s="177"/>
    </row>
    <row r="1085" spans="1:21" s="116" customFormat="1" ht="25.35" customHeight="1" x14ac:dyDescent="0.2">
      <c r="A1085" s="145" t="s">
        <v>644</v>
      </c>
      <c r="B1085" s="130" t="s">
        <v>139</v>
      </c>
      <c r="C1085" s="15"/>
      <c r="D1085" s="16"/>
      <c r="E1085" s="16"/>
      <c r="F1085" s="16"/>
      <c r="G1085" s="15"/>
      <c r="H1085" s="12">
        <v>753</v>
      </c>
      <c r="I1085" s="12">
        <v>0</v>
      </c>
      <c r="J1085" s="12">
        <v>199</v>
      </c>
      <c r="K1085" s="12">
        <v>0</v>
      </c>
      <c r="L1085" s="12">
        <v>166</v>
      </c>
      <c r="M1085" s="12">
        <v>0</v>
      </c>
      <c r="N1085" s="12">
        <v>239</v>
      </c>
      <c r="O1085" s="12">
        <v>0</v>
      </c>
      <c r="P1085" s="12">
        <v>149</v>
      </c>
      <c r="Q1085" s="12">
        <v>0</v>
      </c>
      <c r="R1085" s="12">
        <v>753</v>
      </c>
      <c r="S1085" s="12">
        <v>753</v>
      </c>
      <c r="T1085" s="140" t="s">
        <v>377</v>
      </c>
      <c r="U1085" s="177" t="s">
        <v>271</v>
      </c>
    </row>
    <row r="1086" spans="1:21" s="116" customFormat="1" ht="50.25" customHeight="1" x14ac:dyDescent="0.2">
      <c r="A1086" s="145"/>
      <c r="B1086" s="130" t="s">
        <v>105</v>
      </c>
      <c r="C1086" s="15"/>
      <c r="D1086" s="16"/>
      <c r="E1086" s="16"/>
      <c r="F1086" s="16"/>
      <c r="G1086" s="15"/>
      <c r="H1086" s="12">
        <f t="shared" ref="H1086:S1086" si="711">ROUND(H1087/H1085,1)</f>
        <v>82.3</v>
      </c>
      <c r="I1086" s="12" t="e">
        <f t="shared" si="711"/>
        <v>#DIV/0!</v>
      </c>
      <c r="J1086" s="13" t="s">
        <v>396</v>
      </c>
      <c r="K1086" s="13">
        <v>0</v>
      </c>
      <c r="L1086" s="13" t="s">
        <v>396</v>
      </c>
      <c r="M1086" s="13">
        <v>0</v>
      </c>
      <c r="N1086" s="13" t="s">
        <v>396</v>
      </c>
      <c r="O1086" s="13">
        <v>0</v>
      </c>
      <c r="P1086" s="13" t="s">
        <v>396</v>
      </c>
      <c r="Q1086" s="12" t="e">
        <f t="shared" si="711"/>
        <v>#DIV/0!</v>
      </c>
      <c r="R1086" s="12">
        <f t="shared" si="711"/>
        <v>82.3</v>
      </c>
      <c r="S1086" s="12">
        <f t="shared" si="711"/>
        <v>82.3</v>
      </c>
      <c r="T1086" s="140"/>
      <c r="U1086" s="177"/>
    </row>
    <row r="1087" spans="1:21" s="116" customFormat="1" ht="30" customHeight="1" x14ac:dyDescent="0.2">
      <c r="A1087" s="145"/>
      <c r="B1087" s="130" t="s">
        <v>90</v>
      </c>
      <c r="C1087" s="15"/>
      <c r="D1087" s="16"/>
      <c r="E1087" s="16"/>
      <c r="F1087" s="16"/>
      <c r="G1087" s="15"/>
      <c r="H1087" s="12">
        <f t="shared" ref="H1087:S1087" si="712">SUM(H1088:H1091)</f>
        <v>62000</v>
      </c>
      <c r="I1087" s="12">
        <f t="shared" si="712"/>
        <v>25012.44</v>
      </c>
      <c r="J1087" s="12">
        <f t="shared" si="712"/>
        <v>25012.400000000001</v>
      </c>
      <c r="K1087" s="12">
        <f t="shared" si="712"/>
        <v>25012.44</v>
      </c>
      <c r="L1087" s="12">
        <f t="shared" si="712"/>
        <v>7824.5</v>
      </c>
      <c r="M1087" s="12">
        <f t="shared" si="712"/>
        <v>0</v>
      </c>
      <c r="N1087" s="12">
        <f t="shared" si="712"/>
        <v>14388.1</v>
      </c>
      <c r="O1087" s="12">
        <f t="shared" si="712"/>
        <v>0</v>
      </c>
      <c r="P1087" s="12">
        <f t="shared" si="712"/>
        <v>14775</v>
      </c>
      <c r="Q1087" s="12">
        <f t="shared" si="712"/>
        <v>0</v>
      </c>
      <c r="R1087" s="12">
        <f t="shared" si="712"/>
        <v>62000</v>
      </c>
      <c r="S1087" s="12">
        <f t="shared" si="712"/>
        <v>62000</v>
      </c>
      <c r="T1087" s="140"/>
      <c r="U1087" s="177"/>
    </row>
    <row r="1088" spans="1:21" s="116" customFormat="1" x14ac:dyDescent="0.2">
      <c r="A1088" s="145"/>
      <c r="B1088" s="130" t="s">
        <v>17</v>
      </c>
      <c r="C1088" s="15">
        <v>136</v>
      </c>
      <c r="D1088" s="16" t="s">
        <v>405</v>
      </c>
      <c r="E1088" s="18" t="s">
        <v>406</v>
      </c>
      <c r="F1088" s="16" t="s">
        <v>500</v>
      </c>
      <c r="G1088" s="15">
        <v>321</v>
      </c>
      <c r="H1088" s="12">
        <f>J1088+L1088+N1088+P1088</f>
        <v>62000</v>
      </c>
      <c r="I1088" s="19">
        <f t="shared" ref="I1088:I1091" si="713">K1088+M1088+O1088+Q1088</f>
        <v>25012.44</v>
      </c>
      <c r="J1088" s="12">
        <v>25012.400000000001</v>
      </c>
      <c r="K1088" s="12">
        <v>25012.44</v>
      </c>
      <c r="L1088" s="12">
        <v>7824.5</v>
      </c>
      <c r="M1088" s="12">
        <v>0</v>
      </c>
      <c r="N1088" s="12">
        <f>6000+8388.1</f>
        <v>14388.1</v>
      </c>
      <c r="O1088" s="12">
        <v>0</v>
      </c>
      <c r="P1088" s="12">
        <v>14775</v>
      </c>
      <c r="Q1088" s="12">
        <v>0</v>
      </c>
      <c r="R1088" s="12">
        <v>62000</v>
      </c>
      <c r="S1088" s="12">
        <v>62000</v>
      </c>
      <c r="T1088" s="140"/>
      <c r="U1088" s="177"/>
    </row>
    <row r="1089" spans="1:37" s="116" customFormat="1" x14ac:dyDescent="0.2">
      <c r="A1089" s="145"/>
      <c r="B1089" s="130" t="s">
        <v>14</v>
      </c>
      <c r="C1089" s="15"/>
      <c r="D1089" s="16"/>
      <c r="E1089" s="16"/>
      <c r="F1089" s="16"/>
      <c r="G1089" s="15"/>
      <c r="H1089" s="12">
        <f t="shared" ref="H1089:H1091" si="714">J1089+L1089+N1089+P1089</f>
        <v>0</v>
      </c>
      <c r="I1089" s="19">
        <f t="shared" si="713"/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40"/>
      <c r="U1089" s="177"/>
    </row>
    <row r="1090" spans="1:37" s="116" customFormat="1" x14ac:dyDescent="0.2">
      <c r="A1090" s="145"/>
      <c r="B1090" s="130" t="s">
        <v>15</v>
      </c>
      <c r="C1090" s="15"/>
      <c r="D1090" s="16"/>
      <c r="E1090" s="16"/>
      <c r="F1090" s="16"/>
      <c r="G1090" s="15"/>
      <c r="H1090" s="12">
        <f t="shared" si="714"/>
        <v>0</v>
      </c>
      <c r="I1090" s="19">
        <f t="shared" si="713"/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40"/>
      <c r="U1090" s="177"/>
    </row>
    <row r="1091" spans="1:37" s="116" customFormat="1" ht="123.6" customHeight="1" x14ac:dyDescent="0.2">
      <c r="A1091" s="145"/>
      <c r="B1091" s="130" t="s">
        <v>12</v>
      </c>
      <c r="C1091" s="15"/>
      <c r="D1091" s="16"/>
      <c r="E1091" s="16"/>
      <c r="F1091" s="16"/>
      <c r="G1091" s="15"/>
      <c r="H1091" s="12">
        <f t="shared" si="714"/>
        <v>0</v>
      </c>
      <c r="I1091" s="19">
        <f t="shared" si="713"/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40"/>
      <c r="U1091" s="177"/>
    </row>
    <row r="1092" spans="1:37" s="116" customFormat="1" ht="30" customHeight="1" x14ac:dyDescent="0.2">
      <c r="A1092" s="145" t="s">
        <v>303</v>
      </c>
      <c r="B1092" s="130" t="s">
        <v>140</v>
      </c>
      <c r="C1092" s="15"/>
      <c r="D1092" s="16"/>
      <c r="E1092" s="16"/>
      <c r="F1092" s="16"/>
      <c r="G1092" s="15"/>
      <c r="H1092" s="12">
        <v>26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26</v>
      </c>
      <c r="Q1092" s="12">
        <v>0</v>
      </c>
      <c r="R1092" s="12">
        <v>26</v>
      </c>
      <c r="S1092" s="12">
        <v>26</v>
      </c>
      <c r="T1092" s="140" t="s">
        <v>377</v>
      </c>
      <c r="U1092" s="141" t="s">
        <v>650</v>
      </c>
    </row>
    <row r="1093" spans="1:37" s="116" customFormat="1" ht="51.75" customHeight="1" x14ac:dyDescent="0.2">
      <c r="A1093" s="145"/>
      <c r="B1093" s="130" t="s">
        <v>106</v>
      </c>
      <c r="C1093" s="15"/>
      <c r="D1093" s="16"/>
      <c r="E1093" s="16"/>
      <c r="F1093" s="16"/>
      <c r="G1093" s="15"/>
      <c r="H1093" s="12">
        <f t="shared" ref="H1093" si="715">ROUND(H1094/H1092,1)</f>
        <v>15</v>
      </c>
      <c r="I1093" s="12" t="e">
        <f t="shared" ref="I1093" si="716">ROUND(I1094/I1092,1)</f>
        <v>#DIV/0!</v>
      </c>
      <c r="J1093" s="13" t="s">
        <v>396</v>
      </c>
      <c r="K1093" s="13">
        <v>0</v>
      </c>
      <c r="L1093" s="13" t="s">
        <v>396</v>
      </c>
      <c r="M1093" s="13">
        <v>0</v>
      </c>
      <c r="N1093" s="13" t="s">
        <v>396</v>
      </c>
      <c r="O1093" s="13">
        <v>0</v>
      </c>
      <c r="P1093" s="12">
        <f t="shared" ref="P1093:S1093" si="717">ROUND(P1094/P1092,1)</f>
        <v>15</v>
      </c>
      <c r="Q1093" s="12" t="e">
        <f t="shared" si="717"/>
        <v>#DIV/0!</v>
      </c>
      <c r="R1093" s="12">
        <f t="shared" si="717"/>
        <v>15</v>
      </c>
      <c r="S1093" s="12">
        <f t="shared" si="717"/>
        <v>15</v>
      </c>
      <c r="T1093" s="140"/>
      <c r="U1093" s="142"/>
    </row>
    <row r="1094" spans="1:37" s="116" customFormat="1" ht="25.5" x14ac:dyDescent="0.2">
      <c r="A1094" s="145"/>
      <c r="B1094" s="130" t="s">
        <v>90</v>
      </c>
      <c r="C1094" s="15"/>
      <c r="D1094" s="16"/>
      <c r="E1094" s="16"/>
      <c r="F1094" s="16"/>
      <c r="G1094" s="15"/>
      <c r="H1094" s="12">
        <f t="shared" ref="H1094:S1094" si="718">SUM(H1095:H1098)</f>
        <v>390</v>
      </c>
      <c r="I1094" s="12">
        <f t="shared" si="718"/>
        <v>0</v>
      </c>
      <c r="J1094" s="12">
        <f t="shared" si="718"/>
        <v>0</v>
      </c>
      <c r="K1094" s="12">
        <f t="shared" si="718"/>
        <v>0</v>
      </c>
      <c r="L1094" s="12">
        <f t="shared" si="718"/>
        <v>0</v>
      </c>
      <c r="M1094" s="12">
        <f t="shared" si="718"/>
        <v>0</v>
      </c>
      <c r="N1094" s="12">
        <f t="shared" si="718"/>
        <v>0</v>
      </c>
      <c r="O1094" s="12">
        <f t="shared" si="718"/>
        <v>0</v>
      </c>
      <c r="P1094" s="12">
        <f t="shared" si="718"/>
        <v>390</v>
      </c>
      <c r="Q1094" s="12">
        <f t="shared" si="718"/>
        <v>0</v>
      </c>
      <c r="R1094" s="12">
        <f t="shared" si="718"/>
        <v>390</v>
      </c>
      <c r="S1094" s="12">
        <f t="shared" si="718"/>
        <v>390</v>
      </c>
      <c r="T1094" s="140"/>
      <c r="U1094" s="142"/>
      <c r="V1094" s="205"/>
      <c r="W1094" s="205"/>
      <c r="X1094" s="206"/>
      <c r="Y1094" s="206"/>
      <c r="Z1094" s="206"/>
      <c r="AA1094" s="206"/>
      <c r="AB1094" s="206"/>
      <c r="AC1094" s="120"/>
      <c r="AD1094" s="120"/>
      <c r="AE1094" s="120"/>
      <c r="AF1094" s="120"/>
      <c r="AG1094" s="120"/>
      <c r="AH1094" s="120"/>
      <c r="AI1094" s="120"/>
      <c r="AJ1094" s="120"/>
      <c r="AK1094" s="120"/>
    </row>
    <row r="1095" spans="1:37" s="116" customFormat="1" x14ac:dyDescent="0.2">
      <c r="A1095" s="145"/>
      <c r="B1095" s="130" t="s">
        <v>17</v>
      </c>
      <c r="C1095" s="15">
        <v>136</v>
      </c>
      <c r="D1095" s="16" t="s">
        <v>400</v>
      </c>
      <c r="E1095" s="18" t="s">
        <v>402</v>
      </c>
      <c r="F1095" s="16" t="s">
        <v>501</v>
      </c>
      <c r="G1095" s="15">
        <v>321</v>
      </c>
      <c r="H1095" s="12">
        <f>J1095+L1095+N1095+P1095</f>
        <v>390</v>
      </c>
      <c r="I1095" s="19">
        <f>K1095+M1095+O1095+Q1095</f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390</v>
      </c>
      <c r="Q1095" s="12">
        <v>0</v>
      </c>
      <c r="R1095" s="12">
        <v>390</v>
      </c>
      <c r="S1095" s="12">
        <v>390</v>
      </c>
      <c r="T1095" s="140"/>
      <c r="U1095" s="142"/>
      <c r="V1095" s="206"/>
      <c r="W1095" s="206"/>
      <c r="X1095" s="206"/>
      <c r="Y1095" s="206"/>
      <c r="Z1095" s="206"/>
      <c r="AA1095" s="206"/>
      <c r="AB1095" s="206"/>
      <c r="AC1095" s="120"/>
      <c r="AD1095" s="120"/>
      <c r="AE1095" s="120"/>
      <c r="AF1095" s="120"/>
      <c r="AG1095" s="120"/>
      <c r="AH1095" s="120"/>
      <c r="AI1095" s="120"/>
      <c r="AJ1095" s="120"/>
      <c r="AK1095" s="120"/>
    </row>
    <row r="1096" spans="1:37" s="116" customFormat="1" x14ac:dyDescent="0.2">
      <c r="A1096" s="145"/>
      <c r="B1096" s="130" t="s">
        <v>14</v>
      </c>
      <c r="C1096" s="15"/>
      <c r="D1096" s="16"/>
      <c r="E1096" s="16"/>
      <c r="F1096" s="16"/>
      <c r="G1096" s="15"/>
      <c r="H1096" s="12">
        <f t="shared" ref="H1096:H1098" si="719">J1096+L1096+N1096+P1096</f>
        <v>0</v>
      </c>
      <c r="I1096" s="19">
        <f t="shared" ref="I1096:I1098" si="720">K1096+M1096+O1096+Q1096</f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40"/>
      <c r="U1096" s="142"/>
      <c r="V1096" s="206"/>
      <c r="W1096" s="206"/>
      <c r="X1096" s="206"/>
      <c r="Y1096" s="206"/>
      <c r="Z1096" s="206"/>
      <c r="AA1096" s="206"/>
      <c r="AB1096" s="206"/>
      <c r="AC1096" s="120"/>
      <c r="AD1096" s="120"/>
      <c r="AE1096" s="120"/>
      <c r="AF1096" s="120"/>
      <c r="AG1096" s="120"/>
      <c r="AH1096" s="120"/>
      <c r="AI1096" s="120"/>
      <c r="AJ1096" s="120"/>
      <c r="AK1096" s="120"/>
    </row>
    <row r="1097" spans="1:37" s="116" customFormat="1" x14ac:dyDescent="0.2">
      <c r="A1097" s="145"/>
      <c r="B1097" s="130" t="s">
        <v>15</v>
      </c>
      <c r="C1097" s="15"/>
      <c r="D1097" s="16"/>
      <c r="E1097" s="16"/>
      <c r="F1097" s="16"/>
      <c r="G1097" s="15"/>
      <c r="H1097" s="12">
        <f t="shared" si="719"/>
        <v>0</v>
      </c>
      <c r="I1097" s="19">
        <f t="shared" si="720"/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40"/>
      <c r="U1097" s="142"/>
      <c r="V1097" s="206"/>
      <c r="W1097" s="206"/>
      <c r="X1097" s="206"/>
      <c r="Y1097" s="206"/>
      <c r="Z1097" s="206"/>
      <c r="AA1097" s="206"/>
      <c r="AB1097" s="206"/>
      <c r="AC1097" s="120"/>
      <c r="AD1097" s="120"/>
      <c r="AE1097" s="120"/>
      <c r="AF1097" s="120"/>
      <c r="AG1097" s="120"/>
      <c r="AH1097" s="120"/>
      <c r="AI1097" s="120"/>
      <c r="AJ1097" s="120"/>
      <c r="AK1097" s="120"/>
    </row>
    <row r="1098" spans="1:37" s="116" customFormat="1" ht="51" customHeight="1" x14ac:dyDescent="0.2">
      <c r="A1098" s="145"/>
      <c r="B1098" s="130" t="s">
        <v>12</v>
      </c>
      <c r="C1098" s="15"/>
      <c r="D1098" s="16"/>
      <c r="E1098" s="16"/>
      <c r="F1098" s="16"/>
      <c r="G1098" s="15"/>
      <c r="H1098" s="12">
        <f t="shared" si="719"/>
        <v>0</v>
      </c>
      <c r="I1098" s="19">
        <f t="shared" si="720"/>
        <v>0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  <c r="T1098" s="140"/>
      <c r="U1098" s="143"/>
      <c r="V1098" s="206"/>
      <c r="W1098" s="206"/>
      <c r="X1098" s="206"/>
      <c r="Y1098" s="206"/>
      <c r="Z1098" s="206"/>
      <c r="AA1098" s="206"/>
      <c r="AB1098" s="206"/>
      <c r="AC1098" s="120"/>
      <c r="AD1098" s="120"/>
      <c r="AE1098" s="120"/>
      <c r="AF1098" s="120"/>
      <c r="AG1098" s="120"/>
      <c r="AH1098" s="120"/>
      <c r="AI1098" s="120"/>
      <c r="AJ1098" s="120"/>
      <c r="AK1098" s="120"/>
    </row>
    <row r="1099" spans="1:37" s="116" customFormat="1" ht="25.5" hidden="1" x14ac:dyDescent="0.2">
      <c r="A1099" s="145" t="s">
        <v>585</v>
      </c>
      <c r="B1099" s="130" t="s">
        <v>153</v>
      </c>
      <c r="C1099" s="15"/>
      <c r="D1099" s="16"/>
      <c r="E1099" s="16"/>
      <c r="F1099" s="16"/>
      <c r="G1099" s="15"/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40" t="s">
        <v>197</v>
      </c>
      <c r="U1099" s="141" t="s">
        <v>586</v>
      </c>
      <c r="V1099" s="206"/>
      <c r="W1099" s="206"/>
      <c r="X1099" s="206"/>
      <c r="Y1099" s="206"/>
      <c r="Z1099" s="206"/>
      <c r="AA1099" s="206"/>
      <c r="AB1099" s="206"/>
      <c r="AC1099" s="120"/>
      <c r="AD1099" s="120"/>
      <c r="AE1099" s="120"/>
      <c r="AF1099" s="120"/>
      <c r="AG1099" s="120"/>
      <c r="AH1099" s="120"/>
      <c r="AI1099" s="120"/>
      <c r="AJ1099" s="120"/>
      <c r="AK1099" s="120"/>
    </row>
    <row r="1100" spans="1:37" s="116" customFormat="1" hidden="1" x14ac:dyDescent="0.2">
      <c r="A1100" s="145"/>
      <c r="B1100" s="130" t="s">
        <v>16</v>
      </c>
      <c r="C1100" s="15"/>
      <c r="D1100" s="16"/>
      <c r="E1100" s="16"/>
      <c r="F1100" s="16"/>
      <c r="G1100" s="15"/>
      <c r="H1100" s="20" t="e">
        <f t="shared" ref="H1100:I1100" si="721">ROUND(H1101/H1099,1)</f>
        <v>#DIV/0!</v>
      </c>
      <c r="I1100" s="12" t="e">
        <f t="shared" si="721"/>
        <v>#DIV/0!</v>
      </c>
      <c r="J1100" s="13" t="s">
        <v>396</v>
      </c>
      <c r="K1100" s="13">
        <v>0</v>
      </c>
      <c r="L1100" s="13" t="s">
        <v>396</v>
      </c>
      <c r="M1100" s="13">
        <v>0</v>
      </c>
      <c r="N1100" s="13" t="s">
        <v>396</v>
      </c>
      <c r="O1100" s="13">
        <v>0</v>
      </c>
      <c r="P1100" s="13" t="s">
        <v>396</v>
      </c>
      <c r="Q1100" s="12" t="e">
        <f t="shared" ref="Q1100:S1100" si="722">ROUND(Q1101/Q1099,1)</f>
        <v>#DIV/0!</v>
      </c>
      <c r="R1100" s="20" t="e">
        <f t="shared" si="722"/>
        <v>#DIV/0!</v>
      </c>
      <c r="S1100" s="20" t="e">
        <f t="shared" si="722"/>
        <v>#DIV/0!</v>
      </c>
      <c r="T1100" s="140"/>
      <c r="U1100" s="142"/>
      <c r="V1100" s="206"/>
      <c r="W1100" s="206"/>
      <c r="X1100" s="206"/>
      <c r="Y1100" s="206"/>
      <c r="Z1100" s="206"/>
      <c r="AA1100" s="206"/>
      <c r="AB1100" s="206"/>
      <c r="AC1100" s="120"/>
      <c r="AD1100" s="120"/>
      <c r="AE1100" s="120"/>
      <c r="AF1100" s="120"/>
      <c r="AG1100" s="120"/>
      <c r="AH1100" s="120"/>
      <c r="AI1100" s="120"/>
      <c r="AJ1100" s="120"/>
      <c r="AK1100" s="120"/>
    </row>
    <row r="1101" spans="1:37" s="116" customFormat="1" ht="25.5" hidden="1" x14ac:dyDescent="0.2">
      <c r="A1101" s="145"/>
      <c r="B1101" s="130" t="s">
        <v>90</v>
      </c>
      <c r="C1101" s="15"/>
      <c r="D1101" s="16"/>
      <c r="E1101" s="16"/>
      <c r="F1101" s="16"/>
      <c r="G1101" s="15"/>
      <c r="H1101" s="12">
        <f t="shared" ref="H1101:P1101" si="723">SUM(H1102:H1105)</f>
        <v>0</v>
      </c>
      <c r="I1101" s="12">
        <f t="shared" si="723"/>
        <v>0</v>
      </c>
      <c r="J1101" s="12">
        <f t="shared" si="723"/>
        <v>0</v>
      </c>
      <c r="K1101" s="12">
        <f t="shared" si="723"/>
        <v>0</v>
      </c>
      <c r="L1101" s="12">
        <f t="shared" si="723"/>
        <v>0</v>
      </c>
      <c r="M1101" s="12">
        <f t="shared" si="723"/>
        <v>0</v>
      </c>
      <c r="N1101" s="12">
        <f t="shared" si="723"/>
        <v>0</v>
      </c>
      <c r="O1101" s="12">
        <f t="shared" si="723"/>
        <v>0</v>
      </c>
      <c r="P1101" s="12">
        <f t="shared" si="723"/>
        <v>0</v>
      </c>
      <c r="Q1101" s="12">
        <f t="shared" ref="Q1101:S1101" si="724">SUM(Q1102:Q1105)</f>
        <v>0</v>
      </c>
      <c r="R1101" s="12">
        <f t="shared" si="724"/>
        <v>0</v>
      </c>
      <c r="S1101" s="12">
        <f t="shared" si="724"/>
        <v>0</v>
      </c>
      <c r="T1101" s="140"/>
      <c r="U1101" s="142"/>
      <c r="V1101" s="206"/>
      <c r="W1101" s="206"/>
      <c r="X1101" s="206"/>
      <c r="Y1101" s="206"/>
      <c r="Z1101" s="206"/>
      <c r="AA1101" s="206"/>
      <c r="AB1101" s="206"/>
      <c r="AC1101" s="120"/>
      <c r="AD1101" s="120"/>
      <c r="AE1101" s="120"/>
      <c r="AF1101" s="120"/>
      <c r="AG1101" s="120"/>
      <c r="AH1101" s="120"/>
      <c r="AI1101" s="120"/>
      <c r="AJ1101" s="120"/>
      <c r="AK1101" s="120"/>
    </row>
    <row r="1102" spans="1:37" s="116" customFormat="1" hidden="1" x14ac:dyDescent="0.2">
      <c r="A1102" s="145"/>
      <c r="B1102" s="130" t="s">
        <v>17</v>
      </c>
      <c r="C1102" s="15">
        <v>136</v>
      </c>
      <c r="D1102" s="16" t="s">
        <v>400</v>
      </c>
      <c r="E1102" s="18" t="s">
        <v>402</v>
      </c>
      <c r="F1102" s="16" t="s">
        <v>500</v>
      </c>
      <c r="G1102" s="15">
        <v>244</v>
      </c>
      <c r="H1102" s="12">
        <f>J1102+L1102+N1102+P1102</f>
        <v>0</v>
      </c>
      <c r="I1102" s="19">
        <f t="shared" ref="I1102:I1105" si="725">K1102+M1102+O1102+Q1102</f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/>
      <c r="S1102" s="12"/>
      <c r="T1102" s="140"/>
      <c r="U1102" s="142"/>
      <c r="V1102" s="206"/>
      <c r="W1102" s="206"/>
      <c r="X1102" s="206"/>
      <c r="Y1102" s="206"/>
      <c r="Z1102" s="206"/>
      <c r="AA1102" s="206"/>
      <c r="AB1102" s="206"/>
      <c r="AC1102" s="120"/>
      <c r="AD1102" s="120"/>
      <c r="AE1102" s="120"/>
      <c r="AF1102" s="120"/>
      <c r="AG1102" s="120"/>
      <c r="AH1102" s="120"/>
      <c r="AI1102" s="120"/>
      <c r="AJ1102" s="120"/>
      <c r="AK1102" s="120"/>
    </row>
    <row r="1103" spans="1:37" s="116" customFormat="1" hidden="1" x14ac:dyDescent="0.2">
      <c r="A1103" s="145"/>
      <c r="B1103" s="130" t="s">
        <v>14</v>
      </c>
      <c r="C1103" s="15"/>
      <c r="D1103" s="16"/>
      <c r="E1103" s="16"/>
      <c r="F1103" s="16"/>
      <c r="G1103" s="15"/>
      <c r="H1103" s="12">
        <f t="shared" ref="H1103:H1105" si="726">J1103+L1103+N1103+P1103</f>
        <v>0</v>
      </c>
      <c r="I1103" s="19">
        <f t="shared" si="725"/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40"/>
      <c r="U1103" s="142"/>
    </row>
    <row r="1104" spans="1:37" s="116" customFormat="1" ht="25.35" hidden="1" customHeight="1" x14ac:dyDescent="0.2">
      <c r="A1104" s="145"/>
      <c r="B1104" s="130" t="s">
        <v>15</v>
      </c>
      <c r="C1104" s="15"/>
      <c r="D1104" s="16"/>
      <c r="E1104" s="16"/>
      <c r="F1104" s="16"/>
      <c r="G1104" s="15"/>
      <c r="H1104" s="12">
        <f t="shared" si="726"/>
        <v>0</v>
      </c>
      <c r="I1104" s="19">
        <f t="shared" si="725"/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40"/>
      <c r="U1104" s="142"/>
    </row>
    <row r="1105" spans="1:21" s="116" customFormat="1" ht="70.5" hidden="1" customHeight="1" x14ac:dyDescent="0.2">
      <c r="A1105" s="145"/>
      <c r="B1105" s="130" t="s">
        <v>12</v>
      </c>
      <c r="C1105" s="15"/>
      <c r="D1105" s="16"/>
      <c r="E1105" s="16"/>
      <c r="F1105" s="16"/>
      <c r="G1105" s="15"/>
      <c r="H1105" s="12">
        <f t="shared" si="726"/>
        <v>0</v>
      </c>
      <c r="I1105" s="19">
        <f t="shared" si="725"/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40"/>
      <c r="U1105" s="143"/>
    </row>
    <row r="1106" spans="1:21" s="116" customFormat="1" ht="36" customHeight="1" x14ac:dyDescent="0.2">
      <c r="A1106" s="146" t="s">
        <v>587</v>
      </c>
      <c r="B1106" s="130" t="s">
        <v>141</v>
      </c>
      <c r="C1106" s="15"/>
      <c r="D1106" s="16"/>
      <c r="E1106" s="16"/>
      <c r="F1106" s="16"/>
      <c r="G1106" s="15"/>
      <c r="H1106" s="12">
        <f>H1118+H1125</f>
        <v>60</v>
      </c>
      <c r="I1106" s="12">
        <f t="shared" ref="I1106:P1106" si="727">I1118+I1125</f>
        <v>0</v>
      </c>
      <c r="J1106" s="12">
        <f t="shared" si="727"/>
        <v>0</v>
      </c>
      <c r="K1106" s="12">
        <f t="shared" si="727"/>
        <v>0</v>
      </c>
      <c r="L1106" s="12">
        <f t="shared" si="727"/>
        <v>5</v>
      </c>
      <c r="M1106" s="12">
        <f t="shared" si="727"/>
        <v>0</v>
      </c>
      <c r="N1106" s="12">
        <f t="shared" si="727"/>
        <v>55</v>
      </c>
      <c r="O1106" s="12">
        <f t="shared" si="727"/>
        <v>0</v>
      </c>
      <c r="P1106" s="12">
        <f t="shared" si="727"/>
        <v>0</v>
      </c>
      <c r="Q1106" s="12">
        <f t="shared" ref="Q1106" si="728">Q1118+Q1125</f>
        <v>0</v>
      </c>
      <c r="R1106" s="12">
        <v>60</v>
      </c>
      <c r="S1106" s="12">
        <v>60</v>
      </c>
      <c r="T1106" s="141" t="s">
        <v>690</v>
      </c>
      <c r="U1106" s="178" t="s">
        <v>233</v>
      </c>
    </row>
    <row r="1107" spans="1:21" s="116" customFormat="1" ht="25.5" x14ac:dyDescent="0.2">
      <c r="A1107" s="146"/>
      <c r="B1107" s="124" t="s">
        <v>105</v>
      </c>
      <c r="C1107" s="15"/>
      <c r="D1107" s="16"/>
      <c r="E1107" s="16"/>
      <c r="F1107" s="16"/>
      <c r="G1107" s="15"/>
      <c r="H1107" s="12">
        <f t="shared" ref="H1107:S1107" si="729">ROUND(H1108/H1106,1)</f>
        <v>65.5</v>
      </c>
      <c r="I1107" s="12" t="e">
        <f t="shared" si="729"/>
        <v>#DIV/0!</v>
      </c>
      <c r="J1107" s="13" t="s">
        <v>396</v>
      </c>
      <c r="K1107" s="13">
        <v>0</v>
      </c>
      <c r="L1107" s="13" t="s">
        <v>396</v>
      </c>
      <c r="M1107" s="13">
        <v>0</v>
      </c>
      <c r="N1107" s="13" t="s">
        <v>396</v>
      </c>
      <c r="O1107" s="13">
        <v>0</v>
      </c>
      <c r="P1107" s="13" t="s">
        <v>396</v>
      </c>
      <c r="Q1107" s="12" t="e">
        <f t="shared" si="729"/>
        <v>#DIV/0!</v>
      </c>
      <c r="R1107" s="12">
        <f t="shared" si="729"/>
        <v>65.5</v>
      </c>
      <c r="S1107" s="12">
        <f t="shared" si="729"/>
        <v>65.5</v>
      </c>
      <c r="T1107" s="142"/>
      <c r="U1107" s="179"/>
    </row>
    <row r="1108" spans="1:21" s="116" customFormat="1" ht="25.5" x14ac:dyDescent="0.2">
      <c r="A1108" s="146"/>
      <c r="B1108" s="130" t="s">
        <v>90</v>
      </c>
      <c r="C1108" s="15"/>
      <c r="D1108" s="16"/>
      <c r="E1108" s="16"/>
      <c r="F1108" s="16"/>
      <c r="G1108" s="15"/>
      <c r="H1108" s="12">
        <f>SUM(H1109:H1117)</f>
        <v>3930</v>
      </c>
      <c r="I1108" s="12">
        <f t="shared" ref="I1108:S1108" si="730">SUM(I1109:I1117)</f>
        <v>0</v>
      </c>
      <c r="J1108" s="12">
        <f t="shared" si="730"/>
        <v>0</v>
      </c>
      <c r="K1108" s="12">
        <f t="shared" si="730"/>
        <v>0</v>
      </c>
      <c r="L1108" s="12">
        <f t="shared" si="730"/>
        <v>450</v>
      </c>
      <c r="M1108" s="12">
        <f t="shared" si="730"/>
        <v>0</v>
      </c>
      <c r="N1108" s="12">
        <f t="shared" si="730"/>
        <v>2850</v>
      </c>
      <c r="O1108" s="12">
        <f t="shared" si="730"/>
        <v>0</v>
      </c>
      <c r="P1108" s="12">
        <f t="shared" si="730"/>
        <v>630</v>
      </c>
      <c r="Q1108" s="12">
        <f t="shared" si="730"/>
        <v>0</v>
      </c>
      <c r="R1108" s="12">
        <f t="shared" si="730"/>
        <v>3930</v>
      </c>
      <c r="S1108" s="12">
        <f t="shared" si="730"/>
        <v>3930</v>
      </c>
      <c r="T1108" s="142"/>
      <c r="U1108" s="179"/>
    </row>
    <row r="1109" spans="1:21" s="116" customFormat="1" x14ac:dyDescent="0.2">
      <c r="A1109" s="146"/>
      <c r="B1109" s="138" t="s">
        <v>17</v>
      </c>
      <c r="C1109" s="15">
        <f>C1121</f>
        <v>136</v>
      </c>
      <c r="D1109" s="15" t="str">
        <f t="shared" ref="D1109:G1109" si="731">D1121</f>
        <v>07</v>
      </c>
      <c r="E1109" s="15" t="str">
        <f t="shared" ref="E1109" si="732">E1121</f>
        <v>02</v>
      </c>
      <c r="F1109" s="15" t="str">
        <f t="shared" si="731"/>
        <v>0720303490</v>
      </c>
      <c r="G1109" s="15">
        <f t="shared" si="731"/>
        <v>350</v>
      </c>
      <c r="H1109" s="12">
        <f>H1121</f>
        <v>300</v>
      </c>
      <c r="I1109" s="12">
        <f t="shared" ref="I1109:S1109" si="733">I1121</f>
        <v>0</v>
      </c>
      <c r="J1109" s="12">
        <f t="shared" si="733"/>
        <v>0</v>
      </c>
      <c r="K1109" s="12">
        <f t="shared" si="733"/>
        <v>0</v>
      </c>
      <c r="L1109" s="12">
        <f t="shared" si="733"/>
        <v>300</v>
      </c>
      <c r="M1109" s="12">
        <f t="shared" si="733"/>
        <v>0</v>
      </c>
      <c r="N1109" s="12">
        <f t="shared" si="733"/>
        <v>0</v>
      </c>
      <c r="O1109" s="12">
        <f t="shared" si="733"/>
        <v>0</v>
      </c>
      <c r="P1109" s="12">
        <f t="shared" si="733"/>
        <v>0</v>
      </c>
      <c r="Q1109" s="12">
        <f t="shared" si="733"/>
        <v>0</v>
      </c>
      <c r="R1109" s="12">
        <f t="shared" si="733"/>
        <v>300</v>
      </c>
      <c r="S1109" s="12">
        <f t="shared" si="733"/>
        <v>300</v>
      </c>
      <c r="T1109" s="142"/>
      <c r="U1109" s="179"/>
    </row>
    <row r="1110" spans="1:21" s="116" customFormat="1" x14ac:dyDescent="0.2">
      <c r="A1110" s="146"/>
      <c r="B1110" s="144"/>
      <c r="C1110" s="15">
        <f>C1128</f>
        <v>136</v>
      </c>
      <c r="D1110" s="15" t="str">
        <f t="shared" ref="D1110:G1110" si="734">D1128</f>
        <v>07</v>
      </c>
      <c r="E1110" s="15" t="str">
        <f t="shared" ref="E1110" si="735">E1128</f>
        <v>02</v>
      </c>
      <c r="F1110" s="15" t="str">
        <f t="shared" si="734"/>
        <v>0720303490</v>
      </c>
      <c r="G1110" s="15">
        <f t="shared" si="734"/>
        <v>350</v>
      </c>
      <c r="H1110" s="12">
        <f t="shared" ref="H1110" si="736">H1128</f>
        <v>2850</v>
      </c>
      <c r="I1110" s="12">
        <f t="shared" ref="I1110:S1110" si="737">I1128</f>
        <v>0</v>
      </c>
      <c r="J1110" s="12">
        <f t="shared" si="737"/>
        <v>0</v>
      </c>
      <c r="K1110" s="12">
        <f t="shared" si="737"/>
        <v>0</v>
      </c>
      <c r="L1110" s="12">
        <f t="shared" si="737"/>
        <v>0</v>
      </c>
      <c r="M1110" s="12">
        <f t="shared" si="737"/>
        <v>0</v>
      </c>
      <c r="N1110" s="12">
        <f t="shared" si="737"/>
        <v>2850</v>
      </c>
      <c r="O1110" s="12">
        <f t="shared" si="737"/>
        <v>0</v>
      </c>
      <c r="P1110" s="12">
        <f t="shared" si="737"/>
        <v>0</v>
      </c>
      <c r="Q1110" s="12">
        <f t="shared" si="737"/>
        <v>0</v>
      </c>
      <c r="R1110" s="12">
        <f t="shared" si="737"/>
        <v>2850</v>
      </c>
      <c r="S1110" s="12">
        <f t="shared" si="737"/>
        <v>2850</v>
      </c>
      <c r="T1110" s="142"/>
      <c r="U1110" s="179"/>
    </row>
    <row r="1111" spans="1:21" s="116" customFormat="1" x14ac:dyDescent="0.2">
      <c r="A1111" s="146"/>
      <c r="B1111" s="144"/>
      <c r="C1111" s="15">
        <f>C1136</f>
        <v>136</v>
      </c>
      <c r="D1111" s="15" t="str">
        <f t="shared" ref="D1111:Q1111" si="738">D1136</f>
        <v>07</v>
      </c>
      <c r="E1111" s="15" t="str">
        <f t="shared" si="738"/>
        <v>09</v>
      </c>
      <c r="F1111" s="15" t="str">
        <f t="shared" si="738"/>
        <v>0720303490</v>
      </c>
      <c r="G1111" s="15">
        <f t="shared" si="738"/>
        <v>622</v>
      </c>
      <c r="H1111" s="21">
        <f t="shared" si="738"/>
        <v>630</v>
      </c>
      <c r="I1111" s="21">
        <f t="shared" si="738"/>
        <v>0</v>
      </c>
      <c r="J1111" s="21">
        <f t="shared" si="738"/>
        <v>0</v>
      </c>
      <c r="K1111" s="21">
        <f t="shared" si="738"/>
        <v>0</v>
      </c>
      <c r="L1111" s="21">
        <f t="shared" si="738"/>
        <v>0</v>
      </c>
      <c r="M1111" s="21">
        <f t="shared" si="738"/>
        <v>0</v>
      </c>
      <c r="N1111" s="21">
        <f t="shared" si="738"/>
        <v>0</v>
      </c>
      <c r="O1111" s="21">
        <f t="shared" si="738"/>
        <v>0</v>
      </c>
      <c r="P1111" s="21">
        <f t="shared" si="738"/>
        <v>630</v>
      </c>
      <c r="Q1111" s="21">
        <f t="shared" si="738"/>
        <v>0</v>
      </c>
      <c r="R1111" s="21">
        <v>630</v>
      </c>
      <c r="S1111" s="21">
        <v>630</v>
      </c>
      <c r="T1111" s="142"/>
      <c r="U1111" s="179"/>
    </row>
    <row r="1112" spans="1:21" s="116" customFormat="1" x14ac:dyDescent="0.2">
      <c r="A1112" s="146"/>
      <c r="B1112" s="144"/>
      <c r="C1112" s="15">
        <f>C1129</f>
        <v>136</v>
      </c>
      <c r="D1112" s="15" t="str">
        <f t="shared" ref="D1112:G1112" si="739">D1129</f>
        <v>07</v>
      </c>
      <c r="E1112" s="15" t="str">
        <f t="shared" ref="E1112" si="740">E1129</f>
        <v>09</v>
      </c>
      <c r="F1112" s="15" t="str">
        <f t="shared" si="739"/>
        <v>0720303490</v>
      </c>
      <c r="G1112" s="15">
        <f t="shared" si="739"/>
        <v>244</v>
      </c>
      <c r="H1112" s="12">
        <f>H1129</f>
        <v>150</v>
      </c>
      <c r="I1112" s="12">
        <f t="shared" ref="I1112:S1112" si="741">I1129</f>
        <v>0</v>
      </c>
      <c r="J1112" s="12">
        <f t="shared" si="741"/>
        <v>0</v>
      </c>
      <c r="K1112" s="12">
        <f t="shared" si="741"/>
        <v>0</v>
      </c>
      <c r="L1112" s="12">
        <f t="shared" si="741"/>
        <v>150</v>
      </c>
      <c r="M1112" s="12">
        <f t="shared" si="741"/>
        <v>0</v>
      </c>
      <c r="N1112" s="12">
        <f t="shared" si="741"/>
        <v>0</v>
      </c>
      <c r="O1112" s="12">
        <f t="shared" si="741"/>
        <v>0</v>
      </c>
      <c r="P1112" s="12">
        <f t="shared" si="741"/>
        <v>0</v>
      </c>
      <c r="Q1112" s="12">
        <f t="shared" si="741"/>
        <v>0</v>
      </c>
      <c r="R1112" s="12">
        <f t="shared" si="741"/>
        <v>150</v>
      </c>
      <c r="S1112" s="12">
        <f t="shared" si="741"/>
        <v>150</v>
      </c>
      <c r="T1112" s="142"/>
      <c r="U1112" s="179"/>
    </row>
    <row r="1113" spans="1:21" s="116" customFormat="1" ht="12.75" customHeight="1" x14ac:dyDescent="0.2">
      <c r="A1113" s="146"/>
      <c r="B1113" s="144"/>
      <c r="C1113" s="15">
        <f>C1144</f>
        <v>136</v>
      </c>
      <c r="D1113" s="15" t="str">
        <f t="shared" ref="D1113:Q1113" si="742">D1144</f>
        <v>07</v>
      </c>
      <c r="E1113" s="15" t="str">
        <f t="shared" si="742"/>
        <v>09</v>
      </c>
      <c r="F1113" s="16" t="str">
        <f>F1144</f>
        <v>072Е503970</v>
      </c>
      <c r="G1113" s="15">
        <f t="shared" si="742"/>
        <v>612</v>
      </c>
      <c r="H1113" s="10">
        <f>H1144</f>
        <v>0</v>
      </c>
      <c r="I1113" s="10">
        <f t="shared" si="742"/>
        <v>0</v>
      </c>
      <c r="J1113" s="10">
        <f t="shared" si="742"/>
        <v>0</v>
      </c>
      <c r="K1113" s="10">
        <f t="shared" si="742"/>
        <v>0</v>
      </c>
      <c r="L1113" s="10">
        <f t="shared" si="742"/>
        <v>0</v>
      </c>
      <c r="M1113" s="10">
        <f t="shared" si="742"/>
        <v>0</v>
      </c>
      <c r="N1113" s="10">
        <f t="shared" si="742"/>
        <v>0</v>
      </c>
      <c r="O1113" s="10">
        <f t="shared" si="742"/>
        <v>0</v>
      </c>
      <c r="P1113" s="10">
        <f t="shared" si="742"/>
        <v>0</v>
      </c>
      <c r="Q1113" s="10">
        <f t="shared" si="742"/>
        <v>0</v>
      </c>
      <c r="R1113" s="10">
        <v>0</v>
      </c>
      <c r="S1113" s="10">
        <v>0</v>
      </c>
      <c r="T1113" s="142"/>
      <c r="U1113" s="179"/>
    </row>
    <row r="1114" spans="1:21" s="116" customFormat="1" x14ac:dyDescent="0.2">
      <c r="A1114" s="146"/>
      <c r="B1114" s="139"/>
      <c r="C1114" s="15">
        <f>C1145</f>
        <v>136</v>
      </c>
      <c r="D1114" s="15" t="str">
        <f t="shared" ref="D1114:S1114" si="743">D1145</f>
        <v>07</v>
      </c>
      <c r="E1114" s="15" t="str">
        <f t="shared" si="743"/>
        <v>09</v>
      </c>
      <c r="F1114" s="15" t="str">
        <f t="shared" si="743"/>
        <v>0720303490</v>
      </c>
      <c r="G1114" s="15">
        <f t="shared" si="743"/>
        <v>321</v>
      </c>
      <c r="H1114" s="10">
        <f>H1145</f>
        <v>0</v>
      </c>
      <c r="I1114" s="10">
        <f t="shared" si="743"/>
        <v>0</v>
      </c>
      <c r="J1114" s="10">
        <f t="shared" si="743"/>
        <v>0</v>
      </c>
      <c r="K1114" s="10">
        <f t="shared" si="743"/>
        <v>0</v>
      </c>
      <c r="L1114" s="10">
        <f t="shared" si="743"/>
        <v>0</v>
      </c>
      <c r="M1114" s="10">
        <f t="shared" si="743"/>
        <v>0</v>
      </c>
      <c r="N1114" s="10">
        <f t="shared" si="743"/>
        <v>0</v>
      </c>
      <c r="O1114" s="10">
        <f t="shared" si="743"/>
        <v>0</v>
      </c>
      <c r="P1114" s="10">
        <f t="shared" si="743"/>
        <v>0</v>
      </c>
      <c r="Q1114" s="10">
        <f t="shared" si="743"/>
        <v>0</v>
      </c>
      <c r="R1114" s="10">
        <f t="shared" si="743"/>
        <v>0</v>
      </c>
      <c r="S1114" s="10">
        <f t="shared" si="743"/>
        <v>0</v>
      </c>
      <c r="T1114" s="142"/>
      <c r="U1114" s="179"/>
    </row>
    <row r="1115" spans="1:21" s="116" customFormat="1" x14ac:dyDescent="0.2">
      <c r="A1115" s="146"/>
      <c r="B1115" s="130" t="s">
        <v>14</v>
      </c>
      <c r="C1115" s="15"/>
      <c r="D1115" s="16"/>
      <c r="E1115" s="16"/>
      <c r="F1115" s="16"/>
      <c r="G1115" s="15"/>
      <c r="H1115" s="12">
        <f t="shared" ref="H1115:H1117" si="744">H1122+H1130</f>
        <v>0</v>
      </c>
      <c r="I1115" s="12">
        <f t="shared" ref="I1115:S1115" si="745">I1122+I1130</f>
        <v>0</v>
      </c>
      <c r="J1115" s="12">
        <f t="shared" si="745"/>
        <v>0</v>
      </c>
      <c r="K1115" s="12">
        <f t="shared" si="745"/>
        <v>0</v>
      </c>
      <c r="L1115" s="12">
        <f t="shared" si="745"/>
        <v>0</v>
      </c>
      <c r="M1115" s="12">
        <f t="shared" si="745"/>
        <v>0</v>
      </c>
      <c r="N1115" s="12">
        <f t="shared" si="745"/>
        <v>0</v>
      </c>
      <c r="O1115" s="12">
        <f t="shared" si="745"/>
        <v>0</v>
      </c>
      <c r="P1115" s="12">
        <f t="shared" si="745"/>
        <v>0</v>
      </c>
      <c r="Q1115" s="12">
        <f t="shared" si="745"/>
        <v>0</v>
      </c>
      <c r="R1115" s="12">
        <f t="shared" si="745"/>
        <v>0</v>
      </c>
      <c r="S1115" s="12">
        <f t="shared" si="745"/>
        <v>0</v>
      </c>
      <c r="T1115" s="142"/>
      <c r="U1115" s="179"/>
    </row>
    <row r="1116" spans="1:21" s="116" customFormat="1" ht="13.35" customHeight="1" x14ac:dyDescent="0.2">
      <c r="A1116" s="146"/>
      <c r="B1116" s="130" t="s">
        <v>15</v>
      </c>
      <c r="C1116" s="15"/>
      <c r="D1116" s="16"/>
      <c r="E1116" s="16"/>
      <c r="F1116" s="16"/>
      <c r="G1116" s="15"/>
      <c r="H1116" s="12">
        <f t="shared" ref="H1116" si="746">H1123+H1131</f>
        <v>0</v>
      </c>
      <c r="I1116" s="12">
        <f t="shared" ref="I1116:S1116" si="747">I1123+I1131</f>
        <v>0</v>
      </c>
      <c r="J1116" s="12">
        <f t="shared" si="747"/>
        <v>0</v>
      </c>
      <c r="K1116" s="12">
        <f t="shared" si="747"/>
        <v>0</v>
      </c>
      <c r="L1116" s="12">
        <f t="shared" si="747"/>
        <v>0</v>
      </c>
      <c r="M1116" s="12">
        <f t="shared" si="747"/>
        <v>0</v>
      </c>
      <c r="N1116" s="12">
        <f t="shared" si="747"/>
        <v>0</v>
      </c>
      <c r="O1116" s="12">
        <f t="shared" si="747"/>
        <v>0</v>
      </c>
      <c r="P1116" s="12">
        <f t="shared" si="747"/>
        <v>0</v>
      </c>
      <c r="Q1116" s="12">
        <f t="shared" si="747"/>
        <v>0</v>
      </c>
      <c r="R1116" s="12">
        <f t="shared" si="747"/>
        <v>0</v>
      </c>
      <c r="S1116" s="12">
        <f t="shared" si="747"/>
        <v>0</v>
      </c>
      <c r="T1116" s="142"/>
      <c r="U1116" s="179"/>
    </row>
    <row r="1117" spans="1:21" s="116" customFormat="1" ht="13.35" customHeight="1" x14ac:dyDescent="0.2">
      <c r="A1117" s="146"/>
      <c r="B1117" s="130" t="s">
        <v>12</v>
      </c>
      <c r="C1117" s="15"/>
      <c r="D1117" s="16"/>
      <c r="E1117" s="16"/>
      <c r="F1117" s="16"/>
      <c r="G1117" s="15"/>
      <c r="H1117" s="12">
        <f t="shared" si="744"/>
        <v>0</v>
      </c>
      <c r="I1117" s="12">
        <f t="shared" ref="I1117:S1117" si="748">I1124+I1132</f>
        <v>0</v>
      </c>
      <c r="J1117" s="12">
        <f t="shared" si="748"/>
        <v>0</v>
      </c>
      <c r="K1117" s="12">
        <f t="shared" si="748"/>
        <v>0</v>
      </c>
      <c r="L1117" s="12">
        <f t="shared" si="748"/>
        <v>0</v>
      </c>
      <c r="M1117" s="12">
        <f t="shared" si="748"/>
        <v>0</v>
      </c>
      <c r="N1117" s="12">
        <f t="shared" si="748"/>
        <v>0</v>
      </c>
      <c r="O1117" s="12">
        <f t="shared" si="748"/>
        <v>0</v>
      </c>
      <c r="P1117" s="12">
        <f t="shared" si="748"/>
        <v>0</v>
      </c>
      <c r="Q1117" s="12">
        <f t="shared" si="748"/>
        <v>0</v>
      </c>
      <c r="R1117" s="12">
        <f t="shared" si="748"/>
        <v>0</v>
      </c>
      <c r="S1117" s="12">
        <f t="shared" si="748"/>
        <v>0</v>
      </c>
      <c r="T1117" s="143"/>
      <c r="U1117" s="180"/>
    </row>
    <row r="1118" spans="1:21" s="116" customFormat="1" ht="27.6" customHeight="1" x14ac:dyDescent="0.2">
      <c r="A1118" s="146" t="s">
        <v>198</v>
      </c>
      <c r="B1118" s="130" t="s">
        <v>141</v>
      </c>
      <c r="C1118" s="15"/>
      <c r="D1118" s="16"/>
      <c r="E1118" s="16"/>
      <c r="F1118" s="16"/>
      <c r="G1118" s="15"/>
      <c r="H1118" s="12">
        <v>5</v>
      </c>
      <c r="I1118" s="12">
        <v>0</v>
      </c>
      <c r="J1118" s="12">
        <v>0</v>
      </c>
      <c r="K1118" s="12">
        <v>0</v>
      </c>
      <c r="L1118" s="12">
        <v>5</v>
      </c>
      <c r="M1118" s="12">
        <v>0</v>
      </c>
      <c r="N1118" s="12">
        <v>0</v>
      </c>
      <c r="O1118" s="12">
        <v>0</v>
      </c>
      <c r="P1118" s="12">
        <v>0</v>
      </c>
      <c r="Q1118" s="12">
        <v>0</v>
      </c>
      <c r="R1118" s="12">
        <v>5</v>
      </c>
      <c r="S1118" s="12">
        <v>5</v>
      </c>
      <c r="T1118" s="140" t="s">
        <v>691</v>
      </c>
      <c r="U1118" s="178" t="s">
        <v>234</v>
      </c>
    </row>
    <row r="1119" spans="1:21" s="116" customFormat="1" ht="39.6" customHeight="1" x14ac:dyDescent="0.2">
      <c r="A1119" s="146"/>
      <c r="B1119" s="130" t="s">
        <v>107</v>
      </c>
      <c r="C1119" s="15"/>
      <c r="D1119" s="16"/>
      <c r="E1119" s="16"/>
      <c r="F1119" s="16"/>
      <c r="G1119" s="15"/>
      <c r="H1119" s="12">
        <f t="shared" ref="H1119:S1119" si="749">ROUND(H1120/H1118,1)</f>
        <v>60</v>
      </c>
      <c r="I1119" s="12" t="e">
        <f t="shared" si="749"/>
        <v>#DIV/0!</v>
      </c>
      <c r="J1119" s="13" t="s">
        <v>396</v>
      </c>
      <c r="K1119" s="13">
        <v>0</v>
      </c>
      <c r="L1119" s="13" t="s">
        <v>396</v>
      </c>
      <c r="M1119" s="13">
        <v>0</v>
      </c>
      <c r="N1119" s="13" t="s">
        <v>396</v>
      </c>
      <c r="O1119" s="13">
        <v>0</v>
      </c>
      <c r="P1119" s="13" t="s">
        <v>396</v>
      </c>
      <c r="Q1119" s="12" t="e">
        <f t="shared" si="749"/>
        <v>#DIV/0!</v>
      </c>
      <c r="R1119" s="12">
        <f t="shared" si="749"/>
        <v>60</v>
      </c>
      <c r="S1119" s="12">
        <f t="shared" si="749"/>
        <v>60</v>
      </c>
      <c r="T1119" s="140"/>
      <c r="U1119" s="179"/>
    </row>
    <row r="1120" spans="1:21" s="116" customFormat="1" ht="25.5" x14ac:dyDescent="0.2">
      <c r="A1120" s="146"/>
      <c r="B1120" s="130" t="s">
        <v>90</v>
      </c>
      <c r="C1120" s="15"/>
      <c r="D1120" s="16"/>
      <c r="E1120" s="16"/>
      <c r="F1120" s="16"/>
      <c r="G1120" s="15"/>
      <c r="H1120" s="12">
        <f t="shared" ref="H1120:S1120" si="750">SUM(H1121:H1124)</f>
        <v>300</v>
      </c>
      <c r="I1120" s="12">
        <f t="shared" si="750"/>
        <v>0</v>
      </c>
      <c r="J1120" s="12">
        <f t="shared" si="750"/>
        <v>0</v>
      </c>
      <c r="K1120" s="12">
        <f t="shared" si="750"/>
        <v>0</v>
      </c>
      <c r="L1120" s="12">
        <f t="shared" si="750"/>
        <v>300</v>
      </c>
      <c r="M1120" s="12">
        <f t="shared" si="750"/>
        <v>0</v>
      </c>
      <c r="N1120" s="12">
        <f t="shared" si="750"/>
        <v>0</v>
      </c>
      <c r="O1120" s="12">
        <f t="shared" si="750"/>
        <v>0</v>
      </c>
      <c r="P1120" s="12">
        <f t="shared" si="750"/>
        <v>0</v>
      </c>
      <c r="Q1120" s="12">
        <f t="shared" si="750"/>
        <v>0</v>
      </c>
      <c r="R1120" s="12">
        <f t="shared" si="750"/>
        <v>300</v>
      </c>
      <c r="S1120" s="12">
        <f t="shared" si="750"/>
        <v>300</v>
      </c>
      <c r="T1120" s="140"/>
      <c r="U1120" s="179"/>
    </row>
    <row r="1121" spans="1:21" s="116" customFormat="1" ht="13.35" customHeight="1" x14ac:dyDescent="0.2">
      <c r="A1121" s="146"/>
      <c r="B1121" s="130" t="s">
        <v>17</v>
      </c>
      <c r="C1121" s="15">
        <v>136</v>
      </c>
      <c r="D1121" s="16" t="s">
        <v>400</v>
      </c>
      <c r="E1121" s="18" t="s">
        <v>401</v>
      </c>
      <c r="F1121" s="16" t="s">
        <v>501</v>
      </c>
      <c r="G1121" s="15">
        <v>350</v>
      </c>
      <c r="H1121" s="12">
        <f>J1121+L1121+N1121+P1121</f>
        <v>300</v>
      </c>
      <c r="I1121" s="19">
        <f t="shared" ref="I1121:I1124" si="751">K1121+M1121+O1121+Q1121</f>
        <v>0</v>
      </c>
      <c r="J1121" s="12">
        <v>0</v>
      </c>
      <c r="K1121" s="12">
        <v>0</v>
      </c>
      <c r="L1121" s="12">
        <v>300</v>
      </c>
      <c r="M1121" s="12">
        <v>0</v>
      </c>
      <c r="N1121" s="12">
        <v>0</v>
      </c>
      <c r="O1121" s="12">
        <v>0</v>
      </c>
      <c r="P1121" s="12">
        <v>0</v>
      </c>
      <c r="Q1121" s="12">
        <v>0</v>
      </c>
      <c r="R1121" s="12">
        <v>300</v>
      </c>
      <c r="S1121" s="12">
        <v>300</v>
      </c>
      <c r="T1121" s="140"/>
      <c r="U1121" s="179"/>
    </row>
    <row r="1122" spans="1:21" s="204" customFormat="1" ht="13.35" customHeight="1" x14ac:dyDescent="0.2">
      <c r="A1122" s="146"/>
      <c r="B1122" s="130" t="s">
        <v>14</v>
      </c>
      <c r="C1122" s="15"/>
      <c r="D1122" s="16"/>
      <c r="E1122" s="16"/>
      <c r="F1122" s="16"/>
      <c r="G1122" s="15"/>
      <c r="H1122" s="12">
        <f t="shared" ref="H1122:H1124" si="752">J1122+L1122+N1122+P1122</f>
        <v>0</v>
      </c>
      <c r="I1122" s="19">
        <f t="shared" si="751"/>
        <v>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40"/>
      <c r="U1122" s="179"/>
    </row>
    <row r="1123" spans="1:21" s="116" customFormat="1" ht="13.35" customHeight="1" x14ac:dyDescent="0.2">
      <c r="A1123" s="146"/>
      <c r="B1123" s="130" t="s">
        <v>15</v>
      </c>
      <c r="C1123" s="15"/>
      <c r="D1123" s="16"/>
      <c r="E1123" s="16"/>
      <c r="F1123" s="16"/>
      <c r="G1123" s="15"/>
      <c r="H1123" s="12">
        <f t="shared" si="752"/>
        <v>0</v>
      </c>
      <c r="I1123" s="19">
        <f t="shared" si="751"/>
        <v>0</v>
      </c>
      <c r="J1123" s="12">
        <v>0</v>
      </c>
      <c r="K1123" s="12">
        <v>0</v>
      </c>
      <c r="L1123" s="12">
        <v>0</v>
      </c>
      <c r="M1123" s="12">
        <v>0</v>
      </c>
      <c r="N1123" s="12">
        <v>0</v>
      </c>
      <c r="O1123" s="12">
        <v>0</v>
      </c>
      <c r="P1123" s="12">
        <v>0</v>
      </c>
      <c r="Q1123" s="12">
        <v>0</v>
      </c>
      <c r="R1123" s="12">
        <v>0</v>
      </c>
      <c r="S1123" s="12">
        <v>0</v>
      </c>
      <c r="T1123" s="140"/>
      <c r="U1123" s="179"/>
    </row>
    <row r="1124" spans="1:21" s="116" customFormat="1" ht="53.45" customHeight="1" x14ac:dyDescent="0.2">
      <c r="A1124" s="146"/>
      <c r="B1124" s="130" t="s">
        <v>12</v>
      </c>
      <c r="C1124" s="15"/>
      <c r="D1124" s="16"/>
      <c r="E1124" s="16"/>
      <c r="F1124" s="16"/>
      <c r="G1124" s="15"/>
      <c r="H1124" s="12">
        <f t="shared" si="752"/>
        <v>0</v>
      </c>
      <c r="I1124" s="19">
        <f t="shared" si="751"/>
        <v>0</v>
      </c>
      <c r="J1124" s="12">
        <v>0</v>
      </c>
      <c r="K1124" s="12">
        <v>0</v>
      </c>
      <c r="L1124" s="12">
        <v>0</v>
      </c>
      <c r="M1124" s="12">
        <v>0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  <c r="T1124" s="140"/>
      <c r="U1124" s="180"/>
    </row>
    <row r="1125" spans="1:21" s="116" customFormat="1" ht="23.1" customHeight="1" x14ac:dyDescent="0.2">
      <c r="A1125" s="138" t="s">
        <v>199</v>
      </c>
      <c r="B1125" s="130" t="s">
        <v>141</v>
      </c>
      <c r="C1125" s="15"/>
      <c r="D1125" s="16"/>
      <c r="E1125" s="16"/>
      <c r="F1125" s="16"/>
      <c r="G1125" s="15"/>
      <c r="H1125" s="12">
        <v>55</v>
      </c>
      <c r="I1125" s="12">
        <v>0</v>
      </c>
      <c r="J1125" s="12">
        <v>0</v>
      </c>
      <c r="K1125" s="12">
        <v>0</v>
      </c>
      <c r="L1125" s="12">
        <v>0</v>
      </c>
      <c r="M1125" s="12">
        <v>0</v>
      </c>
      <c r="N1125" s="12">
        <v>55</v>
      </c>
      <c r="O1125" s="12">
        <v>0</v>
      </c>
      <c r="P1125" s="12">
        <v>0</v>
      </c>
      <c r="Q1125" s="12">
        <v>0</v>
      </c>
      <c r="R1125" s="12">
        <v>55</v>
      </c>
      <c r="S1125" s="12">
        <v>55</v>
      </c>
      <c r="T1125" s="140" t="s">
        <v>377</v>
      </c>
      <c r="U1125" s="178" t="s">
        <v>335</v>
      </c>
    </row>
    <row r="1126" spans="1:21" s="116" customFormat="1" ht="25.5" x14ac:dyDescent="0.2">
      <c r="A1126" s="144"/>
      <c r="B1126" s="130" t="s">
        <v>107</v>
      </c>
      <c r="C1126" s="15"/>
      <c r="D1126" s="16"/>
      <c r="E1126" s="16"/>
      <c r="F1126" s="16"/>
      <c r="G1126" s="15"/>
      <c r="H1126" s="12">
        <f t="shared" ref="H1126:S1126" si="753">ROUND(H1127/H1125,1)</f>
        <v>54.5</v>
      </c>
      <c r="I1126" s="12" t="e">
        <f t="shared" si="753"/>
        <v>#DIV/0!</v>
      </c>
      <c r="J1126" s="13" t="s">
        <v>396</v>
      </c>
      <c r="K1126" s="13">
        <v>0</v>
      </c>
      <c r="L1126" s="13" t="s">
        <v>396</v>
      </c>
      <c r="M1126" s="13">
        <v>0</v>
      </c>
      <c r="N1126" s="13" t="s">
        <v>396</v>
      </c>
      <c r="O1126" s="13">
        <v>0</v>
      </c>
      <c r="P1126" s="13" t="s">
        <v>396</v>
      </c>
      <c r="Q1126" s="12" t="e">
        <f t="shared" si="753"/>
        <v>#DIV/0!</v>
      </c>
      <c r="R1126" s="12">
        <f t="shared" si="753"/>
        <v>54.5</v>
      </c>
      <c r="S1126" s="12">
        <f t="shared" si="753"/>
        <v>54.5</v>
      </c>
      <c r="T1126" s="140"/>
      <c r="U1126" s="179"/>
    </row>
    <row r="1127" spans="1:21" s="116" customFormat="1" ht="25.5" x14ac:dyDescent="0.2">
      <c r="A1127" s="144"/>
      <c r="B1127" s="130" t="s">
        <v>90</v>
      </c>
      <c r="C1127" s="15"/>
      <c r="D1127" s="16"/>
      <c r="E1127" s="16"/>
      <c r="F1127" s="16"/>
      <c r="G1127" s="15"/>
      <c r="H1127" s="12">
        <f>SUM(H1128:H1132)</f>
        <v>3000</v>
      </c>
      <c r="I1127" s="12">
        <f t="shared" ref="I1127:S1127" si="754">SUM(I1128:I1132)</f>
        <v>0</v>
      </c>
      <c r="J1127" s="12">
        <f t="shared" si="754"/>
        <v>0</v>
      </c>
      <c r="K1127" s="12">
        <f t="shared" si="754"/>
        <v>0</v>
      </c>
      <c r="L1127" s="12">
        <f t="shared" si="754"/>
        <v>150</v>
      </c>
      <c r="M1127" s="12">
        <f t="shared" si="754"/>
        <v>0</v>
      </c>
      <c r="N1127" s="12">
        <f t="shared" si="754"/>
        <v>2850</v>
      </c>
      <c r="O1127" s="12">
        <f t="shared" si="754"/>
        <v>0</v>
      </c>
      <c r="P1127" s="12">
        <f t="shared" si="754"/>
        <v>0</v>
      </c>
      <c r="Q1127" s="12">
        <f t="shared" si="754"/>
        <v>0</v>
      </c>
      <c r="R1127" s="12">
        <f t="shared" si="754"/>
        <v>3000</v>
      </c>
      <c r="S1127" s="12">
        <f t="shared" si="754"/>
        <v>3000</v>
      </c>
      <c r="T1127" s="140"/>
      <c r="U1127" s="179"/>
    </row>
    <row r="1128" spans="1:21" s="116" customFormat="1" ht="13.35" customHeight="1" x14ac:dyDescent="0.2">
      <c r="A1128" s="144"/>
      <c r="B1128" s="145" t="s">
        <v>17</v>
      </c>
      <c r="C1128" s="15">
        <v>136</v>
      </c>
      <c r="D1128" s="16" t="s">
        <v>400</v>
      </c>
      <c r="E1128" s="18" t="s">
        <v>401</v>
      </c>
      <c r="F1128" s="16" t="s">
        <v>501</v>
      </c>
      <c r="G1128" s="128">
        <v>350</v>
      </c>
      <c r="H1128" s="12">
        <f>J1128+L1128+N1128+P1128</f>
        <v>2850</v>
      </c>
      <c r="I1128" s="19">
        <f>K1128+M1128+O1128+Q1128</f>
        <v>0</v>
      </c>
      <c r="J1128" s="12">
        <v>0</v>
      </c>
      <c r="K1128" s="12">
        <v>0</v>
      </c>
      <c r="L1128" s="12">
        <v>0</v>
      </c>
      <c r="M1128" s="12">
        <v>0</v>
      </c>
      <c r="N1128" s="12">
        <v>2850</v>
      </c>
      <c r="O1128" s="12">
        <v>0</v>
      </c>
      <c r="P1128" s="12">
        <v>0</v>
      </c>
      <c r="Q1128" s="12">
        <v>0</v>
      </c>
      <c r="R1128" s="12">
        <v>2850</v>
      </c>
      <c r="S1128" s="12">
        <v>2850</v>
      </c>
      <c r="T1128" s="140"/>
      <c r="U1128" s="179"/>
    </row>
    <row r="1129" spans="1:21" s="116" customFormat="1" ht="13.35" customHeight="1" x14ac:dyDescent="0.2">
      <c r="A1129" s="144"/>
      <c r="B1129" s="145"/>
      <c r="C1129" s="15">
        <v>136</v>
      </c>
      <c r="D1129" s="16" t="s">
        <v>400</v>
      </c>
      <c r="E1129" s="18" t="s">
        <v>402</v>
      </c>
      <c r="F1129" s="16" t="s">
        <v>501</v>
      </c>
      <c r="G1129" s="128">
        <v>244</v>
      </c>
      <c r="H1129" s="12">
        <f t="shared" ref="H1129:H1132" si="755">J1129+L1129+N1129+P1129</f>
        <v>150</v>
      </c>
      <c r="I1129" s="19">
        <f t="shared" ref="I1129:I1132" si="756">K1129+M1129+O1129+Q1129</f>
        <v>0</v>
      </c>
      <c r="J1129" s="12">
        <v>0</v>
      </c>
      <c r="K1129" s="12">
        <v>0</v>
      </c>
      <c r="L1129" s="12">
        <v>150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150</v>
      </c>
      <c r="S1129" s="12">
        <v>150</v>
      </c>
      <c r="T1129" s="140"/>
      <c r="U1129" s="179"/>
    </row>
    <row r="1130" spans="1:21" s="116" customFormat="1" ht="13.35" customHeight="1" x14ac:dyDescent="0.2">
      <c r="A1130" s="144"/>
      <c r="B1130" s="130" t="s">
        <v>14</v>
      </c>
      <c r="C1130" s="15"/>
      <c r="D1130" s="16"/>
      <c r="E1130" s="16"/>
      <c r="F1130" s="16"/>
      <c r="G1130" s="15"/>
      <c r="H1130" s="12">
        <f t="shared" si="755"/>
        <v>0</v>
      </c>
      <c r="I1130" s="19">
        <f t="shared" si="756"/>
        <v>0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40"/>
      <c r="U1130" s="179"/>
    </row>
    <row r="1131" spans="1:21" s="116" customFormat="1" ht="13.35" customHeight="1" x14ac:dyDescent="0.2">
      <c r="A1131" s="144"/>
      <c r="B1131" s="130" t="s">
        <v>15</v>
      </c>
      <c r="C1131" s="15"/>
      <c r="D1131" s="16"/>
      <c r="E1131" s="16"/>
      <c r="F1131" s="16"/>
      <c r="G1131" s="15"/>
      <c r="H1131" s="12">
        <f t="shared" si="755"/>
        <v>0</v>
      </c>
      <c r="I1131" s="19">
        <f t="shared" si="756"/>
        <v>0</v>
      </c>
      <c r="J1131" s="12">
        <v>0</v>
      </c>
      <c r="K1131" s="12">
        <v>0</v>
      </c>
      <c r="L1131" s="12">
        <v>0</v>
      </c>
      <c r="M1131" s="12">
        <v>0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2">
        <v>0</v>
      </c>
      <c r="T1131" s="140"/>
      <c r="U1131" s="179"/>
    </row>
    <row r="1132" spans="1:21" s="116" customFormat="1" ht="61.5" customHeight="1" x14ac:dyDescent="0.2">
      <c r="A1132" s="139"/>
      <c r="B1132" s="130" t="s">
        <v>12</v>
      </c>
      <c r="C1132" s="15"/>
      <c r="D1132" s="16"/>
      <c r="E1132" s="16"/>
      <c r="F1132" s="16"/>
      <c r="G1132" s="15"/>
      <c r="H1132" s="12">
        <f t="shared" si="755"/>
        <v>0</v>
      </c>
      <c r="I1132" s="19">
        <f t="shared" si="756"/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  <c r="T1132" s="140"/>
      <c r="U1132" s="180"/>
    </row>
    <row r="1133" spans="1:21" s="116" customFormat="1" ht="23.1" customHeight="1" x14ac:dyDescent="0.2">
      <c r="A1133" s="138" t="s">
        <v>414</v>
      </c>
      <c r="B1133" s="130" t="s">
        <v>141</v>
      </c>
      <c r="C1133" s="15"/>
      <c r="D1133" s="16"/>
      <c r="E1133" s="16"/>
      <c r="F1133" s="16"/>
      <c r="G1133" s="15"/>
      <c r="H1133" s="12">
        <f>J1133+L1133+N1133+P1133</f>
        <v>1</v>
      </c>
      <c r="I1133" s="12">
        <v>0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2">
        <v>0</v>
      </c>
      <c r="P1133" s="12">
        <v>1</v>
      </c>
      <c r="Q1133" s="12">
        <v>0</v>
      </c>
      <c r="R1133" s="12">
        <v>0</v>
      </c>
      <c r="S1133" s="12">
        <v>0</v>
      </c>
      <c r="T1133" s="140" t="s">
        <v>232</v>
      </c>
      <c r="U1133" s="178" t="s">
        <v>257</v>
      </c>
    </row>
    <row r="1134" spans="1:21" s="116" customFormat="1" ht="25.5" x14ac:dyDescent="0.2">
      <c r="A1134" s="144"/>
      <c r="B1134" s="130" t="s">
        <v>107</v>
      </c>
      <c r="C1134" s="15"/>
      <c r="D1134" s="16"/>
      <c r="E1134" s="16"/>
      <c r="F1134" s="16"/>
      <c r="G1134" s="15"/>
      <c r="H1134" s="12">
        <f t="shared" ref="H1134:I1134" si="757">ROUND(H1135/H1133,1)</f>
        <v>630</v>
      </c>
      <c r="I1134" s="12" t="e">
        <f t="shared" si="757"/>
        <v>#DIV/0!</v>
      </c>
      <c r="J1134" s="13" t="s">
        <v>396</v>
      </c>
      <c r="K1134" s="13">
        <v>0</v>
      </c>
      <c r="L1134" s="13" t="s">
        <v>396</v>
      </c>
      <c r="M1134" s="13">
        <v>0</v>
      </c>
      <c r="N1134" s="13" t="s">
        <v>396</v>
      </c>
      <c r="O1134" s="13">
        <v>0</v>
      </c>
      <c r="P1134" s="13" t="s">
        <v>396</v>
      </c>
      <c r="Q1134" s="12" t="e">
        <f t="shared" ref="Q1134" si="758">ROUND(Q1135/Q1133,1)</f>
        <v>#DIV/0!</v>
      </c>
      <c r="R1134" s="12">
        <v>0</v>
      </c>
      <c r="S1134" s="12">
        <v>0</v>
      </c>
      <c r="T1134" s="140"/>
      <c r="U1134" s="179"/>
    </row>
    <row r="1135" spans="1:21" s="116" customFormat="1" ht="25.5" x14ac:dyDescent="0.2">
      <c r="A1135" s="144"/>
      <c r="B1135" s="130" t="s">
        <v>90</v>
      </c>
      <c r="C1135" s="15"/>
      <c r="D1135" s="16"/>
      <c r="E1135" s="16"/>
      <c r="F1135" s="16"/>
      <c r="G1135" s="15"/>
      <c r="H1135" s="12">
        <f>SUM(H1136:H1140)</f>
        <v>630</v>
      </c>
      <c r="I1135" s="12">
        <f t="shared" ref="I1135:S1135" si="759">SUM(I1136:I1140)</f>
        <v>0</v>
      </c>
      <c r="J1135" s="12">
        <f t="shared" si="759"/>
        <v>0</v>
      </c>
      <c r="K1135" s="12">
        <f t="shared" si="759"/>
        <v>0</v>
      </c>
      <c r="L1135" s="12">
        <f t="shared" si="759"/>
        <v>0</v>
      </c>
      <c r="M1135" s="12">
        <f t="shared" si="759"/>
        <v>0</v>
      </c>
      <c r="N1135" s="12">
        <f t="shared" si="759"/>
        <v>0</v>
      </c>
      <c r="O1135" s="12">
        <f t="shared" si="759"/>
        <v>0</v>
      </c>
      <c r="P1135" s="12">
        <f t="shared" si="759"/>
        <v>630</v>
      </c>
      <c r="Q1135" s="12">
        <f t="shared" si="759"/>
        <v>0</v>
      </c>
      <c r="R1135" s="12">
        <f t="shared" si="759"/>
        <v>0</v>
      </c>
      <c r="S1135" s="12">
        <f t="shared" si="759"/>
        <v>0</v>
      </c>
      <c r="T1135" s="140"/>
      <c r="U1135" s="179"/>
    </row>
    <row r="1136" spans="1:21" s="116" customFormat="1" ht="13.35" customHeight="1" x14ac:dyDescent="0.2">
      <c r="A1136" s="144"/>
      <c r="B1136" s="145" t="s">
        <v>17</v>
      </c>
      <c r="C1136" s="15">
        <v>136</v>
      </c>
      <c r="D1136" s="16" t="s">
        <v>400</v>
      </c>
      <c r="E1136" s="18" t="s">
        <v>402</v>
      </c>
      <c r="F1136" s="16" t="s">
        <v>501</v>
      </c>
      <c r="G1136" s="128">
        <v>622</v>
      </c>
      <c r="H1136" s="12">
        <f>J1136+L1136+N1136+P1136</f>
        <v>630</v>
      </c>
      <c r="I1136" s="19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0</v>
      </c>
      <c r="P1136" s="12">
        <v>630</v>
      </c>
      <c r="Q1136" s="12">
        <v>0</v>
      </c>
      <c r="R1136" s="12">
        <v>0</v>
      </c>
      <c r="S1136" s="12">
        <v>0</v>
      </c>
      <c r="T1136" s="140"/>
      <c r="U1136" s="179"/>
    </row>
    <row r="1137" spans="1:21" s="116" customFormat="1" ht="13.35" customHeight="1" x14ac:dyDescent="0.2">
      <c r="A1137" s="144"/>
      <c r="B1137" s="145"/>
      <c r="C1137" s="15"/>
      <c r="D1137" s="16"/>
      <c r="E1137" s="18"/>
      <c r="F1137" s="16"/>
      <c r="G1137" s="128"/>
      <c r="H1137" s="12">
        <f t="shared" ref="H1137:H1140" si="760">J1137+L1137+N1137+P1137</f>
        <v>0</v>
      </c>
      <c r="I1137" s="19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0</v>
      </c>
      <c r="S1137" s="12">
        <v>0</v>
      </c>
      <c r="T1137" s="140"/>
      <c r="U1137" s="179"/>
    </row>
    <row r="1138" spans="1:21" s="116" customFormat="1" ht="13.35" customHeight="1" x14ac:dyDescent="0.2">
      <c r="A1138" s="144"/>
      <c r="B1138" s="130" t="s">
        <v>14</v>
      </c>
      <c r="C1138" s="15"/>
      <c r="D1138" s="16"/>
      <c r="E1138" s="16"/>
      <c r="F1138" s="16"/>
      <c r="G1138" s="15"/>
      <c r="H1138" s="12">
        <f t="shared" si="760"/>
        <v>0</v>
      </c>
      <c r="I1138" s="19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0</v>
      </c>
      <c r="P1138" s="12">
        <v>0</v>
      </c>
      <c r="Q1138" s="12">
        <v>0</v>
      </c>
      <c r="R1138" s="12">
        <v>0</v>
      </c>
      <c r="S1138" s="12">
        <v>0</v>
      </c>
      <c r="T1138" s="140"/>
      <c r="U1138" s="179"/>
    </row>
    <row r="1139" spans="1:21" s="116" customFormat="1" ht="13.35" customHeight="1" x14ac:dyDescent="0.2">
      <c r="A1139" s="144"/>
      <c r="B1139" s="130" t="s">
        <v>15</v>
      </c>
      <c r="C1139" s="15"/>
      <c r="D1139" s="16"/>
      <c r="E1139" s="16"/>
      <c r="F1139" s="16"/>
      <c r="G1139" s="15"/>
      <c r="H1139" s="12">
        <f t="shared" si="760"/>
        <v>0</v>
      </c>
      <c r="I1139" s="19">
        <v>0</v>
      </c>
      <c r="J1139" s="12">
        <v>0</v>
      </c>
      <c r="K1139" s="12">
        <v>0</v>
      </c>
      <c r="L1139" s="12">
        <v>0</v>
      </c>
      <c r="M1139" s="12">
        <v>0</v>
      </c>
      <c r="N1139" s="12">
        <v>0</v>
      </c>
      <c r="O1139" s="12">
        <v>0</v>
      </c>
      <c r="P1139" s="12">
        <v>0</v>
      </c>
      <c r="Q1139" s="12">
        <v>0</v>
      </c>
      <c r="R1139" s="12">
        <v>0</v>
      </c>
      <c r="S1139" s="12">
        <v>0</v>
      </c>
      <c r="T1139" s="140"/>
      <c r="U1139" s="179"/>
    </row>
    <row r="1140" spans="1:21" s="116" customFormat="1" ht="12.75" customHeight="1" x14ac:dyDescent="0.2">
      <c r="A1140" s="139"/>
      <c r="B1140" s="130" t="s">
        <v>12</v>
      </c>
      <c r="C1140" s="15"/>
      <c r="D1140" s="16"/>
      <c r="E1140" s="16"/>
      <c r="F1140" s="16"/>
      <c r="G1140" s="15"/>
      <c r="H1140" s="12">
        <f t="shared" si="760"/>
        <v>0</v>
      </c>
      <c r="I1140" s="19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  <c r="T1140" s="140"/>
      <c r="U1140" s="180"/>
    </row>
    <row r="1141" spans="1:21" s="116" customFormat="1" ht="15" hidden="1" customHeight="1" x14ac:dyDescent="0.2">
      <c r="A1141" s="138" t="s">
        <v>517</v>
      </c>
      <c r="B1141" s="130" t="s">
        <v>141</v>
      </c>
      <c r="C1141" s="15"/>
      <c r="D1141" s="16"/>
      <c r="E1141" s="16"/>
      <c r="F1141" s="16"/>
      <c r="G1141" s="15"/>
      <c r="H1141" s="12"/>
      <c r="I1141" s="19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41" t="s">
        <v>230</v>
      </c>
      <c r="U1141" s="178" t="s">
        <v>602</v>
      </c>
    </row>
    <row r="1142" spans="1:21" s="116" customFormat="1" ht="25.5" hidden="1" customHeight="1" x14ac:dyDescent="0.2">
      <c r="A1142" s="144"/>
      <c r="B1142" s="130" t="s">
        <v>107</v>
      </c>
      <c r="C1142" s="15"/>
      <c r="D1142" s="16"/>
      <c r="E1142" s="16"/>
      <c r="F1142" s="16"/>
      <c r="G1142" s="15"/>
      <c r="H1142" s="12" t="e">
        <f>ROUND(H1143/H1141,1)</f>
        <v>#DIV/0!</v>
      </c>
      <c r="I1142" s="12" t="e">
        <f t="shared" ref="I1142:S1142" si="761">ROUND(I1143/I1141,1)</f>
        <v>#DIV/0!</v>
      </c>
      <c r="J1142" s="20" t="e">
        <f t="shared" si="761"/>
        <v>#DIV/0!</v>
      </c>
      <c r="K1142" s="20" t="e">
        <f t="shared" si="761"/>
        <v>#DIV/0!</v>
      </c>
      <c r="L1142" s="20" t="e">
        <f t="shared" si="761"/>
        <v>#DIV/0!</v>
      </c>
      <c r="M1142" s="20" t="e">
        <f t="shared" si="761"/>
        <v>#DIV/0!</v>
      </c>
      <c r="N1142" s="20" t="e">
        <f t="shared" si="761"/>
        <v>#DIV/0!</v>
      </c>
      <c r="O1142" s="20" t="e">
        <f t="shared" si="761"/>
        <v>#DIV/0!</v>
      </c>
      <c r="P1142" s="20" t="e">
        <f t="shared" si="761"/>
        <v>#DIV/0!</v>
      </c>
      <c r="Q1142" s="12" t="e">
        <f t="shared" si="761"/>
        <v>#DIV/0!</v>
      </c>
      <c r="R1142" s="12" t="e">
        <f t="shared" si="761"/>
        <v>#DIV/0!</v>
      </c>
      <c r="S1142" s="12" t="e">
        <f t="shared" si="761"/>
        <v>#DIV/0!</v>
      </c>
      <c r="T1142" s="142"/>
      <c r="U1142" s="179"/>
    </row>
    <row r="1143" spans="1:21" s="116" customFormat="1" ht="25.5" hidden="1" x14ac:dyDescent="0.2">
      <c r="A1143" s="144"/>
      <c r="B1143" s="130" t="s">
        <v>90</v>
      </c>
      <c r="C1143" s="15"/>
      <c r="D1143" s="16"/>
      <c r="E1143" s="16"/>
      <c r="F1143" s="16"/>
      <c r="G1143" s="15"/>
      <c r="H1143" s="12">
        <f>SUM(H1144:H1148)</f>
        <v>0</v>
      </c>
      <c r="I1143" s="12">
        <f t="shared" ref="I1143:S1143" si="762">SUM(I1144:I1148)</f>
        <v>0</v>
      </c>
      <c r="J1143" s="12">
        <f t="shared" si="762"/>
        <v>0</v>
      </c>
      <c r="K1143" s="12">
        <f t="shared" si="762"/>
        <v>0</v>
      </c>
      <c r="L1143" s="12">
        <f t="shared" si="762"/>
        <v>0</v>
      </c>
      <c r="M1143" s="12">
        <f t="shared" si="762"/>
        <v>0</v>
      </c>
      <c r="N1143" s="12">
        <f t="shared" si="762"/>
        <v>0</v>
      </c>
      <c r="O1143" s="12">
        <f t="shared" si="762"/>
        <v>0</v>
      </c>
      <c r="P1143" s="12">
        <f t="shared" si="762"/>
        <v>0</v>
      </c>
      <c r="Q1143" s="12">
        <f t="shared" si="762"/>
        <v>0</v>
      </c>
      <c r="R1143" s="12">
        <f t="shared" si="762"/>
        <v>0</v>
      </c>
      <c r="S1143" s="12">
        <f t="shared" si="762"/>
        <v>0</v>
      </c>
      <c r="T1143" s="142"/>
      <c r="U1143" s="179"/>
    </row>
    <row r="1144" spans="1:21" s="116" customFormat="1" hidden="1" x14ac:dyDescent="0.2">
      <c r="A1144" s="144"/>
      <c r="B1144" s="145" t="s">
        <v>17</v>
      </c>
      <c r="C1144" s="15">
        <v>136</v>
      </c>
      <c r="D1144" s="16" t="s">
        <v>400</v>
      </c>
      <c r="E1144" s="18" t="s">
        <v>402</v>
      </c>
      <c r="F1144" s="16" t="s">
        <v>519</v>
      </c>
      <c r="G1144" s="128">
        <v>612</v>
      </c>
      <c r="H1144" s="12">
        <f>J1144+L1144+N1144+P1144</f>
        <v>0</v>
      </c>
      <c r="I1144" s="12">
        <f t="shared" ref="I1144:Q1144" si="763">K1144+M1144+O1144+Q1144</f>
        <v>0</v>
      </c>
      <c r="J1144" s="12"/>
      <c r="K1144" s="12">
        <f t="shared" si="763"/>
        <v>0</v>
      </c>
      <c r="L1144" s="12"/>
      <c r="M1144" s="12"/>
      <c r="N1144" s="12"/>
      <c r="O1144" s="12"/>
      <c r="P1144" s="12"/>
      <c r="Q1144" s="12">
        <f t="shared" si="763"/>
        <v>0</v>
      </c>
      <c r="R1144" s="12"/>
      <c r="S1144" s="12"/>
      <c r="T1144" s="142"/>
      <c r="U1144" s="179"/>
    </row>
    <row r="1145" spans="1:21" s="116" customFormat="1" hidden="1" x14ac:dyDescent="0.2">
      <c r="A1145" s="144"/>
      <c r="B1145" s="145"/>
      <c r="C1145" s="15">
        <v>136</v>
      </c>
      <c r="D1145" s="16" t="s">
        <v>400</v>
      </c>
      <c r="E1145" s="18" t="s">
        <v>402</v>
      </c>
      <c r="F1145" s="16" t="s">
        <v>501</v>
      </c>
      <c r="G1145" s="15">
        <v>321</v>
      </c>
      <c r="H1145" s="12">
        <f>J1145+L1145+N1145+P1145</f>
        <v>0</v>
      </c>
      <c r="I1145" s="19">
        <f>K1145+M1145+O1145+Q1145</f>
        <v>0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12"/>
      <c r="Q1145" s="12">
        <v>0</v>
      </c>
      <c r="R1145" s="12"/>
      <c r="S1145" s="12"/>
      <c r="T1145" s="142"/>
      <c r="U1145" s="179"/>
    </row>
    <row r="1146" spans="1:21" s="116" customFormat="1" hidden="1" x14ac:dyDescent="0.2">
      <c r="A1146" s="144"/>
      <c r="B1146" s="130" t="s">
        <v>14</v>
      </c>
      <c r="C1146" s="15"/>
      <c r="D1146" s="16"/>
      <c r="E1146" s="16"/>
      <c r="F1146" s="16"/>
      <c r="G1146" s="15"/>
      <c r="H1146" s="12"/>
      <c r="I1146" s="19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42"/>
      <c r="U1146" s="179"/>
    </row>
    <row r="1147" spans="1:21" s="116" customFormat="1" hidden="1" x14ac:dyDescent="0.2">
      <c r="A1147" s="144"/>
      <c r="B1147" s="130" t="s">
        <v>15</v>
      </c>
      <c r="C1147" s="15"/>
      <c r="D1147" s="16"/>
      <c r="E1147" s="16"/>
      <c r="F1147" s="16"/>
      <c r="G1147" s="15"/>
      <c r="H1147" s="12"/>
      <c r="I1147" s="19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42"/>
      <c r="U1147" s="179"/>
    </row>
    <row r="1148" spans="1:21" s="116" customFormat="1" ht="25.5" hidden="1" x14ac:dyDescent="0.2">
      <c r="A1148" s="139"/>
      <c r="B1148" s="130" t="s">
        <v>12</v>
      </c>
      <c r="C1148" s="15"/>
      <c r="D1148" s="16"/>
      <c r="E1148" s="16"/>
      <c r="F1148" s="16"/>
      <c r="G1148" s="15"/>
      <c r="H1148" s="12"/>
      <c r="I1148" s="19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43"/>
      <c r="U1148" s="180"/>
    </row>
    <row r="1149" spans="1:21" s="116" customFormat="1" ht="27" customHeight="1" x14ac:dyDescent="0.2">
      <c r="A1149" s="138" t="s">
        <v>622</v>
      </c>
      <c r="B1149" s="130" t="s">
        <v>693</v>
      </c>
      <c r="C1149" s="15"/>
      <c r="D1149" s="16"/>
      <c r="E1149" s="16"/>
      <c r="F1149" s="16"/>
      <c r="G1149" s="15"/>
      <c r="H1149" s="12">
        <v>1</v>
      </c>
      <c r="I1149" s="19"/>
      <c r="J1149" s="12">
        <v>0</v>
      </c>
      <c r="K1149" s="12"/>
      <c r="L1149" s="12">
        <v>0</v>
      </c>
      <c r="M1149" s="12"/>
      <c r="N1149" s="12">
        <v>0</v>
      </c>
      <c r="O1149" s="12"/>
      <c r="P1149" s="12">
        <v>0</v>
      </c>
      <c r="Q1149" s="12"/>
      <c r="R1149" s="12">
        <v>1</v>
      </c>
      <c r="S1149" s="12">
        <v>1</v>
      </c>
      <c r="T1149" s="141" t="s">
        <v>692</v>
      </c>
      <c r="U1149" s="178" t="s">
        <v>653</v>
      </c>
    </row>
    <row r="1150" spans="1:21" s="116" customFormat="1" ht="25.5" x14ac:dyDescent="0.2">
      <c r="A1150" s="144"/>
      <c r="B1150" s="130" t="s">
        <v>107</v>
      </c>
      <c r="C1150" s="15"/>
      <c r="D1150" s="16"/>
      <c r="E1150" s="16"/>
      <c r="F1150" s="16"/>
      <c r="G1150" s="15"/>
      <c r="H1150" s="25">
        <f>H1151/H1149</f>
        <v>1700</v>
      </c>
      <c r="I1150" s="25" t="e">
        <f t="shared" ref="I1150:Q1150" si="764">I1151/I1149</f>
        <v>#DIV/0!</v>
      </c>
      <c r="J1150" s="25" t="s">
        <v>396</v>
      </c>
      <c r="K1150" s="25" t="e">
        <f t="shared" si="764"/>
        <v>#DIV/0!</v>
      </c>
      <c r="L1150" s="25" t="s">
        <v>396</v>
      </c>
      <c r="M1150" s="25" t="e">
        <f t="shared" si="764"/>
        <v>#DIV/0!</v>
      </c>
      <c r="N1150" s="25" t="s">
        <v>396</v>
      </c>
      <c r="O1150" s="25" t="e">
        <f t="shared" si="764"/>
        <v>#DIV/0!</v>
      </c>
      <c r="P1150" s="25" t="s">
        <v>396</v>
      </c>
      <c r="Q1150" s="25" t="e">
        <f t="shared" si="764"/>
        <v>#DIV/0!</v>
      </c>
      <c r="R1150" s="25" t="s">
        <v>396</v>
      </c>
      <c r="S1150" s="25" t="s">
        <v>396</v>
      </c>
      <c r="T1150" s="142"/>
      <c r="U1150" s="179"/>
    </row>
    <row r="1151" spans="1:21" s="116" customFormat="1" ht="25.5" x14ac:dyDescent="0.2">
      <c r="A1151" s="144"/>
      <c r="B1151" s="130" t="s">
        <v>90</v>
      </c>
      <c r="C1151" s="15"/>
      <c r="D1151" s="16"/>
      <c r="E1151" s="16"/>
      <c r="F1151" s="16"/>
      <c r="G1151" s="15"/>
      <c r="H1151" s="12">
        <f>SUM(H1152:H1155)</f>
        <v>1700</v>
      </c>
      <c r="I1151" s="12">
        <f t="shared" ref="I1151:S1151" si="765">SUM(I1152:I1155)</f>
        <v>5100</v>
      </c>
      <c r="J1151" s="12">
        <f t="shared" si="765"/>
        <v>1700</v>
      </c>
      <c r="K1151" s="12">
        <f t="shared" si="765"/>
        <v>0</v>
      </c>
      <c r="L1151" s="12">
        <f t="shared" si="765"/>
        <v>0</v>
      </c>
      <c r="M1151" s="12">
        <f t="shared" si="765"/>
        <v>0</v>
      </c>
      <c r="N1151" s="12">
        <f t="shared" si="765"/>
        <v>0</v>
      </c>
      <c r="O1151" s="12">
        <f t="shared" si="765"/>
        <v>0</v>
      </c>
      <c r="P1151" s="12">
        <f t="shared" si="765"/>
        <v>0</v>
      </c>
      <c r="Q1151" s="12">
        <f t="shared" si="765"/>
        <v>0</v>
      </c>
      <c r="R1151" s="12">
        <f t="shared" si="765"/>
        <v>1700</v>
      </c>
      <c r="S1151" s="12">
        <f t="shared" si="765"/>
        <v>1700</v>
      </c>
      <c r="T1151" s="142"/>
      <c r="U1151" s="179"/>
    </row>
    <row r="1152" spans="1:21" s="116" customFormat="1" ht="12.75" customHeight="1" x14ac:dyDescent="0.2">
      <c r="A1152" s="144"/>
      <c r="B1152" s="130" t="s">
        <v>17</v>
      </c>
      <c r="C1152" s="15">
        <v>136</v>
      </c>
      <c r="D1152" s="15" t="s">
        <v>400</v>
      </c>
      <c r="E1152" s="15" t="s">
        <v>402</v>
      </c>
      <c r="F1152" s="15" t="s">
        <v>519</v>
      </c>
      <c r="G1152" s="15">
        <v>612</v>
      </c>
      <c r="H1152" s="12">
        <f>H1159</f>
        <v>1700</v>
      </c>
      <c r="I1152" s="19">
        <v>5100</v>
      </c>
      <c r="J1152" s="12">
        <f>J1159</f>
        <v>1700</v>
      </c>
      <c r="K1152" s="12">
        <f t="shared" ref="K1152:P1152" si="766">K1159</f>
        <v>0</v>
      </c>
      <c r="L1152" s="12">
        <f t="shared" si="766"/>
        <v>0</v>
      </c>
      <c r="M1152" s="12">
        <f t="shared" si="766"/>
        <v>0</v>
      </c>
      <c r="N1152" s="12">
        <f t="shared" si="766"/>
        <v>0</v>
      </c>
      <c r="O1152" s="12">
        <f t="shared" si="766"/>
        <v>0</v>
      </c>
      <c r="P1152" s="12">
        <f t="shared" si="766"/>
        <v>0</v>
      </c>
      <c r="Q1152" s="12">
        <f t="shared" ref="Q1152:S1152" si="767">Q1159</f>
        <v>0</v>
      </c>
      <c r="R1152" s="12">
        <f t="shared" si="767"/>
        <v>1700</v>
      </c>
      <c r="S1152" s="12">
        <f t="shared" si="767"/>
        <v>1700</v>
      </c>
      <c r="T1152" s="142"/>
      <c r="U1152" s="179"/>
    </row>
    <row r="1153" spans="1:21" s="116" customFormat="1" x14ac:dyDescent="0.2">
      <c r="A1153" s="144"/>
      <c r="B1153" s="130" t="s">
        <v>14</v>
      </c>
      <c r="C1153" s="15"/>
      <c r="D1153" s="15"/>
      <c r="E1153" s="15"/>
      <c r="F1153" s="15"/>
      <c r="G1153" s="15"/>
      <c r="H1153" s="12"/>
      <c r="I1153" s="19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42"/>
      <c r="U1153" s="179"/>
    </row>
    <row r="1154" spans="1:21" s="116" customFormat="1" x14ac:dyDescent="0.2">
      <c r="A1154" s="144"/>
      <c r="B1154" s="130" t="s">
        <v>15</v>
      </c>
      <c r="C1154" s="15"/>
      <c r="D1154" s="15"/>
      <c r="E1154" s="15"/>
      <c r="F1154" s="15"/>
      <c r="G1154" s="15"/>
      <c r="H1154" s="12"/>
      <c r="I1154" s="19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42"/>
      <c r="U1154" s="179"/>
    </row>
    <row r="1155" spans="1:21" s="116" customFormat="1" ht="130.5" customHeight="1" x14ac:dyDescent="0.2">
      <c r="A1155" s="139"/>
      <c r="B1155" s="130" t="s">
        <v>12</v>
      </c>
      <c r="C1155" s="15"/>
      <c r="D1155" s="15"/>
      <c r="E1155" s="15"/>
      <c r="F1155" s="15"/>
      <c r="G1155" s="15"/>
      <c r="H1155" s="12"/>
      <c r="I1155" s="19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43"/>
      <c r="U1155" s="180"/>
    </row>
    <row r="1156" spans="1:21" s="116" customFormat="1" ht="25.5" customHeight="1" x14ac:dyDescent="0.2">
      <c r="A1156" s="138" t="s">
        <v>623</v>
      </c>
      <c r="B1156" s="130" t="s">
        <v>693</v>
      </c>
      <c r="C1156" s="15"/>
      <c r="D1156" s="15"/>
      <c r="E1156" s="15"/>
      <c r="F1156" s="15"/>
      <c r="G1156" s="15"/>
      <c r="H1156" s="12">
        <v>1</v>
      </c>
      <c r="I1156" s="19"/>
      <c r="J1156" s="12">
        <v>0</v>
      </c>
      <c r="K1156" s="12"/>
      <c r="L1156" s="12">
        <v>0</v>
      </c>
      <c r="M1156" s="12"/>
      <c r="N1156" s="12">
        <v>0</v>
      </c>
      <c r="O1156" s="12"/>
      <c r="P1156" s="12">
        <v>0</v>
      </c>
      <c r="Q1156" s="12"/>
      <c r="R1156" s="12">
        <v>1</v>
      </c>
      <c r="S1156" s="12">
        <v>1</v>
      </c>
      <c r="T1156" s="141" t="s">
        <v>695</v>
      </c>
      <c r="U1156" s="178" t="s">
        <v>694</v>
      </c>
    </row>
    <row r="1157" spans="1:21" s="116" customFormat="1" ht="25.5" customHeight="1" x14ac:dyDescent="0.2">
      <c r="A1157" s="144"/>
      <c r="B1157" s="130" t="s">
        <v>107</v>
      </c>
      <c r="C1157" s="15"/>
      <c r="D1157" s="15"/>
      <c r="E1157" s="15"/>
      <c r="F1157" s="15"/>
      <c r="G1157" s="15"/>
      <c r="H1157" s="25">
        <f>H1158/H1156</f>
        <v>1700</v>
      </c>
      <c r="I1157" s="25" t="e">
        <f t="shared" ref="I1157:Q1157" si="768">I1158/I1156</f>
        <v>#DIV/0!</v>
      </c>
      <c r="J1157" s="25" t="s">
        <v>396</v>
      </c>
      <c r="K1157" s="25" t="e">
        <f t="shared" si="768"/>
        <v>#DIV/0!</v>
      </c>
      <c r="L1157" s="25" t="s">
        <v>396</v>
      </c>
      <c r="M1157" s="25" t="e">
        <f t="shared" si="768"/>
        <v>#DIV/0!</v>
      </c>
      <c r="N1157" s="25" t="s">
        <v>396</v>
      </c>
      <c r="O1157" s="25" t="e">
        <f t="shared" si="768"/>
        <v>#DIV/0!</v>
      </c>
      <c r="P1157" s="25" t="s">
        <v>396</v>
      </c>
      <c r="Q1157" s="25" t="e">
        <f t="shared" si="768"/>
        <v>#DIV/0!</v>
      </c>
      <c r="R1157" s="25" t="s">
        <v>396</v>
      </c>
      <c r="S1157" s="25" t="s">
        <v>396</v>
      </c>
      <c r="T1157" s="142"/>
      <c r="U1157" s="179"/>
    </row>
    <row r="1158" spans="1:21" s="116" customFormat="1" ht="25.5" x14ac:dyDescent="0.2">
      <c r="A1158" s="144"/>
      <c r="B1158" s="130" t="s">
        <v>90</v>
      </c>
      <c r="C1158" s="15"/>
      <c r="D1158" s="15"/>
      <c r="E1158" s="15"/>
      <c r="F1158" s="15"/>
      <c r="G1158" s="15"/>
      <c r="H1158" s="12">
        <f>SUM(H1159:H1163)</f>
        <v>1700</v>
      </c>
      <c r="I1158" s="12">
        <f t="shared" ref="I1158:S1158" si="769">SUM(I1159:I1163)</f>
        <v>5100</v>
      </c>
      <c r="J1158" s="12">
        <f t="shared" si="769"/>
        <v>1700</v>
      </c>
      <c r="K1158" s="12">
        <f t="shared" si="769"/>
        <v>0</v>
      </c>
      <c r="L1158" s="12">
        <f t="shared" si="769"/>
        <v>0</v>
      </c>
      <c r="M1158" s="12">
        <f t="shared" si="769"/>
        <v>0</v>
      </c>
      <c r="N1158" s="12">
        <f t="shared" si="769"/>
        <v>0</v>
      </c>
      <c r="O1158" s="12">
        <f t="shared" si="769"/>
        <v>0</v>
      </c>
      <c r="P1158" s="12">
        <f t="shared" si="769"/>
        <v>0</v>
      </c>
      <c r="Q1158" s="12">
        <f t="shared" si="769"/>
        <v>0</v>
      </c>
      <c r="R1158" s="12">
        <f t="shared" si="769"/>
        <v>1700</v>
      </c>
      <c r="S1158" s="12">
        <f t="shared" si="769"/>
        <v>1700</v>
      </c>
      <c r="T1158" s="142"/>
      <c r="U1158" s="179"/>
    </row>
    <row r="1159" spans="1:21" s="116" customFormat="1" x14ac:dyDescent="0.2">
      <c r="A1159" s="144"/>
      <c r="B1159" s="145" t="s">
        <v>17</v>
      </c>
      <c r="C1159" s="15">
        <f>C1152</f>
        <v>136</v>
      </c>
      <c r="D1159" s="15" t="str">
        <f t="shared" ref="D1159:I1159" si="770">D1152</f>
        <v>07</v>
      </c>
      <c r="E1159" s="15" t="str">
        <f t="shared" si="770"/>
        <v>09</v>
      </c>
      <c r="F1159" s="15" t="str">
        <f t="shared" si="770"/>
        <v>072Е503970</v>
      </c>
      <c r="G1159" s="15">
        <f t="shared" si="770"/>
        <v>612</v>
      </c>
      <c r="H1159" s="10">
        <f>J1159+L1159+N1159+P1159</f>
        <v>1700</v>
      </c>
      <c r="I1159" s="10">
        <f t="shared" si="770"/>
        <v>5100</v>
      </c>
      <c r="J1159" s="10">
        <v>1700</v>
      </c>
      <c r="K1159" s="10"/>
      <c r="L1159" s="10">
        <v>0</v>
      </c>
      <c r="M1159" s="10"/>
      <c r="N1159" s="10">
        <v>0</v>
      </c>
      <c r="O1159" s="10"/>
      <c r="P1159" s="10">
        <v>0</v>
      </c>
      <c r="Q1159" s="10"/>
      <c r="R1159" s="10">
        <v>1700</v>
      </c>
      <c r="S1159" s="10">
        <v>1700</v>
      </c>
      <c r="T1159" s="142"/>
      <c r="U1159" s="179"/>
    </row>
    <row r="1160" spans="1:21" s="116" customFormat="1" x14ac:dyDescent="0.2">
      <c r="A1160" s="144"/>
      <c r="B1160" s="145"/>
      <c r="C1160" s="15"/>
      <c r="D1160" s="15"/>
      <c r="E1160" s="15"/>
      <c r="F1160" s="15"/>
      <c r="G1160" s="15"/>
      <c r="H1160" s="12"/>
      <c r="I1160" s="19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42"/>
      <c r="U1160" s="179"/>
    </row>
    <row r="1161" spans="1:21" s="116" customFormat="1" x14ac:dyDescent="0.2">
      <c r="A1161" s="144"/>
      <c r="B1161" s="130" t="s">
        <v>14</v>
      </c>
      <c r="C1161" s="15"/>
      <c r="D1161" s="15"/>
      <c r="E1161" s="15"/>
      <c r="F1161" s="15"/>
      <c r="G1161" s="15"/>
      <c r="H1161" s="12"/>
      <c r="I1161" s="19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42"/>
      <c r="U1161" s="179"/>
    </row>
    <row r="1162" spans="1:21" s="116" customFormat="1" x14ac:dyDescent="0.2">
      <c r="A1162" s="144"/>
      <c r="B1162" s="130" t="s">
        <v>15</v>
      </c>
      <c r="C1162" s="15"/>
      <c r="D1162" s="15"/>
      <c r="E1162" s="15"/>
      <c r="F1162" s="15"/>
      <c r="G1162" s="15"/>
      <c r="H1162" s="12"/>
      <c r="I1162" s="19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42"/>
      <c r="U1162" s="179"/>
    </row>
    <row r="1163" spans="1:21" s="116" customFormat="1" ht="12.75" customHeight="1" x14ac:dyDescent="0.2">
      <c r="A1163" s="139"/>
      <c r="B1163" s="130" t="s">
        <v>12</v>
      </c>
      <c r="C1163" s="15"/>
      <c r="D1163" s="15"/>
      <c r="E1163" s="15"/>
      <c r="F1163" s="15"/>
      <c r="G1163" s="15"/>
      <c r="H1163" s="12"/>
      <c r="I1163" s="19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43"/>
      <c r="U1163" s="180"/>
    </row>
    <row r="1164" spans="1:21" s="116" customFormat="1" ht="15" customHeight="1" x14ac:dyDescent="0.2">
      <c r="A1164" s="141" t="s">
        <v>25</v>
      </c>
      <c r="B1164" s="130" t="s">
        <v>410</v>
      </c>
      <c r="C1164" s="15"/>
      <c r="D1164" s="16"/>
      <c r="E1164" s="16"/>
      <c r="F1164" s="16"/>
      <c r="G1164" s="15"/>
      <c r="H1164" s="12">
        <f>H1165+H1166+H1167+H1168</f>
        <v>68020</v>
      </c>
      <c r="I1164" s="12">
        <f t="shared" ref="I1164:S1164" si="771">I1165+I1166+I1167+I1168</f>
        <v>30112.44</v>
      </c>
      <c r="J1164" s="12">
        <f t="shared" si="771"/>
        <v>26712.400000000001</v>
      </c>
      <c r="K1164" s="12">
        <f t="shared" si="771"/>
        <v>25012.44</v>
      </c>
      <c r="L1164" s="12">
        <f t="shared" si="771"/>
        <v>8274.5</v>
      </c>
      <c r="M1164" s="12">
        <f t="shared" si="771"/>
        <v>0</v>
      </c>
      <c r="N1164" s="12">
        <f t="shared" si="771"/>
        <v>17238.099999999999</v>
      </c>
      <c r="O1164" s="12">
        <f t="shared" si="771"/>
        <v>0</v>
      </c>
      <c r="P1164" s="12">
        <f t="shared" si="771"/>
        <v>15795</v>
      </c>
      <c r="Q1164" s="12">
        <f t="shared" si="771"/>
        <v>0</v>
      </c>
      <c r="R1164" s="12">
        <f t="shared" si="771"/>
        <v>68020</v>
      </c>
      <c r="S1164" s="12">
        <f t="shared" si="771"/>
        <v>68020</v>
      </c>
      <c r="T1164" s="128"/>
      <c r="U1164" s="131"/>
    </row>
    <row r="1165" spans="1:21" s="116" customFormat="1" ht="13.35" customHeight="1" x14ac:dyDescent="0.2">
      <c r="A1165" s="142"/>
      <c r="B1165" s="130" t="s">
        <v>7</v>
      </c>
      <c r="C1165" s="15"/>
      <c r="D1165" s="16"/>
      <c r="E1165" s="16"/>
      <c r="F1165" s="16"/>
      <c r="G1165" s="15"/>
      <c r="H1165" s="12">
        <f>H1079+H1080+H1081+H1109+H1110+H1112+H1111+H1114+H1152</f>
        <v>68020</v>
      </c>
      <c r="I1165" s="12">
        <f t="shared" ref="I1165:S1165" si="772">I1079+I1080+I1081+I1109+I1110+I1112+I1111+I1114+I1152</f>
        <v>30112.44</v>
      </c>
      <c r="J1165" s="12">
        <f t="shared" si="772"/>
        <v>26712.400000000001</v>
      </c>
      <c r="K1165" s="12">
        <f t="shared" si="772"/>
        <v>25012.44</v>
      </c>
      <c r="L1165" s="12">
        <f t="shared" si="772"/>
        <v>8274.5</v>
      </c>
      <c r="M1165" s="12">
        <f t="shared" si="772"/>
        <v>0</v>
      </c>
      <c r="N1165" s="12">
        <f t="shared" si="772"/>
        <v>17238.099999999999</v>
      </c>
      <c r="O1165" s="12">
        <f t="shared" si="772"/>
        <v>0</v>
      </c>
      <c r="P1165" s="12">
        <f t="shared" si="772"/>
        <v>15795</v>
      </c>
      <c r="Q1165" s="12">
        <f t="shared" si="772"/>
        <v>0</v>
      </c>
      <c r="R1165" s="12">
        <f>R1079+R1080+R1081+R1109+R1110+R1112+R1111+R1114+R1152</f>
        <v>68020</v>
      </c>
      <c r="S1165" s="12">
        <f t="shared" si="772"/>
        <v>68020</v>
      </c>
      <c r="T1165" s="94"/>
      <c r="U1165" s="128"/>
    </row>
    <row r="1166" spans="1:21" s="116" customFormat="1" x14ac:dyDescent="0.2">
      <c r="A1166" s="142"/>
      <c r="B1166" s="130" t="s">
        <v>14</v>
      </c>
      <c r="C1166" s="15"/>
      <c r="D1166" s="16"/>
      <c r="E1166" s="16"/>
      <c r="F1166" s="16"/>
      <c r="G1166" s="15"/>
      <c r="H1166" s="27">
        <f t="shared" ref="H1166:S1166" si="773">H1082+H1115</f>
        <v>0</v>
      </c>
      <c r="I1166" s="27">
        <f t="shared" si="773"/>
        <v>0</v>
      </c>
      <c r="J1166" s="27">
        <f t="shared" si="773"/>
        <v>0</v>
      </c>
      <c r="K1166" s="27">
        <f t="shared" si="773"/>
        <v>0</v>
      </c>
      <c r="L1166" s="27">
        <f t="shared" si="773"/>
        <v>0</v>
      </c>
      <c r="M1166" s="27">
        <f t="shared" si="773"/>
        <v>0</v>
      </c>
      <c r="N1166" s="27">
        <f t="shared" si="773"/>
        <v>0</v>
      </c>
      <c r="O1166" s="27">
        <f t="shared" si="773"/>
        <v>0</v>
      </c>
      <c r="P1166" s="27">
        <f t="shared" si="773"/>
        <v>0</v>
      </c>
      <c r="Q1166" s="27">
        <f t="shared" si="773"/>
        <v>0</v>
      </c>
      <c r="R1166" s="27">
        <f t="shared" si="773"/>
        <v>0</v>
      </c>
      <c r="S1166" s="27">
        <f t="shared" si="773"/>
        <v>0</v>
      </c>
      <c r="T1166" s="94"/>
      <c r="U1166" s="128"/>
    </row>
    <row r="1167" spans="1:21" s="116" customFormat="1" x14ac:dyDescent="0.2">
      <c r="A1167" s="142"/>
      <c r="B1167" s="130" t="s">
        <v>15</v>
      </c>
      <c r="C1167" s="15"/>
      <c r="D1167" s="16"/>
      <c r="E1167" s="16"/>
      <c r="F1167" s="16"/>
      <c r="G1167" s="15"/>
      <c r="H1167" s="27">
        <f t="shared" ref="H1167:S1167" si="774">H1083+H1116</f>
        <v>0</v>
      </c>
      <c r="I1167" s="27">
        <f t="shared" si="774"/>
        <v>0</v>
      </c>
      <c r="J1167" s="27">
        <f t="shared" si="774"/>
        <v>0</v>
      </c>
      <c r="K1167" s="27">
        <f t="shared" si="774"/>
        <v>0</v>
      </c>
      <c r="L1167" s="27">
        <f t="shared" si="774"/>
        <v>0</v>
      </c>
      <c r="M1167" s="27">
        <f t="shared" si="774"/>
        <v>0</v>
      </c>
      <c r="N1167" s="27">
        <f t="shared" si="774"/>
        <v>0</v>
      </c>
      <c r="O1167" s="27">
        <f t="shared" si="774"/>
        <v>0</v>
      </c>
      <c r="P1167" s="27">
        <f t="shared" si="774"/>
        <v>0</v>
      </c>
      <c r="Q1167" s="27">
        <f t="shared" si="774"/>
        <v>0</v>
      </c>
      <c r="R1167" s="27">
        <f t="shared" si="774"/>
        <v>0</v>
      </c>
      <c r="S1167" s="27">
        <f t="shared" si="774"/>
        <v>0</v>
      </c>
      <c r="T1167" s="94"/>
      <c r="U1167" s="128"/>
    </row>
    <row r="1168" spans="1:21" s="116" customFormat="1" ht="25.5" x14ac:dyDescent="0.2">
      <c r="A1168" s="143"/>
      <c r="B1168" s="130" t="s">
        <v>10</v>
      </c>
      <c r="C1168" s="15"/>
      <c r="D1168" s="16"/>
      <c r="E1168" s="16"/>
      <c r="F1168" s="16"/>
      <c r="G1168" s="15"/>
      <c r="H1168" s="27">
        <f t="shared" ref="H1168:S1168" si="775">H1084+H1117</f>
        <v>0</v>
      </c>
      <c r="I1168" s="27">
        <f t="shared" si="775"/>
        <v>0</v>
      </c>
      <c r="J1168" s="27">
        <f t="shared" si="775"/>
        <v>0</v>
      </c>
      <c r="K1168" s="27">
        <f t="shared" si="775"/>
        <v>0</v>
      </c>
      <c r="L1168" s="27">
        <f t="shared" si="775"/>
        <v>0</v>
      </c>
      <c r="M1168" s="27">
        <f t="shared" si="775"/>
        <v>0</v>
      </c>
      <c r="N1168" s="27">
        <f t="shared" si="775"/>
        <v>0</v>
      </c>
      <c r="O1168" s="27">
        <f t="shared" si="775"/>
        <v>0</v>
      </c>
      <c r="P1168" s="27">
        <f t="shared" si="775"/>
        <v>0</v>
      </c>
      <c r="Q1168" s="27">
        <f t="shared" si="775"/>
        <v>0</v>
      </c>
      <c r="R1168" s="27">
        <f t="shared" si="775"/>
        <v>0</v>
      </c>
      <c r="S1168" s="27">
        <f t="shared" si="775"/>
        <v>0</v>
      </c>
      <c r="T1168" s="94"/>
      <c r="U1168" s="128"/>
    </row>
    <row r="1169" spans="1:21" s="116" customFormat="1" x14ac:dyDescent="0.2">
      <c r="A1169" s="141" t="s">
        <v>26</v>
      </c>
      <c r="B1169" s="130" t="s">
        <v>410</v>
      </c>
      <c r="C1169" s="15"/>
      <c r="D1169" s="16"/>
      <c r="E1169" s="16"/>
      <c r="F1169" s="16"/>
      <c r="G1169" s="15"/>
      <c r="H1169" s="108">
        <f>SUM(H1170:H1173)</f>
        <v>133342.39999999999</v>
      </c>
      <c r="I1169" s="108">
        <f t="shared" ref="I1169:S1169" si="776">SUM(I1170:I1173)</f>
        <v>45312.44</v>
      </c>
      <c r="J1169" s="108">
        <f t="shared" si="776"/>
        <v>43134.8</v>
      </c>
      <c r="K1169" s="108">
        <f t="shared" si="776"/>
        <v>40212.44</v>
      </c>
      <c r="L1169" s="108">
        <f t="shared" si="776"/>
        <v>24574.5</v>
      </c>
      <c r="M1169" s="108">
        <f t="shared" si="776"/>
        <v>0</v>
      </c>
      <c r="N1169" s="108">
        <f t="shared" si="776"/>
        <v>33538.1</v>
      </c>
      <c r="O1169" s="108">
        <f t="shared" si="776"/>
        <v>0</v>
      </c>
      <c r="P1169" s="108">
        <f t="shared" si="776"/>
        <v>32095</v>
      </c>
      <c r="Q1169" s="108">
        <f t="shared" si="776"/>
        <v>0</v>
      </c>
      <c r="R1169" s="108">
        <f t="shared" si="776"/>
        <v>134873.60000000001</v>
      </c>
      <c r="S1169" s="108">
        <f t="shared" si="776"/>
        <v>136463.9</v>
      </c>
      <c r="T1169" s="94"/>
      <c r="U1169" s="128"/>
    </row>
    <row r="1170" spans="1:21" s="116" customFormat="1" x14ac:dyDescent="0.2">
      <c r="A1170" s="142"/>
      <c r="B1170" s="130" t="s">
        <v>13</v>
      </c>
      <c r="C1170" s="15"/>
      <c r="D1170" s="16"/>
      <c r="E1170" s="16"/>
      <c r="F1170" s="16"/>
      <c r="G1170" s="15"/>
      <c r="H1170" s="27">
        <f>H1071+H1165</f>
        <v>133342.39999999999</v>
      </c>
      <c r="I1170" s="27">
        <f t="shared" ref="I1170:S1170" si="777">I1071+I1165</f>
        <v>45312.44</v>
      </c>
      <c r="J1170" s="27">
        <f t="shared" si="777"/>
        <v>43134.8</v>
      </c>
      <c r="K1170" s="27">
        <f t="shared" si="777"/>
        <v>40212.44</v>
      </c>
      <c r="L1170" s="27">
        <f t="shared" si="777"/>
        <v>24574.5</v>
      </c>
      <c r="M1170" s="27">
        <f t="shared" si="777"/>
        <v>0</v>
      </c>
      <c r="N1170" s="27">
        <f t="shared" si="777"/>
        <v>33538.1</v>
      </c>
      <c r="O1170" s="27">
        <f t="shared" si="777"/>
        <v>0</v>
      </c>
      <c r="P1170" s="27">
        <f t="shared" si="777"/>
        <v>32095</v>
      </c>
      <c r="Q1170" s="27">
        <f t="shared" si="777"/>
        <v>0</v>
      </c>
      <c r="R1170" s="27">
        <f>R1071+R1165</f>
        <v>134873.60000000001</v>
      </c>
      <c r="S1170" s="27">
        <f t="shared" si="777"/>
        <v>136463.9</v>
      </c>
      <c r="T1170" s="94"/>
      <c r="U1170" s="128"/>
    </row>
    <row r="1171" spans="1:21" s="116" customFormat="1" x14ac:dyDescent="0.2">
      <c r="A1171" s="142"/>
      <c r="B1171" s="130" t="s">
        <v>14</v>
      </c>
      <c r="C1171" s="15"/>
      <c r="D1171" s="16"/>
      <c r="E1171" s="16"/>
      <c r="F1171" s="16"/>
      <c r="G1171" s="15"/>
      <c r="H1171" s="27">
        <f t="shared" ref="H1171:S1171" si="778">H1072+H1166</f>
        <v>0</v>
      </c>
      <c r="I1171" s="27">
        <f t="shared" si="778"/>
        <v>0</v>
      </c>
      <c r="J1171" s="27">
        <f t="shared" si="778"/>
        <v>0</v>
      </c>
      <c r="K1171" s="27">
        <f t="shared" si="778"/>
        <v>0</v>
      </c>
      <c r="L1171" s="27">
        <f t="shared" si="778"/>
        <v>0</v>
      </c>
      <c r="M1171" s="27">
        <f t="shared" si="778"/>
        <v>0</v>
      </c>
      <c r="N1171" s="27">
        <f t="shared" si="778"/>
        <v>0</v>
      </c>
      <c r="O1171" s="27">
        <f t="shared" si="778"/>
        <v>0</v>
      </c>
      <c r="P1171" s="27">
        <f t="shared" si="778"/>
        <v>0</v>
      </c>
      <c r="Q1171" s="27">
        <f t="shared" si="778"/>
        <v>0</v>
      </c>
      <c r="R1171" s="27">
        <f t="shared" si="778"/>
        <v>0</v>
      </c>
      <c r="S1171" s="27">
        <f t="shared" si="778"/>
        <v>0</v>
      </c>
      <c r="T1171" s="94"/>
      <c r="U1171" s="128"/>
    </row>
    <row r="1172" spans="1:21" s="116" customFormat="1" x14ac:dyDescent="0.2">
      <c r="A1172" s="142"/>
      <c r="B1172" s="130" t="s">
        <v>15</v>
      </c>
      <c r="C1172" s="15"/>
      <c r="D1172" s="16"/>
      <c r="E1172" s="16"/>
      <c r="F1172" s="16"/>
      <c r="G1172" s="15"/>
      <c r="H1172" s="27">
        <f t="shared" ref="H1172:S1172" si="779">H1073+H1167</f>
        <v>0</v>
      </c>
      <c r="I1172" s="27">
        <f t="shared" si="779"/>
        <v>0</v>
      </c>
      <c r="J1172" s="27">
        <f t="shared" si="779"/>
        <v>0</v>
      </c>
      <c r="K1172" s="27">
        <f t="shared" si="779"/>
        <v>0</v>
      </c>
      <c r="L1172" s="27">
        <f t="shared" si="779"/>
        <v>0</v>
      </c>
      <c r="M1172" s="27">
        <f t="shared" si="779"/>
        <v>0</v>
      </c>
      <c r="N1172" s="27">
        <f t="shared" si="779"/>
        <v>0</v>
      </c>
      <c r="O1172" s="27">
        <f t="shared" si="779"/>
        <v>0</v>
      </c>
      <c r="P1172" s="27">
        <f t="shared" si="779"/>
        <v>0</v>
      </c>
      <c r="Q1172" s="27">
        <f t="shared" si="779"/>
        <v>0</v>
      </c>
      <c r="R1172" s="27">
        <f t="shared" si="779"/>
        <v>0</v>
      </c>
      <c r="S1172" s="27">
        <f t="shared" si="779"/>
        <v>0</v>
      </c>
      <c r="T1172" s="94"/>
      <c r="U1172" s="128"/>
    </row>
    <row r="1173" spans="1:21" s="116" customFormat="1" ht="25.5" x14ac:dyDescent="0.2">
      <c r="A1173" s="143"/>
      <c r="B1173" s="130" t="s">
        <v>12</v>
      </c>
      <c r="C1173" s="15"/>
      <c r="D1173" s="16"/>
      <c r="E1173" s="16"/>
      <c r="F1173" s="16"/>
      <c r="G1173" s="15"/>
      <c r="H1173" s="27">
        <f t="shared" ref="H1173:S1173" si="780">H1074+H1168</f>
        <v>0</v>
      </c>
      <c r="I1173" s="27">
        <f t="shared" si="780"/>
        <v>0</v>
      </c>
      <c r="J1173" s="27">
        <f t="shared" si="780"/>
        <v>0</v>
      </c>
      <c r="K1173" s="27">
        <f t="shared" si="780"/>
        <v>0</v>
      </c>
      <c r="L1173" s="27">
        <f t="shared" si="780"/>
        <v>0</v>
      </c>
      <c r="M1173" s="27">
        <f t="shared" si="780"/>
        <v>0</v>
      </c>
      <c r="N1173" s="27">
        <f t="shared" si="780"/>
        <v>0</v>
      </c>
      <c r="O1173" s="27">
        <f t="shared" si="780"/>
        <v>0</v>
      </c>
      <c r="P1173" s="27">
        <f t="shared" si="780"/>
        <v>0</v>
      </c>
      <c r="Q1173" s="27">
        <f t="shared" si="780"/>
        <v>0</v>
      </c>
      <c r="R1173" s="27">
        <f t="shared" si="780"/>
        <v>0</v>
      </c>
      <c r="S1173" s="27">
        <f t="shared" si="780"/>
        <v>0</v>
      </c>
      <c r="T1173" s="94"/>
      <c r="U1173" s="128"/>
    </row>
    <row r="1174" spans="1:21" s="116" customFormat="1" ht="24" customHeight="1" x14ac:dyDescent="0.2">
      <c r="A1174" s="152" t="s">
        <v>200</v>
      </c>
      <c r="B1174" s="155"/>
      <c r="C1174" s="155"/>
      <c r="D1174" s="155"/>
      <c r="E1174" s="155"/>
      <c r="F1174" s="155"/>
      <c r="G1174" s="155"/>
      <c r="H1174" s="155"/>
      <c r="I1174" s="155"/>
      <c r="J1174" s="155"/>
      <c r="K1174" s="155"/>
      <c r="L1174" s="155"/>
      <c r="M1174" s="155"/>
      <c r="N1174" s="155"/>
      <c r="O1174" s="155"/>
      <c r="P1174" s="155"/>
      <c r="Q1174" s="155"/>
      <c r="R1174" s="155"/>
      <c r="S1174" s="155"/>
      <c r="T1174" s="155"/>
      <c r="U1174" s="156"/>
    </row>
    <row r="1175" spans="1:21" s="116" customFormat="1" ht="21" customHeight="1" x14ac:dyDescent="0.2">
      <c r="A1175" s="152" t="s">
        <v>264</v>
      </c>
      <c r="B1175" s="155"/>
      <c r="C1175" s="155"/>
      <c r="D1175" s="155"/>
      <c r="E1175" s="155"/>
      <c r="F1175" s="155"/>
      <c r="G1175" s="155"/>
      <c r="H1175" s="155"/>
      <c r="I1175" s="155"/>
      <c r="J1175" s="155"/>
      <c r="K1175" s="155"/>
      <c r="L1175" s="155"/>
      <c r="M1175" s="155"/>
      <c r="N1175" s="155"/>
      <c r="O1175" s="155"/>
      <c r="P1175" s="155"/>
      <c r="Q1175" s="155"/>
      <c r="R1175" s="155"/>
      <c r="S1175" s="155"/>
      <c r="T1175" s="155"/>
      <c r="U1175" s="156"/>
    </row>
    <row r="1176" spans="1:21" s="116" customFormat="1" ht="12.75" customHeight="1" x14ac:dyDescent="0.2">
      <c r="A1176" s="152" t="s">
        <v>201</v>
      </c>
      <c r="B1176" s="155"/>
      <c r="C1176" s="155"/>
      <c r="D1176" s="155"/>
      <c r="E1176" s="155"/>
      <c r="F1176" s="155"/>
      <c r="G1176" s="155"/>
      <c r="H1176" s="155"/>
      <c r="I1176" s="155"/>
      <c r="J1176" s="155"/>
      <c r="K1176" s="155"/>
      <c r="L1176" s="155"/>
      <c r="M1176" s="155"/>
      <c r="N1176" s="155"/>
      <c r="O1176" s="155"/>
      <c r="P1176" s="155"/>
      <c r="Q1176" s="155"/>
      <c r="R1176" s="155"/>
      <c r="S1176" s="155"/>
      <c r="T1176" s="155"/>
      <c r="U1176" s="156"/>
    </row>
    <row r="1177" spans="1:21" s="116" customFormat="1" ht="12.75" customHeight="1" x14ac:dyDescent="0.2">
      <c r="A1177" s="152" t="s">
        <v>202</v>
      </c>
      <c r="B1177" s="155"/>
      <c r="C1177" s="155"/>
      <c r="D1177" s="155"/>
      <c r="E1177" s="155"/>
      <c r="F1177" s="155"/>
      <c r="G1177" s="155"/>
      <c r="H1177" s="155"/>
      <c r="I1177" s="155"/>
      <c r="J1177" s="155"/>
      <c r="K1177" s="155"/>
      <c r="L1177" s="155"/>
      <c r="M1177" s="155"/>
      <c r="N1177" s="155"/>
      <c r="O1177" s="155"/>
      <c r="P1177" s="155"/>
      <c r="Q1177" s="155"/>
      <c r="R1177" s="155"/>
      <c r="S1177" s="155"/>
      <c r="T1177" s="155"/>
      <c r="U1177" s="156"/>
    </row>
    <row r="1178" spans="1:21" s="116" customFormat="1" ht="25.5" customHeight="1" x14ac:dyDescent="0.2">
      <c r="A1178" s="146" t="s">
        <v>203</v>
      </c>
      <c r="B1178" s="130" t="s">
        <v>300</v>
      </c>
      <c r="C1178" s="15"/>
      <c r="D1178" s="16"/>
      <c r="E1178" s="16"/>
      <c r="F1178" s="16"/>
      <c r="G1178" s="15"/>
      <c r="H1178" s="12">
        <v>0</v>
      </c>
      <c r="I1178" s="12">
        <v>0</v>
      </c>
      <c r="J1178" s="12">
        <v>0</v>
      </c>
      <c r="K1178" s="12">
        <v>0</v>
      </c>
      <c r="L1178" s="12">
        <v>0</v>
      </c>
      <c r="M1178" s="12">
        <v>0</v>
      </c>
      <c r="N1178" s="12">
        <v>0</v>
      </c>
      <c r="O1178" s="12">
        <v>0</v>
      </c>
      <c r="P1178" s="12">
        <v>0</v>
      </c>
      <c r="Q1178" s="12">
        <v>0</v>
      </c>
      <c r="R1178" s="12">
        <v>0</v>
      </c>
      <c r="S1178" s="12">
        <v>0</v>
      </c>
      <c r="T1178" s="140" t="s">
        <v>696</v>
      </c>
      <c r="U1178" s="140" t="s">
        <v>551</v>
      </c>
    </row>
    <row r="1179" spans="1:21" s="116" customFormat="1" ht="13.35" customHeight="1" x14ac:dyDescent="0.2">
      <c r="A1179" s="146"/>
      <c r="B1179" s="130" t="s">
        <v>105</v>
      </c>
      <c r="C1179" s="15"/>
      <c r="D1179" s="16"/>
      <c r="E1179" s="16"/>
      <c r="F1179" s="16"/>
      <c r="G1179" s="15"/>
      <c r="H1179" s="12">
        <v>0</v>
      </c>
      <c r="I1179" s="12">
        <v>0</v>
      </c>
      <c r="J1179" s="13" t="s">
        <v>396</v>
      </c>
      <c r="K1179" s="13">
        <v>0</v>
      </c>
      <c r="L1179" s="13" t="s">
        <v>396</v>
      </c>
      <c r="M1179" s="13">
        <v>0</v>
      </c>
      <c r="N1179" s="13" t="s">
        <v>396</v>
      </c>
      <c r="O1179" s="13">
        <v>0</v>
      </c>
      <c r="P1179" s="13" t="s">
        <v>396</v>
      </c>
      <c r="Q1179" s="12">
        <v>0</v>
      </c>
      <c r="R1179" s="12">
        <v>0</v>
      </c>
      <c r="S1179" s="12">
        <v>0</v>
      </c>
      <c r="T1179" s="140"/>
      <c r="U1179" s="140"/>
    </row>
    <row r="1180" spans="1:21" s="116" customFormat="1" ht="25.5" x14ac:dyDescent="0.2">
      <c r="A1180" s="146"/>
      <c r="B1180" s="130" t="s">
        <v>90</v>
      </c>
      <c r="C1180" s="15"/>
      <c r="D1180" s="16"/>
      <c r="E1180" s="16"/>
      <c r="F1180" s="16"/>
      <c r="G1180" s="15"/>
      <c r="H1180" s="12">
        <f>SUM(H1181:H1188)</f>
        <v>33860.6</v>
      </c>
      <c r="I1180" s="12">
        <f t="shared" ref="I1180:S1180" si="781">SUM(I1181:I1188)</f>
        <v>100</v>
      </c>
      <c r="J1180" s="12">
        <f t="shared" si="781"/>
        <v>100</v>
      </c>
      <c r="K1180" s="12">
        <f t="shared" si="781"/>
        <v>100</v>
      </c>
      <c r="L1180" s="12">
        <f t="shared" si="781"/>
        <v>6560.6</v>
      </c>
      <c r="M1180" s="12">
        <f t="shared" si="781"/>
        <v>0</v>
      </c>
      <c r="N1180" s="12">
        <f t="shared" si="781"/>
        <v>27000</v>
      </c>
      <c r="O1180" s="12">
        <f t="shared" si="781"/>
        <v>0</v>
      </c>
      <c r="P1180" s="12">
        <f t="shared" si="781"/>
        <v>200</v>
      </c>
      <c r="Q1180" s="12">
        <f t="shared" si="781"/>
        <v>0</v>
      </c>
      <c r="R1180" s="12">
        <f t="shared" si="781"/>
        <v>33860.6</v>
      </c>
      <c r="S1180" s="12">
        <f t="shared" si="781"/>
        <v>33860.6</v>
      </c>
      <c r="T1180" s="140"/>
      <c r="U1180" s="140"/>
    </row>
    <row r="1181" spans="1:21" s="116" customFormat="1" ht="13.35" customHeight="1" x14ac:dyDescent="0.2">
      <c r="A1181" s="146"/>
      <c r="B1181" s="138" t="s">
        <v>17</v>
      </c>
      <c r="C1181" s="33" t="str">
        <f>C1192</f>
        <v>136</v>
      </c>
      <c r="D1181" s="33" t="str">
        <f t="shared" ref="D1181:G1181" si="782">D1192</f>
        <v>07</v>
      </c>
      <c r="E1181" s="33" t="str">
        <f t="shared" ref="E1181" si="783">E1192</f>
        <v>09</v>
      </c>
      <c r="F1181" s="33" t="str">
        <f t="shared" ref="C1181:G1182" si="784">F1192</f>
        <v>0730103550</v>
      </c>
      <c r="G1181" s="33" t="str">
        <f t="shared" si="782"/>
        <v>242</v>
      </c>
      <c r="H1181" s="12">
        <f>H1192</f>
        <v>2000</v>
      </c>
      <c r="I1181" s="12">
        <f t="shared" ref="I1181:S1181" si="785">I1192</f>
        <v>0</v>
      </c>
      <c r="J1181" s="12">
        <f t="shared" si="785"/>
        <v>0</v>
      </c>
      <c r="K1181" s="12">
        <f t="shared" si="785"/>
        <v>0</v>
      </c>
      <c r="L1181" s="12">
        <f t="shared" si="785"/>
        <v>0</v>
      </c>
      <c r="M1181" s="12">
        <f t="shared" si="785"/>
        <v>0</v>
      </c>
      <c r="N1181" s="12">
        <f t="shared" si="785"/>
        <v>2000</v>
      </c>
      <c r="O1181" s="12">
        <f t="shared" si="785"/>
        <v>0</v>
      </c>
      <c r="P1181" s="12">
        <f t="shared" si="785"/>
        <v>0</v>
      </c>
      <c r="Q1181" s="12">
        <f t="shared" si="785"/>
        <v>0</v>
      </c>
      <c r="R1181" s="12">
        <f t="shared" si="785"/>
        <v>2000</v>
      </c>
      <c r="S1181" s="12">
        <f t="shared" si="785"/>
        <v>2000</v>
      </c>
      <c r="T1181" s="140"/>
      <c r="U1181" s="140"/>
    </row>
    <row r="1182" spans="1:21" s="116" customFormat="1" ht="13.35" customHeight="1" x14ac:dyDescent="0.2">
      <c r="A1182" s="146"/>
      <c r="B1182" s="144"/>
      <c r="C1182" s="33" t="str">
        <f t="shared" si="784"/>
        <v>136</v>
      </c>
      <c r="D1182" s="33" t="str">
        <f t="shared" si="784"/>
        <v>07</v>
      </c>
      <c r="E1182" s="33" t="str">
        <f t="shared" ref="E1182" si="786">E1193</f>
        <v>09</v>
      </c>
      <c r="F1182" s="33" t="str">
        <f t="shared" si="784"/>
        <v>0730103550</v>
      </c>
      <c r="G1182" s="33" t="str">
        <f t="shared" si="784"/>
        <v>244</v>
      </c>
      <c r="H1182" s="12">
        <f>H1193</f>
        <v>9360.6</v>
      </c>
      <c r="I1182" s="12">
        <f t="shared" ref="I1182:S1182" si="787">I1193</f>
        <v>0</v>
      </c>
      <c r="J1182" s="12">
        <f t="shared" si="787"/>
        <v>0</v>
      </c>
      <c r="K1182" s="12">
        <f t="shared" si="787"/>
        <v>0</v>
      </c>
      <c r="L1182" s="12">
        <f t="shared" si="787"/>
        <v>4360.6000000000004</v>
      </c>
      <c r="M1182" s="12">
        <f t="shared" si="787"/>
        <v>0</v>
      </c>
      <c r="N1182" s="12">
        <f t="shared" si="787"/>
        <v>5000</v>
      </c>
      <c r="O1182" s="12">
        <f t="shared" si="787"/>
        <v>0</v>
      </c>
      <c r="P1182" s="12">
        <f t="shared" si="787"/>
        <v>0</v>
      </c>
      <c r="Q1182" s="12">
        <f t="shared" si="787"/>
        <v>0</v>
      </c>
      <c r="R1182" s="12">
        <f t="shared" si="787"/>
        <v>9360.6</v>
      </c>
      <c r="S1182" s="12">
        <f t="shared" si="787"/>
        <v>9360.6</v>
      </c>
      <c r="T1182" s="140"/>
      <c r="U1182" s="140"/>
    </row>
    <row r="1183" spans="1:21" s="116" customFormat="1" ht="13.35" customHeight="1" x14ac:dyDescent="0.2">
      <c r="A1183" s="146"/>
      <c r="B1183" s="144"/>
      <c r="C1183" s="33" t="str">
        <f t="shared" ref="C1183:G1183" si="788">C1194</f>
        <v>136</v>
      </c>
      <c r="D1183" s="33" t="str">
        <f t="shared" si="788"/>
        <v>07</v>
      </c>
      <c r="E1183" s="33" t="str">
        <f t="shared" ref="E1183" si="789">E1194</f>
        <v>09</v>
      </c>
      <c r="F1183" s="33" t="str">
        <f t="shared" si="788"/>
        <v>0730103550</v>
      </c>
      <c r="G1183" s="33" t="str">
        <f t="shared" si="788"/>
        <v>622</v>
      </c>
      <c r="H1183" s="12">
        <f>H1194</f>
        <v>2000</v>
      </c>
      <c r="I1183" s="12">
        <f t="shared" ref="I1183:S1183" si="790">I1194</f>
        <v>0</v>
      </c>
      <c r="J1183" s="12">
        <f t="shared" si="790"/>
        <v>0</v>
      </c>
      <c r="K1183" s="12">
        <f t="shared" si="790"/>
        <v>0</v>
      </c>
      <c r="L1183" s="12">
        <f t="shared" si="790"/>
        <v>2000</v>
      </c>
      <c r="M1183" s="12">
        <f t="shared" si="790"/>
        <v>0</v>
      </c>
      <c r="N1183" s="12">
        <f t="shared" si="790"/>
        <v>0</v>
      </c>
      <c r="O1183" s="12">
        <f t="shared" si="790"/>
        <v>0</v>
      </c>
      <c r="P1183" s="12">
        <f t="shared" si="790"/>
        <v>0</v>
      </c>
      <c r="Q1183" s="12">
        <f t="shared" si="790"/>
        <v>0</v>
      </c>
      <c r="R1183" s="12">
        <f t="shared" si="790"/>
        <v>2000</v>
      </c>
      <c r="S1183" s="12">
        <f t="shared" si="790"/>
        <v>2000</v>
      </c>
      <c r="T1183" s="140"/>
      <c r="U1183" s="140"/>
    </row>
    <row r="1184" spans="1:21" s="116" customFormat="1" ht="13.35" customHeight="1" x14ac:dyDescent="0.2">
      <c r="A1184" s="146"/>
      <c r="B1184" s="144"/>
      <c r="C1184" s="33" t="str">
        <f>C1208</f>
        <v>136</v>
      </c>
      <c r="D1184" s="33" t="str">
        <f t="shared" ref="D1184:H1184" si="791">D1208</f>
        <v>07</v>
      </c>
      <c r="E1184" s="33" t="str">
        <f t="shared" ref="E1184" si="792">E1208</f>
        <v>09</v>
      </c>
      <c r="F1184" s="33" t="str">
        <f t="shared" si="791"/>
        <v>0730103550</v>
      </c>
      <c r="G1184" s="33" t="str">
        <f t="shared" si="791"/>
        <v>812</v>
      </c>
      <c r="H1184" s="12">
        <f t="shared" si="791"/>
        <v>20000</v>
      </c>
      <c r="I1184" s="12">
        <f t="shared" ref="I1184:S1184" si="793">I1208</f>
        <v>0</v>
      </c>
      <c r="J1184" s="12">
        <f t="shared" si="793"/>
        <v>0</v>
      </c>
      <c r="K1184" s="12">
        <f t="shared" si="793"/>
        <v>0</v>
      </c>
      <c r="L1184" s="12">
        <f t="shared" si="793"/>
        <v>0</v>
      </c>
      <c r="M1184" s="12">
        <f t="shared" si="793"/>
        <v>0</v>
      </c>
      <c r="N1184" s="12">
        <f t="shared" si="793"/>
        <v>20000</v>
      </c>
      <c r="O1184" s="12">
        <f t="shared" si="793"/>
        <v>0</v>
      </c>
      <c r="P1184" s="12">
        <f t="shared" si="793"/>
        <v>0</v>
      </c>
      <c r="Q1184" s="12">
        <f t="shared" si="793"/>
        <v>0</v>
      </c>
      <c r="R1184" s="12">
        <f t="shared" si="793"/>
        <v>20000</v>
      </c>
      <c r="S1184" s="12">
        <f t="shared" si="793"/>
        <v>20000</v>
      </c>
      <c r="T1184" s="140"/>
      <c r="U1184" s="140"/>
    </row>
    <row r="1185" spans="1:21" s="116" customFormat="1" ht="13.35" customHeight="1" x14ac:dyDescent="0.2">
      <c r="A1185" s="146"/>
      <c r="B1185" s="144"/>
      <c r="C1185" s="33" t="str">
        <f>C1201</f>
        <v>131</v>
      </c>
      <c r="D1185" s="33" t="str">
        <f t="shared" ref="D1185:F1185" si="794">D1201</f>
        <v>08</v>
      </c>
      <c r="E1185" s="33" t="str">
        <f t="shared" ref="E1185" si="795">E1201</f>
        <v>01</v>
      </c>
      <c r="F1185" s="33" t="str">
        <f t="shared" si="794"/>
        <v>0730103679</v>
      </c>
      <c r="G1185" s="33">
        <v>622</v>
      </c>
      <c r="H1185" s="12">
        <f t="shared" ref="H1185:S1185" si="796">H1201</f>
        <v>500</v>
      </c>
      <c r="I1185" s="12">
        <f t="shared" si="796"/>
        <v>100</v>
      </c>
      <c r="J1185" s="12">
        <f t="shared" si="796"/>
        <v>100</v>
      </c>
      <c r="K1185" s="12">
        <f t="shared" si="796"/>
        <v>100</v>
      </c>
      <c r="L1185" s="12">
        <f t="shared" si="796"/>
        <v>200</v>
      </c>
      <c r="M1185" s="12">
        <f t="shared" si="796"/>
        <v>0</v>
      </c>
      <c r="N1185" s="12">
        <f t="shared" si="796"/>
        <v>0</v>
      </c>
      <c r="O1185" s="12">
        <f t="shared" si="796"/>
        <v>0</v>
      </c>
      <c r="P1185" s="12">
        <f t="shared" si="796"/>
        <v>200</v>
      </c>
      <c r="Q1185" s="12">
        <f t="shared" si="796"/>
        <v>0</v>
      </c>
      <c r="R1185" s="12">
        <f t="shared" si="796"/>
        <v>500</v>
      </c>
      <c r="S1185" s="12">
        <f t="shared" si="796"/>
        <v>500</v>
      </c>
      <c r="T1185" s="140"/>
      <c r="U1185" s="140"/>
    </row>
    <row r="1186" spans="1:21" s="116" customFormat="1" ht="29.1" customHeight="1" x14ac:dyDescent="0.2">
      <c r="A1186" s="146"/>
      <c r="B1186" s="130" t="s">
        <v>14</v>
      </c>
      <c r="C1186" s="30"/>
      <c r="D1186" s="30"/>
      <c r="E1186" s="30"/>
      <c r="F1186" s="30"/>
      <c r="G1186" s="30"/>
      <c r="H1186" s="12">
        <f>H1195+H1202</f>
        <v>0</v>
      </c>
      <c r="I1186" s="12">
        <f t="shared" ref="I1186:S1186" si="797">I1195+I1202</f>
        <v>0</v>
      </c>
      <c r="J1186" s="12">
        <f t="shared" si="797"/>
        <v>0</v>
      </c>
      <c r="K1186" s="12">
        <f t="shared" si="797"/>
        <v>0</v>
      </c>
      <c r="L1186" s="12">
        <f t="shared" si="797"/>
        <v>0</v>
      </c>
      <c r="M1186" s="12">
        <f t="shared" si="797"/>
        <v>0</v>
      </c>
      <c r="N1186" s="12">
        <f t="shared" si="797"/>
        <v>0</v>
      </c>
      <c r="O1186" s="12">
        <f t="shared" si="797"/>
        <v>0</v>
      </c>
      <c r="P1186" s="12">
        <f t="shared" si="797"/>
        <v>0</v>
      </c>
      <c r="Q1186" s="12">
        <f t="shared" si="797"/>
        <v>0</v>
      </c>
      <c r="R1186" s="12">
        <f t="shared" si="797"/>
        <v>0</v>
      </c>
      <c r="S1186" s="12">
        <f t="shared" si="797"/>
        <v>0</v>
      </c>
      <c r="T1186" s="140"/>
      <c r="U1186" s="140"/>
    </row>
    <row r="1187" spans="1:21" s="116" customFormat="1" ht="26.45" customHeight="1" x14ac:dyDescent="0.2">
      <c r="A1187" s="146"/>
      <c r="B1187" s="130" t="s">
        <v>15</v>
      </c>
      <c r="C1187" s="30">
        <v>136</v>
      </c>
      <c r="D1187" s="30"/>
      <c r="E1187" s="30"/>
      <c r="F1187" s="30"/>
      <c r="G1187" s="30"/>
      <c r="H1187" s="12">
        <f>H1196+H1203</f>
        <v>0</v>
      </c>
      <c r="I1187" s="12">
        <f t="shared" ref="I1187:S1187" si="798">I1196+I1203</f>
        <v>0</v>
      </c>
      <c r="J1187" s="12">
        <f t="shared" si="798"/>
        <v>0</v>
      </c>
      <c r="K1187" s="12">
        <f t="shared" si="798"/>
        <v>0</v>
      </c>
      <c r="L1187" s="12">
        <f t="shared" si="798"/>
        <v>0</v>
      </c>
      <c r="M1187" s="12">
        <f t="shared" si="798"/>
        <v>0</v>
      </c>
      <c r="N1187" s="12">
        <f t="shared" si="798"/>
        <v>0</v>
      </c>
      <c r="O1187" s="12">
        <f t="shared" si="798"/>
        <v>0</v>
      </c>
      <c r="P1187" s="12">
        <f t="shared" si="798"/>
        <v>0</v>
      </c>
      <c r="Q1187" s="12">
        <f t="shared" si="798"/>
        <v>0</v>
      </c>
      <c r="R1187" s="12">
        <f t="shared" si="798"/>
        <v>0</v>
      </c>
      <c r="S1187" s="12">
        <f t="shared" si="798"/>
        <v>0</v>
      </c>
      <c r="T1187" s="140"/>
      <c r="U1187" s="140"/>
    </row>
    <row r="1188" spans="1:21" s="116" customFormat="1" ht="123.75" customHeight="1" x14ac:dyDescent="0.2">
      <c r="A1188" s="146"/>
      <c r="B1188" s="130" t="s">
        <v>12</v>
      </c>
      <c r="C1188" s="30"/>
      <c r="D1188" s="30"/>
      <c r="E1188" s="30"/>
      <c r="F1188" s="30"/>
      <c r="G1188" s="30"/>
      <c r="H1188" s="12">
        <f>H1197+H1204</f>
        <v>0</v>
      </c>
      <c r="I1188" s="12">
        <f t="shared" ref="I1188:S1188" si="799">I1197+I1204</f>
        <v>0</v>
      </c>
      <c r="J1188" s="12">
        <f t="shared" si="799"/>
        <v>0</v>
      </c>
      <c r="K1188" s="12">
        <f t="shared" si="799"/>
        <v>0</v>
      </c>
      <c r="L1188" s="12">
        <f t="shared" si="799"/>
        <v>0</v>
      </c>
      <c r="M1188" s="12">
        <f t="shared" si="799"/>
        <v>0</v>
      </c>
      <c r="N1188" s="12">
        <f t="shared" si="799"/>
        <v>0</v>
      </c>
      <c r="O1188" s="12">
        <f t="shared" si="799"/>
        <v>0</v>
      </c>
      <c r="P1188" s="12">
        <f t="shared" si="799"/>
        <v>0</v>
      </c>
      <c r="Q1188" s="12">
        <f t="shared" si="799"/>
        <v>0</v>
      </c>
      <c r="R1188" s="12">
        <f t="shared" si="799"/>
        <v>0</v>
      </c>
      <c r="S1188" s="12">
        <f t="shared" si="799"/>
        <v>0</v>
      </c>
      <c r="T1188" s="140"/>
      <c r="U1188" s="140"/>
    </row>
    <row r="1189" spans="1:21" s="116" customFormat="1" ht="13.35" customHeight="1" x14ac:dyDescent="0.2">
      <c r="A1189" s="146" t="s">
        <v>221</v>
      </c>
      <c r="B1189" s="130" t="s">
        <v>142</v>
      </c>
      <c r="C1189" s="15"/>
      <c r="D1189" s="16"/>
      <c r="E1189" s="16"/>
      <c r="F1189" s="16"/>
      <c r="G1189" s="15"/>
      <c r="H1189" s="17">
        <v>2</v>
      </c>
      <c r="I1189" s="17">
        <v>0</v>
      </c>
      <c r="J1189" s="17">
        <v>0</v>
      </c>
      <c r="K1189" s="17">
        <v>0</v>
      </c>
      <c r="L1189" s="17">
        <v>1</v>
      </c>
      <c r="M1189" s="17">
        <v>0</v>
      </c>
      <c r="N1189" s="17">
        <v>1</v>
      </c>
      <c r="O1189" s="17">
        <v>0</v>
      </c>
      <c r="P1189" s="17">
        <v>0</v>
      </c>
      <c r="Q1189" s="17">
        <v>0</v>
      </c>
      <c r="R1189" s="17">
        <v>2</v>
      </c>
      <c r="S1189" s="12">
        <v>2</v>
      </c>
      <c r="T1189" s="140" t="s">
        <v>385</v>
      </c>
      <c r="U1189" s="141" t="s">
        <v>552</v>
      </c>
    </row>
    <row r="1190" spans="1:21" s="116" customFormat="1" ht="13.35" customHeight="1" x14ac:dyDescent="0.2">
      <c r="A1190" s="146"/>
      <c r="B1190" s="130" t="s">
        <v>106</v>
      </c>
      <c r="C1190" s="15"/>
      <c r="D1190" s="16"/>
      <c r="E1190" s="16"/>
      <c r="F1190" s="16"/>
      <c r="G1190" s="15"/>
      <c r="H1190" s="12">
        <f t="shared" ref="H1190:S1190" si="800">ROUND(H1191/H1189,1)</f>
        <v>6680.3</v>
      </c>
      <c r="I1190" s="12" t="e">
        <f t="shared" si="800"/>
        <v>#DIV/0!</v>
      </c>
      <c r="J1190" s="13" t="s">
        <v>396</v>
      </c>
      <c r="K1190" s="13">
        <v>0</v>
      </c>
      <c r="L1190" s="13" t="s">
        <v>396</v>
      </c>
      <c r="M1190" s="13">
        <v>0</v>
      </c>
      <c r="N1190" s="13" t="s">
        <v>396</v>
      </c>
      <c r="O1190" s="13">
        <v>0</v>
      </c>
      <c r="P1190" s="13" t="s">
        <v>396</v>
      </c>
      <c r="Q1190" s="12" t="e">
        <f t="shared" si="800"/>
        <v>#DIV/0!</v>
      </c>
      <c r="R1190" s="12">
        <f t="shared" si="800"/>
        <v>6680.3</v>
      </c>
      <c r="S1190" s="12">
        <f t="shared" si="800"/>
        <v>6680.3</v>
      </c>
      <c r="T1190" s="140"/>
      <c r="U1190" s="142"/>
    </row>
    <row r="1191" spans="1:21" s="116" customFormat="1" ht="13.35" customHeight="1" x14ac:dyDescent="0.2">
      <c r="A1191" s="146"/>
      <c r="B1191" s="130" t="s">
        <v>90</v>
      </c>
      <c r="C1191" s="15"/>
      <c r="D1191" s="16"/>
      <c r="E1191" s="16"/>
      <c r="F1191" s="16"/>
      <c r="G1191" s="15"/>
      <c r="H1191" s="12">
        <f t="shared" ref="H1191:S1191" si="801">SUM(H1192:H1197)</f>
        <v>13360.6</v>
      </c>
      <c r="I1191" s="12">
        <f t="shared" si="801"/>
        <v>0</v>
      </c>
      <c r="J1191" s="12">
        <f t="shared" si="801"/>
        <v>0</v>
      </c>
      <c r="K1191" s="12">
        <f t="shared" si="801"/>
        <v>0</v>
      </c>
      <c r="L1191" s="12">
        <f t="shared" si="801"/>
        <v>6360.6</v>
      </c>
      <c r="M1191" s="12">
        <f t="shared" si="801"/>
        <v>0</v>
      </c>
      <c r="N1191" s="12">
        <f t="shared" si="801"/>
        <v>7000</v>
      </c>
      <c r="O1191" s="12">
        <f t="shared" si="801"/>
        <v>0</v>
      </c>
      <c r="P1191" s="12">
        <f t="shared" si="801"/>
        <v>0</v>
      </c>
      <c r="Q1191" s="12">
        <f t="shared" si="801"/>
        <v>0</v>
      </c>
      <c r="R1191" s="12">
        <f t="shared" si="801"/>
        <v>13360.6</v>
      </c>
      <c r="S1191" s="12">
        <f t="shared" si="801"/>
        <v>13360.6</v>
      </c>
      <c r="T1191" s="140"/>
      <c r="U1191" s="142"/>
    </row>
    <row r="1192" spans="1:21" s="116" customFormat="1" ht="13.35" customHeight="1" x14ac:dyDescent="0.2">
      <c r="A1192" s="146"/>
      <c r="B1192" s="145" t="s">
        <v>17</v>
      </c>
      <c r="C1192" s="18" t="s">
        <v>47</v>
      </c>
      <c r="D1192" s="16" t="s">
        <v>400</v>
      </c>
      <c r="E1192" s="18" t="s">
        <v>402</v>
      </c>
      <c r="F1192" s="18" t="s">
        <v>446</v>
      </c>
      <c r="G1192" s="18" t="s">
        <v>70</v>
      </c>
      <c r="H1192" s="12">
        <f>J1192+L1192+N1192+P1192</f>
        <v>2000</v>
      </c>
      <c r="I1192" s="19">
        <f t="shared" ref="I1192:I1197" si="802">K1192+M1192+O1192+Q1192</f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2000</v>
      </c>
      <c r="O1192" s="12">
        <v>0</v>
      </c>
      <c r="P1192" s="12">
        <v>0</v>
      </c>
      <c r="Q1192" s="12">
        <v>0</v>
      </c>
      <c r="R1192" s="12">
        <v>2000</v>
      </c>
      <c r="S1192" s="12">
        <v>2000</v>
      </c>
      <c r="T1192" s="140"/>
      <c r="U1192" s="142"/>
    </row>
    <row r="1193" spans="1:21" s="116" customFormat="1" ht="13.35" customHeight="1" x14ac:dyDescent="0.2">
      <c r="A1193" s="146"/>
      <c r="B1193" s="145"/>
      <c r="C1193" s="18" t="s">
        <v>47</v>
      </c>
      <c r="D1193" s="16" t="s">
        <v>400</v>
      </c>
      <c r="E1193" s="18" t="s">
        <v>402</v>
      </c>
      <c r="F1193" s="18" t="s">
        <v>446</v>
      </c>
      <c r="G1193" s="18" t="s">
        <v>53</v>
      </c>
      <c r="H1193" s="12">
        <f t="shared" ref="H1193:H1197" si="803">J1193+L1193+N1193+P1193</f>
        <v>9360.6</v>
      </c>
      <c r="I1193" s="19">
        <f t="shared" si="802"/>
        <v>0</v>
      </c>
      <c r="J1193" s="12">
        <v>0</v>
      </c>
      <c r="K1193" s="12">
        <v>0</v>
      </c>
      <c r="L1193" s="12">
        <f>4462.6-602+500</f>
        <v>4360.6000000000004</v>
      </c>
      <c r="M1193" s="12">
        <v>0</v>
      </c>
      <c r="N1193" s="12">
        <v>5000</v>
      </c>
      <c r="O1193" s="12">
        <v>0</v>
      </c>
      <c r="P1193" s="12">
        <v>0</v>
      </c>
      <c r="Q1193" s="12">
        <v>0</v>
      </c>
      <c r="R1193" s="12">
        <v>9360.6</v>
      </c>
      <c r="S1193" s="12">
        <v>9360.6</v>
      </c>
      <c r="T1193" s="140"/>
      <c r="U1193" s="142"/>
    </row>
    <row r="1194" spans="1:21" s="116" customFormat="1" x14ac:dyDescent="0.2">
      <c r="A1194" s="146"/>
      <c r="B1194" s="145"/>
      <c r="C1194" s="18" t="s">
        <v>47</v>
      </c>
      <c r="D1194" s="16" t="s">
        <v>400</v>
      </c>
      <c r="E1194" s="18" t="s">
        <v>402</v>
      </c>
      <c r="F1194" s="18" t="s">
        <v>446</v>
      </c>
      <c r="G1194" s="18" t="s">
        <v>51</v>
      </c>
      <c r="H1194" s="12">
        <f t="shared" si="803"/>
        <v>2000</v>
      </c>
      <c r="I1194" s="19">
        <f t="shared" si="802"/>
        <v>0</v>
      </c>
      <c r="J1194" s="12">
        <v>0</v>
      </c>
      <c r="K1194" s="12">
        <v>0</v>
      </c>
      <c r="L1194" s="12">
        <v>2000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2000</v>
      </c>
      <c r="S1194" s="12">
        <v>2000</v>
      </c>
      <c r="T1194" s="140"/>
      <c r="U1194" s="142"/>
    </row>
    <row r="1195" spans="1:21" s="116" customFormat="1" x14ac:dyDescent="0.2">
      <c r="A1195" s="146"/>
      <c r="B1195" s="130" t="s">
        <v>14</v>
      </c>
      <c r="C1195" s="15"/>
      <c r="D1195" s="16"/>
      <c r="E1195" s="16"/>
      <c r="F1195" s="16"/>
      <c r="G1195" s="15"/>
      <c r="H1195" s="12">
        <f t="shared" si="803"/>
        <v>0</v>
      </c>
      <c r="I1195" s="19">
        <f t="shared" si="802"/>
        <v>0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  <c r="T1195" s="140"/>
      <c r="U1195" s="142"/>
    </row>
    <row r="1196" spans="1:21" s="116" customFormat="1" ht="20.45" customHeight="1" x14ac:dyDescent="0.2">
      <c r="A1196" s="146"/>
      <c r="B1196" s="130" t="s">
        <v>15</v>
      </c>
      <c r="C1196" s="15"/>
      <c r="D1196" s="16"/>
      <c r="E1196" s="16"/>
      <c r="F1196" s="16"/>
      <c r="G1196" s="15"/>
      <c r="H1196" s="12">
        <f t="shared" si="803"/>
        <v>0</v>
      </c>
      <c r="I1196" s="19">
        <f t="shared" si="802"/>
        <v>0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140"/>
      <c r="U1196" s="142"/>
    </row>
    <row r="1197" spans="1:21" s="116" customFormat="1" ht="55.35" customHeight="1" x14ac:dyDescent="0.2">
      <c r="A1197" s="146"/>
      <c r="B1197" s="130" t="s">
        <v>12</v>
      </c>
      <c r="C1197" s="15"/>
      <c r="D1197" s="16"/>
      <c r="E1197" s="16"/>
      <c r="F1197" s="16"/>
      <c r="G1197" s="15"/>
      <c r="H1197" s="12">
        <f t="shared" si="803"/>
        <v>0</v>
      </c>
      <c r="I1197" s="19">
        <f t="shared" si="802"/>
        <v>0</v>
      </c>
      <c r="J1197" s="12">
        <v>0</v>
      </c>
      <c r="K1197" s="12">
        <v>0</v>
      </c>
      <c r="L1197" s="12">
        <v>0</v>
      </c>
      <c r="M1197" s="12">
        <v>0</v>
      </c>
      <c r="N1197" s="12">
        <v>0</v>
      </c>
      <c r="O1197" s="12">
        <v>0</v>
      </c>
      <c r="P1197" s="12">
        <v>0</v>
      </c>
      <c r="Q1197" s="12">
        <v>0</v>
      </c>
      <c r="R1197" s="12">
        <v>0</v>
      </c>
      <c r="S1197" s="12">
        <v>0</v>
      </c>
      <c r="T1197" s="140"/>
      <c r="U1197" s="143"/>
    </row>
    <row r="1198" spans="1:21" s="116" customFormat="1" ht="12.6" customHeight="1" x14ac:dyDescent="0.2">
      <c r="A1198" s="145" t="s">
        <v>376</v>
      </c>
      <c r="B1198" s="130" t="s">
        <v>299</v>
      </c>
      <c r="C1198" s="15"/>
      <c r="D1198" s="16"/>
      <c r="E1198" s="16"/>
      <c r="F1198" s="16"/>
      <c r="G1198" s="15"/>
      <c r="H1198" s="12">
        <v>1</v>
      </c>
      <c r="I1198" s="12">
        <v>0</v>
      </c>
      <c r="J1198" s="12">
        <v>1</v>
      </c>
      <c r="K1198" s="12">
        <v>0</v>
      </c>
      <c r="L1198" s="12">
        <v>1</v>
      </c>
      <c r="M1198" s="12">
        <v>0</v>
      </c>
      <c r="N1198" s="12">
        <v>0</v>
      </c>
      <c r="O1198" s="12">
        <v>0</v>
      </c>
      <c r="P1198" s="12">
        <v>1</v>
      </c>
      <c r="Q1198" s="12">
        <v>0</v>
      </c>
      <c r="R1198" s="12">
        <v>1</v>
      </c>
      <c r="S1198" s="12">
        <v>1</v>
      </c>
      <c r="T1198" s="141" t="s">
        <v>654</v>
      </c>
      <c r="U1198" s="141" t="s">
        <v>553</v>
      </c>
    </row>
    <row r="1199" spans="1:21" s="116" customFormat="1" ht="12.6" customHeight="1" x14ac:dyDescent="0.2">
      <c r="A1199" s="145"/>
      <c r="B1199" s="130" t="s">
        <v>103</v>
      </c>
      <c r="C1199" s="15"/>
      <c r="D1199" s="16"/>
      <c r="E1199" s="16"/>
      <c r="F1199" s="16"/>
      <c r="G1199" s="15"/>
      <c r="H1199" s="12">
        <f t="shared" ref="H1199:S1199" si="804">ROUND(H1200/H1198,1)</f>
        <v>500</v>
      </c>
      <c r="I1199" s="12" t="e">
        <f t="shared" si="804"/>
        <v>#DIV/0!</v>
      </c>
      <c r="J1199" s="13" t="s">
        <v>396</v>
      </c>
      <c r="K1199" s="13">
        <v>0</v>
      </c>
      <c r="L1199" s="13" t="s">
        <v>396</v>
      </c>
      <c r="M1199" s="13">
        <v>0</v>
      </c>
      <c r="N1199" s="13" t="s">
        <v>396</v>
      </c>
      <c r="O1199" s="13">
        <v>0</v>
      </c>
      <c r="P1199" s="13" t="s">
        <v>396</v>
      </c>
      <c r="Q1199" s="12" t="e">
        <f t="shared" si="804"/>
        <v>#DIV/0!</v>
      </c>
      <c r="R1199" s="12">
        <f t="shared" si="804"/>
        <v>500</v>
      </c>
      <c r="S1199" s="12">
        <f t="shared" si="804"/>
        <v>500</v>
      </c>
      <c r="T1199" s="142"/>
      <c r="U1199" s="142"/>
    </row>
    <row r="1200" spans="1:21" s="116" customFormat="1" ht="12.6" customHeight="1" x14ac:dyDescent="0.2">
      <c r="A1200" s="145"/>
      <c r="B1200" s="130" t="s">
        <v>90</v>
      </c>
      <c r="C1200" s="15"/>
      <c r="D1200" s="16"/>
      <c r="E1200" s="16"/>
      <c r="F1200" s="16"/>
      <c r="G1200" s="15"/>
      <c r="H1200" s="12">
        <f t="shared" ref="H1200:S1200" si="805">SUM(H1201:H1204)</f>
        <v>500</v>
      </c>
      <c r="I1200" s="12">
        <f t="shared" si="805"/>
        <v>100</v>
      </c>
      <c r="J1200" s="12">
        <f t="shared" si="805"/>
        <v>100</v>
      </c>
      <c r="K1200" s="12">
        <f t="shared" si="805"/>
        <v>100</v>
      </c>
      <c r="L1200" s="12">
        <f t="shared" si="805"/>
        <v>200</v>
      </c>
      <c r="M1200" s="12">
        <f t="shared" si="805"/>
        <v>0</v>
      </c>
      <c r="N1200" s="12">
        <f t="shared" si="805"/>
        <v>0</v>
      </c>
      <c r="O1200" s="12">
        <f t="shared" si="805"/>
        <v>0</v>
      </c>
      <c r="P1200" s="12">
        <f t="shared" si="805"/>
        <v>200</v>
      </c>
      <c r="Q1200" s="12">
        <f t="shared" si="805"/>
        <v>0</v>
      </c>
      <c r="R1200" s="12">
        <f t="shared" si="805"/>
        <v>500</v>
      </c>
      <c r="S1200" s="12">
        <f t="shared" si="805"/>
        <v>500</v>
      </c>
      <c r="T1200" s="142"/>
      <c r="U1200" s="142"/>
    </row>
    <row r="1201" spans="1:21" s="116" customFormat="1" ht="12.6" customHeight="1" x14ac:dyDescent="0.2">
      <c r="A1201" s="145"/>
      <c r="B1201" s="130" t="s">
        <v>17</v>
      </c>
      <c r="C1201" s="33" t="s">
        <v>49</v>
      </c>
      <c r="D1201" s="16" t="s">
        <v>409</v>
      </c>
      <c r="E1201" s="18" t="s">
        <v>399</v>
      </c>
      <c r="F1201" s="18" t="s">
        <v>453</v>
      </c>
      <c r="G1201" s="33" t="s">
        <v>51</v>
      </c>
      <c r="H1201" s="12">
        <f>J1201+L1201+N1201+P1201</f>
        <v>500</v>
      </c>
      <c r="I1201" s="12">
        <f>K1201+M1201+O1201+Q1201</f>
        <v>100</v>
      </c>
      <c r="J1201" s="12">
        <v>100</v>
      </c>
      <c r="K1201" s="12">
        <v>100</v>
      </c>
      <c r="L1201" s="12">
        <v>200</v>
      </c>
      <c r="M1201" s="12">
        <v>0</v>
      </c>
      <c r="N1201" s="12">
        <v>0</v>
      </c>
      <c r="O1201" s="12">
        <v>0</v>
      </c>
      <c r="P1201" s="12">
        <v>200</v>
      </c>
      <c r="Q1201" s="12">
        <v>0</v>
      </c>
      <c r="R1201" s="12">
        <v>500</v>
      </c>
      <c r="S1201" s="12">
        <v>500</v>
      </c>
      <c r="T1201" s="142"/>
      <c r="U1201" s="142"/>
    </row>
    <row r="1202" spans="1:21" s="116" customFormat="1" ht="12.6" customHeight="1" x14ac:dyDescent="0.2">
      <c r="A1202" s="145"/>
      <c r="B1202" s="130" t="s">
        <v>14</v>
      </c>
      <c r="C1202" s="15"/>
      <c r="D1202" s="16"/>
      <c r="E1202" s="16"/>
      <c r="F1202" s="16"/>
      <c r="G1202" s="15"/>
      <c r="H1202" s="12">
        <f t="shared" ref="H1202:H1204" si="806">J1202+L1202+N1202+P1202</f>
        <v>0</v>
      </c>
      <c r="I1202" s="12">
        <f t="shared" ref="I1202:I1204" si="807">K1202+M1202+O1202+Q1202</f>
        <v>0</v>
      </c>
      <c r="J1202" s="12">
        <v>0</v>
      </c>
      <c r="K1202" s="12">
        <v>0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0</v>
      </c>
      <c r="T1202" s="142"/>
      <c r="U1202" s="142"/>
    </row>
    <row r="1203" spans="1:21" s="116" customFormat="1" ht="12.6" customHeight="1" x14ac:dyDescent="0.2">
      <c r="A1203" s="145"/>
      <c r="B1203" s="130" t="s">
        <v>15</v>
      </c>
      <c r="C1203" s="15"/>
      <c r="D1203" s="16"/>
      <c r="E1203" s="16"/>
      <c r="F1203" s="16"/>
      <c r="G1203" s="15"/>
      <c r="H1203" s="12">
        <f t="shared" si="806"/>
        <v>0</v>
      </c>
      <c r="I1203" s="12">
        <f t="shared" si="807"/>
        <v>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0</v>
      </c>
      <c r="S1203" s="12">
        <v>0</v>
      </c>
      <c r="T1203" s="142"/>
      <c r="U1203" s="142"/>
    </row>
    <row r="1204" spans="1:21" s="116" customFormat="1" ht="42.75" customHeight="1" x14ac:dyDescent="0.2">
      <c r="A1204" s="145"/>
      <c r="B1204" s="130" t="s">
        <v>12</v>
      </c>
      <c r="C1204" s="15"/>
      <c r="D1204" s="16"/>
      <c r="E1204" s="16"/>
      <c r="F1204" s="16"/>
      <c r="G1204" s="15"/>
      <c r="H1204" s="12">
        <f t="shared" si="806"/>
        <v>0</v>
      </c>
      <c r="I1204" s="12">
        <f t="shared" si="807"/>
        <v>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0</v>
      </c>
      <c r="S1204" s="12">
        <v>0</v>
      </c>
      <c r="T1204" s="143"/>
      <c r="U1204" s="143"/>
    </row>
    <row r="1205" spans="1:21" s="116" customFormat="1" ht="31.5" customHeight="1" x14ac:dyDescent="0.2">
      <c r="A1205" s="145" t="s">
        <v>393</v>
      </c>
      <c r="B1205" s="130" t="s">
        <v>390</v>
      </c>
      <c r="C1205" s="15"/>
      <c r="D1205" s="16"/>
      <c r="E1205" s="16"/>
      <c r="F1205" s="16"/>
      <c r="G1205" s="15"/>
      <c r="H1205" s="12">
        <v>1</v>
      </c>
      <c r="I1205" s="12">
        <v>0</v>
      </c>
      <c r="J1205" s="12">
        <v>0</v>
      </c>
      <c r="K1205" s="12">
        <v>0</v>
      </c>
      <c r="L1205" s="12">
        <v>1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4</v>
      </c>
      <c r="S1205" s="12">
        <v>4</v>
      </c>
      <c r="T1205" s="141" t="s">
        <v>697</v>
      </c>
      <c r="U1205" s="141" t="s">
        <v>554</v>
      </c>
    </row>
    <row r="1206" spans="1:21" s="116" customFormat="1" ht="25.5" x14ac:dyDescent="0.2">
      <c r="A1206" s="145"/>
      <c r="B1206" s="130" t="s">
        <v>103</v>
      </c>
      <c r="C1206" s="15"/>
      <c r="D1206" s="16"/>
      <c r="E1206" s="16"/>
      <c r="F1206" s="16"/>
      <c r="G1206" s="15"/>
      <c r="H1206" s="12">
        <f t="shared" ref="H1206:S1206" si="808">ROUND(H1207/H1205,1)</f>
        <v>20000</v>
      </c>
      <c r="I1206" s="12" t="e">
        <f t="shared" si="808"/>
        <v>#DIV/0!</v>
      </c>
      <c r="J1206" s="13" t="s">
        <v>396</v>
      </c>
      <c r="K1206" s="13">
        <v>0</v>
      </c>
      <c r="L1206" s="13" t="s">
        <v>396</v>
      </c>
      <c r="M1206" s="13">
        <v>0</v>
      </c>
      <c r="N1206" s="13" t="s">
        <v>396</v>
      </c>
      <c r="O1206" s="13">
        <v>0</v>
      </c>
      <c r="P1206" s="13" t="s">
        <v>396</v>
      </c>
      <c r="Q1206" s="12" t="e">
        <f t="shared" si="808"/>
        <v>#DIV/0!</v>
      </c>
      <c r="R1206" s="12">
        <f t="shared" si="808"/>
        <v>5000</v>
      </c>
      <c r="S1206" s="12">
        <f t="shared" si="808"/>
        <v>5000</v>
      </c>
      <c r="T1206" s="142"/>
      <c r="U1206" s="142"/>
    </row>
    <row r="1207" spans="1:21" s="116" customFormat="1" ht="25.5" x14ac:dyDescent="0.2">
      <c r="A1207" s="145"/>
      <c r="B1207" s="130" t="s">
        <v>90</v>
      </c>
      <c r="C1207" s="15"/>
      <c r="D1207" s="16"/>
      <c r="E1207" s="16"/>
      <c r="F1207" s="16"/>
      <c r="G1207" s="15"/>
      <c r="H1207" s="12">
        <f t="shared" ref="H1207:S1207" si="809">SUM(H1208:H1211)</f>
        <v>20000</v>
      </c>
      <c r="I1207" s="12">
        <f t="shared" si="809"/>
        <v>0</v>
      </c>
      <c r="J1207" s="12">
        <f t="shared" si="809"/>
        <v>0</v>
      </c>
      <c r="K1207" s="12">
        <f t="shared" si="809"/>
        <v>0</v>
      </c>
      <c r="L1207" s="12">
        <f t="shared" si="809"/>
        <v>0</v>
      </c>
      <c r="M1207" s="12">
        <f t="shared" si="809"/>
        <v>0</v>
      </c>
      <c r="N1207" s="12">
        <f t="shared" si="809"/>
        <v>20000</v>
      </c>
      <c r="O1207" s="12">
        <f t="shared" si="809"/>
        <v>0</v>
      </c>
      <c r="P1207" s="12">
        <f t="shared" si="809"/>
        <v>0</v>
      </c>
      <c r="Q1207" s="12">
        <f t="shared" si="809"/>
        <v>0</v>
      </c>
      <c r="R1207" s="12">
        <f t="shared" si="809"/>
        <v>20000</v>
      </c>
      <c r="S1207" s="12">
        <f t="shared" si="809"/>
        <v>20000</v>
      </c>
      <c r="T1207" s="142"/>
      <c r="U1207" s="142"/>
    </row>
    <row r="1208" spans="1:21" s="116" customFormat="1" ht="15.75" customHeight="1" x14ac:dyDescent="0.2">
      <c r="A1208" s="145"/>
      <c r="B1208" s="130" t="s">
        <v>17</v>
      </c>
      <c r="C1208" s="18" t="s">
        <v>47</v>
      </c>
      <c r="D1208" s="16" t="s">
        <v>400</v>
      </c>
      <c r="E1208" s="18" t="s">
        <v>402</v>
      </c>
      <c r="F1208" s="18" t="s">
        <v>446</v>
      </c>
      <c r="G1208" s="18" t="s">
        <v>310</v>
      </c>
      <c r="H1208" s="12">
        <f>J1208+L1208+N1208+P1208</f>
        <v>20000</v>
      </c>
      <c r="I1208" s="12">
        <f>K1208+M1208+O1208+Q1208</f>
        <v>0</v>
      </c>
      <c r="J1208" s="12">
        <v>0</v>
      </c>
      <c r="K1208" s="12">
        <v>0</v>
      </c>
      <c r="L1208" s="12">
        <v>0</v>
      </c>
      <c r="M1208" s="12">
        <v>0</v>
      </c>
      <c r="N1208" s="12">
        <v>20000</v>
      </c>
      <c r="O1208" s="12">
        <v>0</v>
      </c>
      <c r="P1208" s="12">
        <v>0</v>
      </c>
      <c r="Q1208" s="12">
        <v>0</v>
      </c>
      <c r="R1208" s="12">
        <v>20000</v>
      </c>
      <c r="S1208" s="12">
        <v>20000</v>
      </c>
      <c r="T1208" s="142"/>
      <c r="U1208" s="142"/>
    </row>
    <row r="1209" spans="1:21" s="116" customFormat="1" ht="15.75" customHeight="1" x14ac:dyDescent="0.2">
      <c r="A1209" s="145"/>
      <c r="B1209" s="130" t="s">
        <v>14</v>
      </c>
      <c r="C1209" s="15"/>
      <c r="D1209" s="16"/>
      <c r="E1209" s="16"/>
      <c r="F1209" s="16"/>
      <c r="G1209" s="15"/>
      <c r="H1209" s="12">
        <f t="shared" ref="H1209:H1211" si="810">J1209+L1209+N1209+P1209</f>
        <v>0</v>
      </c>
      <c r="I1209" s="12">
        <f t="shared" ref="I1209:I1211" si="811">K1209+M1209+O1209+Q1209</f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  <c r="Q1209" s="12">
        <v>0</v>
      </c>
      <c r="R1209" s="12">
        <v>0</v>
      </c>
      <c r="S1209" s="12">
        <v>0</v>
      </c>
      <c r="T1209" s="142"/>
      <c r="U1209" s="142"/>
    </row>
    <row r="1210" spans="1:21" s="116" customFormat="1" ht="15.75" customHeight="1" x14ac:dyDescent="0.2">
      <c r="A1210" s="145"/>
      <c r="B1210" s="130" t="s">
        <v>15</v>
      </c>
      <c r="C1210" s="15"/>
      <c r="D1210" s="16"/>
      <c r="E1210" s="16"/>
      <c r="F1210" s="16"/>
      <c r="G1210" s="15"/>
      <c r="H1210" s="12">
        <f t="shared" si="810"/>
        <v>0</v>
      </c>
      <c r="I1210" s="12">
        <f t="shared" si="811"/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42"/>
      <c r="U1210" s="142"/>
    </row>
    <row r="1211" spans="1:21" s="116" customFormat="1" ht="86.25" customHeight="1" x14ac:dyDescent="0.2">
      <c r="A1211" s="145"/>
      <c r="B1211" s="130" t="s">
        <v>12</v>
      </c>
      <c r="C1211" s="15"/>
      <c r="D1211" s="16"/>
      <c r="E1211" s="16"/>
      <c r="F1211" s="16"/>
      <c r="G1211" s="15"/>
      <c r="H1211" s="12">
        <f t="shared" si="810"/>
        <v>0</v>
      </c>
      <c r="I1211" s="12">
        <f t="shared" si="811"/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43"/>
      <c r="U1211" s="143"/>
    </row>
    <row r="1212" spans="1:21" s="116" customFormat="1" ht="35.1" customHeight="1" x14ac:dyDescent="0.2">
      <c r="A1212" s="145" t="s">
        <v>204</v>
      </c>
      <c r="B1212" s="130" t="s">
        <v>137</v>
      </c>
      <c r="C1212" s="15"/>
      <c r="D1212" s="16"/>
      <c r="E1212" s="16"/>
      <c r="F1212" s="16"/>
      <c r="G1212" s="15"/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0</v>
      </c>
      <c r="P1212" s="12">
        <v>0</v>
      </c>
      <c r="Q1212" s="12">
        <v>0</v>
      </c>
      <c r="R1212" s="12">
        <v>0</v>
      </c>
      <c r="S1212" s="12">
        <v>0</v>
      </c>
      <c r="T1212" s="140" t="s">
        <v>698</v>
      </c>
      <c r="U1212" s="140" t="s">
        <v>555</v>
      </c>
    </row>
    <row r="1213" spans="1:21" s="116" customFormat="1" ht="39.6" customHeight="1" x14ac:dyDescent="0.2">
      <c r="A1213" s="145"/>
      <c r="B1213" s="130" t="s">
        <v>105</v>
      </c>
      <c r="C1213" s="15"/>
      <c r="D1213" s="16"/>
      <c r="E1213" s="16"/>
      <c r="F1213" s="16"/>
      <c r="G1213" s="15"/>
      <c r="H1213" s="12">
        <v>0</v>
      </c>
      <c r="I1213" s="12">
        <v>0</v>
      </c>
      <c r="J1213" s="13" t="s">
        <v>396</v>
      </c>
      <c r="K1213" s="13">
        <v>0</v>
      </c>
      <c r="L1213" s="13" t="s">
        <v>396</v>
      </c>
      <c r="M1213" s="13">
        <v>0</v>
      </c>
      <c r="N1213" s="13" t="s">
        <v>396</v>
      </c>
      <c r="O1213" s="13">
        <v>0</v>
      </c>
      <c r="P1213" s="13" t="s">
        <v>396</v>
      </c>
      <c r="Q1213" s="12">
        <v>0</v>
      </c>
      <c r="R1213" s="12">
        <v>0</v>
      </c>
      <c r="S1213" s="12">
        <v>0</v>
      </c>
      <c r="T1213" s="140"/>
      <c r="U1213" s="140"/>
    </row>
    <row r="1214" spans="1:21" s="116" customFormat="1" ht="30.6" customHeight="1" x14ac:dyDescent="0.2">
      <c r="A1214" s="145"/>
      <c r="B1214" s="130" t="s">
        <v>90</v>
      </c>
      <c r="C1214" s="15"/>
      <c r="D1214" s="16"/>
      <c r="E1214" s="16"/>
      <c r="F1214" s="16"/>
      <c r="G1214" s="15"/>
      <c r="H1214" s="12">
        <f t="shared" ref="H1214" si="812">SUM(H1215:H1220)</f>
        <v>5550</v>
      </c>
      <c r="I1214" s="12">
        <f t="shared" ref="I1214:S1214" si="813">SUM(I1215:I1220)</f>
        <v>5000</v>
      </c>
      <c r="J1214" s="12">
        <f t="shared" si="813"/>
        <v>5250</v>
      </c>
      <c r="K1214" s="12">
        <f t="shared" si="813"/>
        <v>5000</v>
      </c>
      <c r="L1214" s="12">
        <f t="shared" si="813"/>
        <v>50</v>
      </c>
      <c r="M1214" s="12">
        <f t="shared" si="813"/>
        <v>0</v>
      </c>
      <c r="N1214" s="12">
        <f t="shared" si="813"/>
        <v>100</v>
      </c>
      <c r="O1214" s="12">
        <f t="shared" si="813"/>
        <v>0</v>
      </c>
      <c r="P1214" s="12">
        <f t="shared" si="813"/>
        <v>150</v>
      </c>
      <c r="Q1214" s="12">
        <f t="shared" si="813"/>
        <v>0</v>
      </c>
      <c r="R1214" s="12">
        <f t="shared" si="813"/>
        <v>2400</v>
      </c>
      <c r="S1214" s="12">
        <f t="shared" si="813"/>
        <v>300</v>
      </c>
      <c r="T1214" s="140"/>
      <c r="U1214" s="140"/>
    </row>
    <row r="1215" spans="1:21" s="116" customFormat="1" x14ac:dyDescent="0.2">
      <c r="A1215" s="145"/>
      <c r="B1215" s="138" t="s">
        <v>17</v>
      </c>
      <c r="C1215" s="33" t="str">
        <f>C1224</f>
        <v>136</v>
      </c>
      <c r="D1215" s="33" t="str">
        <f t="shared" ref="D1215:G1215" si="814">D1224</f>
        <v>07</v>
      </c>
      <c r="E1215" s="33" t="str">
        <f t="shared" ref="E1215" si="815">E1224</f>
        <v>09</v>
      </c>
      <c r="F1215" s="33" t="str">
        <f t="shared" si="814"/>
        <v>0730270550</v>
      </c>
      <c r="G1215" s="33" t="str">
        <f t="shared" si="814"/>
        <v>521</v>
      </c>
      <c r="H1215" s="12">
        <f t="shared" ref="H1215" si="816">H1224</f>
        <v>5000</v>
      </c>
      <c r="I1215" s="12">
        <f t="shared" ref="I1215:S1215" si="817">I1224</f>
        <v>5000</v>
      </c>
      <c r="J1215" s="12">
        <f t="shared" si="817"/>
        <v>5000</v>
      </c>
      <c r="K1215" s="12">
        <f t="shared" si="817"/>
        <v>5000</v>
      </c>
      <c r="L1215" s="12">
        <f t="shared" si="817"/>
        <v>0</v>
      </c>
      <c r="M1215" s="12">
        <f t="shared" si="817"/>
        <v>0</v>
      </c>
      <c r="N1215" s="12">
        <f t="shared" si="817"/>
        <v>0</v>
      </c>
      <c r="O1215" s="12">
        <f t="shared" si="817"/>
        <v>0</v>
      </c>
      <c r="P1215" s="12">
        <f t="shared" si="817"/>
        <v>0</v>
      </c>
      <c r="Q1215" s="12">
        <f t="shared" si="817"/>
        <v>0</v>
      </c>
      <c r="R1215" s="12">
        <f t="shared" si="817"/>
        <v>2000</v>
      </c>
      <c r="S1215" s="12">
        <f t="shared" si="817"/>
        <v>0</v>
      </c>
      <c r="T1215" s="140"/>
      <c r="U1215" s="140"/>
    </row>
    <row r="1216" spans="1:21" s="116" customFormat="1" x14ac:dyDescent="0.2">
      <c r="A1216" s="145"/>
      <c r="B1216" s="144"/>
      <c r="C1216" s="33" t="str">
        <f>C1231</f>
        <v>136</v>
      </c>
      <c r="D1216" s="33" t="str">
        <f t="shared" ref="D1216:G1216" si="818">D1231</f>
        <v>07</v>
      </c>
      <c r="E1216" s="33" t="str">
        <f t="shared" ref="E1216" si="819">E1231</f>
        <v>09</v>
      </c>
      <c r="F1216" s="33" t="str">
        <f t="shared" si="818"/>
        <v>0730203550</v>
      </c>
      <c r="G1216" s="33" t="str">
        <f t="shared" si="818"/>
        <v>244</v>
      </c>
      <c r="H1216" s="12">
        <f>H1231</f>
        <v>0</v>
      </c>
      <c r="I1216" s="12">
        <f t="shared" ref="I1216:S1216" si="820">I1231</f>
        <v>0</v>
      </c>
      <c r="J1216" s="12">
        <f t="shared" si="820"/>
        <v>0</v>
      </c>
      <c r="K1216" s="12">
        <f t="shared" si="820"/>
        <v>0</v>
      </c>
      <c r="L1216" s="12">
        <f t="shared" si="820"/>
        <v>0</v>
      </c>
      <c r="M1216" s="12">
        <f t="shared" si="820"/>
        <v>0</v>
      </c>
      <c r="N1216" s="12">
        <f t="shared" si="820"/>
        <v>0</v>
      </c>
      <c r="O1216" s="12">
        <f t="shared" si="820"/>
        <v>0</v>
      </c>
      <c r="P1216" s="12">
        <f t="shared" si="820"/>
        <v>0</v>
      </c>
      <c r="Q1216" s="12">
        <f t="shared" si="820"/>
        <v>0</v>
      </c>
      <c r="R1216" s="12">
        <f t="shared" si="820"/>
        <v>0</v>
      </c>
      <c r="S1216" s="12">
        <f t="shared" si="820"/>
        <v>0</v>
      </c>
      <c r="T1216" s="140"/>
      <c r="U1216" s="140"/>
    </row>
    <row r="1217" spans="1:21" s="116" customFormat="1" ht="13.5" customHeight="1" x14ac:dyDescent="0.2">
      <c r="A1217" s="145"/>
      <c r="B1217" s="144"/>
      <c r="C1217" s="33" t="str">
        <f>C1238</f>
        <v>136</v>
      </c>
      <c r="D1217" s="16" t="s">
        <v>400</v>
      </c>
      <c r="E1217" s="18" t="s">
        <v>402</v>
      </c>
      <c r="F1217" s="33" t="str">
        <f t="shared" ref="F1217:G1217" si="821">F1238</f>
        <v>0730203550</v>
      </c>
      <c r="G1217" s="33" t="str">
        <f t="shared" si="821"/>
        <v>612</v>
      </c>
      <c r="H1217" s="12">
        <f t="shared" ref="H1217" si="822">H1238+H1245</f>
        <v>300</v>
      </c>
      <c r="I1217" s="12">
        <f t="shared" ref="I1217:S1217" si="823">I1238+I1245</f>
        <v>0</v>
      </c>
      <c r="J1217" s="12">
        <f t="shared" si="823"/>
        <v>0</v>
      </c>
      <c r="K1217" s="12">
        <f t="shared" si="823"/>
        <v>0</v>
      </c>
      <c r="L1217" s="12">
        <f t="shared" si="823"/>
        <v>50</v>
      </c>
      <c r="M1217" s="12">
        <f t="shared" si="823"/>
        <v>0</v>
      </c>
      <c r="N1217" s="12">
        <f t="shared" si="823"/>
        <v>100</v>
      </c>
      <c r="O1217" s="12">
        <f t="shared" si="823"/>
        <v>0</v>
      </c>
      <c r="P1217" s="12">
        <f t="shared" si="823"/>
        <v>150</v>
      </c>
      <c r="Q1217" s="12">
        <f t="shared" si="823"/>
        <v>0</v>
      </c>
      <c r="R1217" s="12">
        <f t="shared" si="823"/>
        <v>300</v>
      </c>
      <c r="S1217" s="12">
        <f t="shared" si="823"/>
        <v>300</v>
      </c>
      <c r="T1217" s="140"/>
      <c r="U1217" s="140"/>
    </row>
    <row r="1218" spans="1:21" s="116" customFormat="1" ht="13.35" customHeight="1" x14ac:dyDescent="0.2">
      <c r="A1218" s="145"/>
      <c r="B1218" s="130" t="s">
        <v>14</v>
      </c>
      <c r="C1218" s="30"/>
      <c r="D1218" s="30"/>
      <c r="E1218" s="30"/>
      <c r="F1218" s="30"/>
      <c r="G1218" s="30"/>
      <c r="H1218" s="12">
        <f t="shared" ref="H1218" si="824">H1225+H1232+H1239+H1246</f>
        <v>0</v>
      </c>
      <c r="I1218" s="12">
        <f t="shared" ref="I1218:S1218" si="825">I1225+I1232+I1239+I1246</f>
        <v>0</v>
      </c>
      <c r="J1218" s="12">
        <f t="shared" si="825"/>
        <v>0</v>
      </c>
      <c r="K1218" s="12">
        <f t="shared" si="825"/>
        <v>0</v>
      </c>
      <c r="L1218" s="12">
        <f t="shared" si="825"/>
        <v>0</v>
      </c>
      <c r="M1218" s="12">
        <f t="shared" si="825"/>
        <v>0</v>
      </c>
      <c r="N1218" s="12">
        <f t="shared" si="825"/>
        <v>0</v>
      </c>
      <c r="O1218" s="12">
        <f t="shared" si="825"/>
        <v>0</v>
      </c>
      <c r="P1218" s="12">
        <f t="shared" si="825"/>
        <v>0</v>
      </c>
      <c r="Q1218" s="12">
        <f t="shared" si="825"/>
        <v>0</v>
      </c>
      <c r="R1218" s="12">
        <f t="shared" si="825"/>
        <v>0</v>
      </c>
      <c r="S1218" s="12">
        <f t="shared" si="825"/>
        <v>0</v>
      </c>
      <c r="T1218" s="140"/>
      <c r="U1218" s="140"/>
    </row>
    <row r="1219" spans="1:21" s="116" customFormat="1" ht="13.35" customHeight="1" x14ac:dyDescent="0.2">
      <c r="A1219" s="145"/>
      <c r="B1219" s="130" t="s">
        <v>15</v>
      </c>
      <c r="C1219" s="30">
        <v>136</v>
      </c>
      <c r="D1219" s="30"/>
      <c r="E1219" s="30"/>
      <c r="F1219" s="30"/>
      <c r="G1219" s="30"/>
      <c r="H1219" s="12">
        <f t="shared" ref="H1219" si="826">H1226+H1233+H1240+H1247</f>
        <v>250</v>
      </c>
      <c r="I1219" s="12">
        <f t="shared" ref="I1219:S1219" si="827">I1226+I1233+I1240+I1247</f>
        <v>0</v>
      </c>
      <c r="J1219" s="12">
        <f t="shared" si="827"/>
        <v>250</v>
      </c>
      <c r="K1219" s="12">
        <f t="shared" si="827"/>
        <v>0</v>
      </c>
      <c r="L1219" s="12">
        <f t="shared" si="827"/>
        <v>0</v>
      </c>
      <c r="M1219" s="12">
        <f t="shared" si="827"/>
        <v>0</v>
      </c>
      <c r="N1219" s="12">
        <f t="shared" si="827"/>
        <v>0</v>
      </c>
      <c r="O1219" s="12">
        <f t="shared" si="827"/>
        <v>0</v>
      </c>
      <c r="P1219" s="12">
        <f t="shared" si="827"/>
        <v>0</v>
      </c>
      <c r="Q1219" s="12">
        <f t="shared" si="827"/>
        <v>0</v>
      </c>
      <c r="R1219" s="12">
        <f t="shared" si="827"/>
        <v>100</v>
      </c>
      <c r="S1219" s="12">
        <f t="shared" si="827"/>
        <v>0</v>
      </c>
      <c r="T1219" s="140"/>
      <c r="U1219" s="140"/>
    </row>
    <row r="1220" spans="1:21" s="116" customFormat="1" ht="63.75" customHeight="1" x14ac:dyDescent="0.2">
      <c r="A1220" s="145"/>
      <c r="B1220" s="130" t="s">
        <v>12</v>
      </c>
      <c r="C1220" s="30"/>
      <c r="D1220" s="30"/>
      <c r="E1220" s="30"/>
      <c r="F1220" s="30"/>
      <c r="G1220" s="30"/>
      <c r="H1220" s="12">
        <f t="shared" ref="H1220" si="828">H1227+H1234+H1241+H1248</f>
        <v>0</v>
      </c>
      <c r="I1220" s="12">
        <f t="shared" ref="I1220:S1220" si="829">I1227+I1234+I1241+I1248</f>
        <v>0</v>
      </c>
      <c r="J1220" s="12">
        <f t="shared" si="829"/>
        <v>0</v>
      </c>
      <c r="K1220" s="12">
        <f t="shared" si="829"/>
        <v>0</v>
      </c>
      <c r="L1220" s="12">
        <f t="shared" si="829"/>
        <v>0</v>
      </c>
      <c r="M1220" s="12">
        <f t="shared" si="829"/>
        <v>0</v>
      </c>
      <c r="N1220" s="12">
        <f t="shared" si="829"/>
        <v>0</v>
      </c>
      <c r="O1220" s="12">
        <f t="shared" si="829"/>
        <v>0</v>
      </c>
      <c r="P1220" s="12">
        <f t="shared" si="829"/>
        <v>0</v>
      </c>
      <c r="Q1220" s="12">
        <f t="shared" si="829"/>
        <v>0</v>
      </c>
      <c r="R1220" s="12">
        <f t="shared" si="829"/>
        <v>0</v>
      </c>
      <c r="S1220" s="12">
        <f t="shared" si="829"/>
        <v>0</v>
      </c>
      <c r="T1220" s="140"/>
      <c r="U1220" s="140"/>
    </row>
    <row r="1221" spans="1:21" s="116" customFormat="1" ht="45" customHeight="1" x14ac:dyDescent="0.2">
      <c r="A1221" s="145" t="s">
        <v>225</v>
      </c>
      <c r="B1221" s="130" t="s">
        <v>143</v>
      </c>
      <c r="C1221" s="15"/>
      <c r="D1221" s="16"/>
      <c r="E1221" s="16"/>
      <c r="F1221" s="16"/>
      <c r="G1221" s="15"/>
      <c r="H1221" s="12">
        <v>5</v>
      </c>
      <c r="I1221" s="12">
        <v>0</v>
      </c>
      <c r="J1221" s="12">
        <v>5</v>
      </c>
      <c r="K1221" s="12">
        <v>0</v>
      </c>
      <c r="L1221" s="12">
        <v>0</v>
      </c>
      <c r="M1221" s="12">
        <v>0</v>
      </c>
      <c r="N1221" s="12">
        <v>0</v>
      </c>
      <c r="O1221" s="12">
        <v>0</v>
      </c>
      <c r="P1221" s="12">
        <v>0</v>
      </c>
      <c r="Q1221" s="12">
        <v>0</v>
      </c>
      <c r="R1221" s="12">
        <v>2</v>
      </c>
      <c r="S1221" s="12"/>
      <c r="T1221" s="141" t="s">
        <v>652</v>
      </c>
      <c r="U1221" s="141" t="s">
        <v>250</v>
      </c>
    </row>
    <row r="1222" spans="1:21" s="116" customFormat="1" ht="46.5" customHeight="1" x14ac:dyDescent="0.2">
      <c r="A1222" s="145"/>
      <c r="B1222" s="130" t="s">
        <v>123</v>
      </c>
      <c r="C1222" s="15"/>
      <c r="D1222" s="16"/>
      <c r="E1222" s="16"/>
      <c r="F1222" s="16"/>
      <c r="G1222" s="15"/>
      <c r="H1222" s="12">
        <f t="shared" ref="H1222:S1222" si="830">ROUND(H1223/H1221,1)</f>
        <v>1050</v>
      </c>
      <c r="I1222" s="12" t="e">
        <f t="shared" si="830"/>
        <v>#DIV/0!</v>
      </c>
      <c r="J1222" s="13" t="s">
        <v>396</v>
      </c>
      <c r="K1222" s="13">
        <v>0</v>
      </c>
      <c r="L1222" s="13" t="s">
        <v>396</v>
      </c>
      <c r="M1222" s="13">
        <v>0</v>
      </c>
      <c r="N1222" s="13" t="s">
        <v>396</v>
      </c>
      <c r="O1222" s="13">
        <v>0</v>
      </c>
      <c r="P1222" s="13" t="s">
        <v>396</v>
      </c>
      <c r="Q1222" s="12" t="e">
        <f t="shared" si="830"/>
        <v>#DIV/0!</v>
      </c>
      <c r="R1222" s="12">
        <f t="shared" si="830"/>
        <v>1050</v>
      </c>
      <c r="S1222" s="20" t="e">
        <f t="shared" si="830"/>
        <v>#DIV/0!</v>
      </c>
      <c r="T1222" s="142"/>
      <c r="U1222" s="142"/>
    </row>
    <row r="1223" spans="1:21" s="116" customFormat="1" ht="33.6" customHeight="1" x14ac:dyDescent="0.2">
      <c r="A1223" s="145"/>
      <c r="B1223" s="130" t="s">
        <v>90</v>
      </c>
      <c r="C1223" s="15"/>
      <c r="D1223" s="16"/>
      <c r="E1223" s="16"/>
      <c r="F1223" s="16"/>
      <c r="G1223" s="15"/>
      <c r="H1223" s="12">
        <f t="shared" ref="H1223:S1223" si="831">SUM(H1224:H1227)</f>
        <v>5250</v>
      </c>
      <c r="I1223" s="12">
        <f t="shared" si="831"/>
        <v>5000</v>
      </c>
      <c r="J1223" s="12">
        <f t="shared" si="831"/>
        <v>5250</v>
      </c>
      <c r="K1223" s="12">
        <f t="shared" si="831"/>
        <v>5000</v>
      </c>
      <c r="L1223" s="12">
        <f t="shared" si="831"/>
        <v>0</v>
      </c>
      <c r="M1223" s="12">
        <f t="shared" si="831"/>
        <v>0</v>
      </c>
      <c r="N1223" s="12">
        <f t="shared" si="831"/>
        <v>0</v>
      </c>
      <c r="O1223" s="12">
        <f t="shared" si="831"/>
        <v>0</v>
      </c>
      <c r="P1223" s="12">
        <f t="shared" si="831"/>
        <v>0</v>
      </c>
      <c r="Q1223" s="12">
        <f t="shared" si="831"/>
        <v>0</v>
      </c>
      <c r="R1223" s="12">
        <f t="shared" si="831"/>
        <v>2100</v>
      </c>
      <c r="S1223" s="12">
        <f t="shared" si="831"/>
        <v>0</v>
      </c>
      <c r="T1223" s="142"/>
      <c r="U1223" s="142"/>
    </row>
    <row r="1224" spans="1:21" s="116" customFormat="1" ht="26.45" customHeight="1" x14ac:dyDescent="0.2">
      <c r="A1224" s="145"/>
      <c r="B1224" s="130" t="s">
        <v>17</v>
      </c>
      <c r="C1224" s="18" t="s">
        <v>47</v>
      </c>
      <c r="D1224" s="16" t="s">
        <v>400</v>
      </c>
      <c r="E1224" s="18" t="s">
        <v>402</v>
      </c>
      <c r="F1224" s="18" t="s">
        <v>447</v>
      </c>
      <c r="G1224" s="18" t="s">
        <v>54</v>
      </c>
      <c r="H1224" s="12">
        <f>J1224+L1224+N1224+P1224</f>
        <v>5000</v>
      </c>
      <c r="I1224" s="19">
        <f t="shared" ref="I1224:I1227" si="832">K1224+M1224+O1224+Q1224</f>
        <v>5000</v>
      </c>
      <c r="J1224" s="12">
        <v>5000</v>
      </c>
      <c r="K1224" s="12">
        <v>5000</v>
      </c>
      <c r="L1224" s="12">
        <v>0</v>
      </c>
      <c r="M1224" s="12">
        <v>0</v>
      </c>
      <c r="N1224" s="12">
        <v>0</v>
      </c>
      <c r="O1224" s="12">
        <v>0</v>
      </c>
      <c r="P1224" s="36">
        <v>0</v>
      </c>
      <c r="Q1224" s="12">
        <v>0</v>
      </c>
      <c r="R1224" s="36">
        <v>2000</v>
      </c>
      <c r="S1224" s="36">
        <v>0</v>
      </c>
      <c r="T1224" s="142"/>
      <c r="U1224" s="142"/>
    </row>
    <row r="1225" spans="1:21" s="116" customFormat="1" ht="13.35" customHeight="1" x14ac:dyDescent="0.2">
      <c r="A1225" s="145"/>
      <c r="B1225" s="130" t="s">
        <v>14</v>
      </c>
      <c r="C1225" s="15"/>
      <c r="D1225" s="16"/>
      <c r="E1225" s="16"/>
      <c r="F1225" s="16"/>
      <c r="G1225" s="15"/>
      <c r="H1225" s="12">
        <f t="shared" ref="H1225:H1227" si="833">J1225+L1225+N1225+P1225</f>
        <v>0</v>
      </c>
      <c r="I1225" s="19">
        <f t="shared" si="832"/>
        <v>0</v>
      </c>
      <c r="J1225" s="12">
        <v>0</v>
      </c>
      <c r="K1225" s="12">
        <v>0</v>
      </c>
      <c r="L1225" s="12">
        <v>0</v>
      </c>
      <c r="M1225" s="12">
        <v>0</v>
      </c>
      <c r="N1225" s="12">
        <v>0</v>
      </c>
      <c r="O1225" s="12">
        <v>0</v>
      </c>
      <c r="P1225" s="36">
        <v>0</v>
      </c>
      <c r="Q1225" s="12">
        <v>0</v>
      </c>
      <c r="R1225" s="36">
        <v>0</v>
      </c>
      <c r="S1225" s="36">
        <v>0</v>
      </c>
      <c r="T1225" s="142"/>
      <c r="U1225" s="142"/>
    </row>
    <row r="1226" spans="1:21" s="116" customFormat="1" ht="13.35" customHeight="1" x14ac:dyDescent="0.2">
      <c r="A1226" s="145"/>
      <c r="B1226" s="130" t="s">
        <v>15</v>
      </c>
      <c r="C1226" s="15"/>
      <c r="D1226" s="16"/>
      <c r="E1226" s="16"/>
      <c r="F1226" s="16"/>
      <c r="G1226" s="15"/>
      <c r="H1226" s="12">
        <f t="shared" si="833"/>
        <v>250</v>
      </c>
      <c r="I1226" s="19">
        <f t="shared" si="832"/>
        <v>0</v>
      </c>
      <c r="J1226" s="12">
        <v>250</v>
      </c>
      <c r="K1226" s="12">
        <v>0</v>
      </c>
      <c r="L1226" s="12">
        <v>0</v>
      </c>
      <c r="M1226" s="12">
        <v>0</v>
      </c>
      <c r="N1226" s="12">
        <v>0</v>
      </c>
      <c r="O1226" s="12">
        <v>0</v>
      </c>
      <c r="P1226" s="36">
        <v>0</v>
      </c>
      <c r="Q1226" s="12">
        <v>0</v>
      </c>
      <c r="R1226" s="36">
        <v>100</v>
      </c>
      <c r="S1226" s="36">
        <v>0</v>
      </c>
      <c r="T1226" s="142"/>
      <c r="U1226" s="142"/>
    </row>
    <row r="1227" spans="1:21" s="116" customFormat="1" ht="13.35" customHeight="1" x14ac:dyDescent="0.2">
      <c r="A1227" s="145"/>
      <c r="B1227" s="130" t="s">
        <v>12</v>
      </c>
      <c r="C1227" s="15"/>
      <c r="D1227" s="16"/>
      <c r="E1227" s="16"/>
      <c r="F1227" s="16"/>
      <c r="G1227" s="15"/>
      <c r="H1227" s="12">
        <f t="shared" si="833"/>
        <v>0</v>
      </c>
      <c r="I1227" s="19">
        <f t="shared" si="832"/>
        <v>0</v>
      </c>
      <c r="J1227" s="12">
        <v>0</v>
      </c>
      <c r="K1227" s="12">
        <v>0</v>
      </c>
      <c r="L1227" s="12">
        <v>0</v>
      </c>
      <c r="M1227" s="12">
        <v>0</v>
      </c>
      <c r="N1227" s="12">
        <v>0</v>
      </c>
      <c r="O1227" s="12">
        <v>0</v>
      </c>
      <c r="P1227" s="12">
        <v>0</v>
      </c>
      <c r="Q1227" s="12">
        <v>0</v>
      </c>
      <c r="R1227" s="12">
        <v>0</v>
      </c>
      <c r="S1227" s="12">
        <v>0</v>
      </c>
      <c r="T1227" s="143"/>
      <c r="U1227" s="143"/>
    </row>
    <row r="1228" spans="1:21" s="116" customFormat="1" ht="12.75" hidden="1" customHeight="1" x14ac:dyDescent="0.2">
      <c r="A1228" s="145" t="s">
        <v>309</v>
      </c>
      <c r="B1228" s="130" t="s">
        <v>133</v>
      </c>
      <c r="C1228" s="15"/>
      <c r="D1228" s="16"/>
      <c r="E1228" s="16"/>
      <c r="F1228" s="16"/>
      <c r="G1228" s="15"/>
      <c r="H1228" s="12">
        <v>0</v>
      </c>
      <c r="I1228" s="12">
        <v>0</v>
      </c>
      <c r="J1228" s="12">
        <v>0</v>
      </c>
      <c r="K1228" s="12">
        <v>0</v>
      </c>
      <c r="L1228" s="12">
        <v>0</v>
      </c>
      <c r="M1228" s="12">
        <v>0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2">
        <v>0</v>
      </c>
      <c r="T1228" s="140" t="s">
        <v>655</v>
      </c>
      <c r="U1228" s="140" t="s">
        <v>346</v>
      </c>
    </row>
    <row r="1229" spans="1:21" s="116" customFormat="1" ht="25.5" hidden="1" x14ac:dyDescent="0.2">
      <c r="A1229" s="145"/>
      <c r="B1229" s="130" t="s">
        <v>107</v>
      </c>
      <c r="C1229" s="15"/>
      <c r="D1229" s="16"/>
      <c r="E1229" s="16"/>
      <c r="F1229" s="16"/>
      <c r="G1229" s="15"/>
      <c r="H1229" s="20" t="e">
        <f t="shared" ref="H1229:S1229" si="834">ROUND(H1230/H1228,1)</f>
        <v>#DIV/0!</v>
      </c>
      <c r="I1229" s="12" t="e">
        <f t="shared" si="834"/>
        <v>#DIV/0!</v>
      </c>
      <c r="J1229" s="13" t="s">
        <v>396</v>
      </c>
      <c r="K1229" s="13">
        <v>0</v>
      </c>
      <c r="L1229" s="13" t="s">
        <v>396</v>
      </c>
      <c r="M1229" s="13">
        <v>0</v>
      </c>
      <c r="N1229" s="13" t="s">
        <v>396</v>
      </c>
      <c r="O1229" s="13">
        <v>0</v>
      </c>
      <c r="P1229" s="13" t="s">
        <v>396</v>
      </c>
      <c r="Q1229" s="12" t="e">
        <f t="shared" si="834"/>
        <v>#DIV/0!</v>
      </c>
      <c r="R1229" s="20" t="e">
        <f t="shared" si="834"/>
        <v>#DIV/0!</v>
      </c>
      <c r="S1229" s="20" t="e">
        <f t="shared" si="834"/>
        <v>#DIV/0!</v>
      </c>
      <c r="T1229" s="140"/>
      <c r="U1229" s="140"/>
    </row>
    <row r="1230" spans="1:21" s="116" customFormat="1" ht="25.5" hidden="1" x14ac:dyDescent="0.2">
      <c r="A1230" s="145"/>
      <c r="B1230" s="130" t="s">
        <v>90</v>
      </c>
      <c r="C1230" s="15"/>
      <c r="D1230" s="16"/>
      <c r="E1230" s="16"/>
      <c r="F1230" s="16"/>
      <c r="G1230" s="15"/>
      <c r="H1230" s="12">
        <f t="shared" ref="H1230:S1230" si="835">SUM(H1231:H1234)</f>
        <v>0</v>
      </c>
      <c r="I1230" s="12">
        <f t="shared" si="835"/>
        <v>0</v>
      </c>
      <c r="J1230" s="12">
        <f t="shared" si="835"/>
        <v>0</v>
      </c>
      <c r="K1230" s="12">
        <f t="shared" si="835"/>
        <v>0</v>
      </c>
      <c r="L1230" s="12">
        <f t="shared" si="835"/>
        <v>0</v>
      </c>
      <c r="M1230" s="12">
        <f t="shared" si="835"/>
        <v>0</v>
      </c>
      <c r="N1230" s="12">
        <f t="shared" si="835"/>
        <v>0</v>
      </c>
      <c r="O1230" s="12">
        <f t="shared" si="835"/>
        <v>0</v>
      </c>
      <c r="P1230" s="12">
        <f t="shared" si="835"/>
        <v>0</v>
      </c>
      <c r="Q1230" s="12">
        <f t="shared" si="835"/>
        <v>0</v>
      </c>
      <c r="R1230" s="12">
        <f t="shared" si="835"/>
        <v>0</v>
      </c>
      <c r="S1230" s="12">
        <f t="shared" si="835"/>
        <v>0</v>
      </c>
      <c r="T1230" s="140"/>
      <c r="U1230" s="140"/>
    </row>
    <row r="1231" spans="1:21" s="116" customFormat="1" ht="27" hidden="1" customHeight="1" x14ac:dyDescent="0.2">
      <c r="A1231" s="145"/>
      <c r="B1231" s="130" t="s">
        <v>17</v>
      </c>
      <c r="C1231" s="18" t="s">
        <v>47</v>
      </c>
      <c r="D1231" s="16" t="s">
        <v>400</v>
      </c>
      <c r="E1231" s="18" t="s">
        <v>402</v>
      </c>
      <c r="F1231" s="18" t="s">
        <v>448</v>
      </c>
      <c r="G1231" s="18" t="s">
        <v>53</v>
      </c>
      <c r="H1231" s="12">
        <f>J1231+L1231+N1231+P1231</f>
        <v>0</v>
      </c>
      <c r="I1231" s="19">
        <f t="shared" ref="I1231:I1234" si="836">K1231+M1231+O1231+Q1231</f>
        <v>0</v>
      </c>
      <c r="J1231" s="36">
        <v>0</v>
      </c>
      <c r="K1231" s="36">
        <v>0</v>
      </c>
      <c r="L1231" s="36">
        <v>0</v>
      </c>
      <c r="M1231" s="36">
        <v>0</v>
      </c>
      <c r="N1231" s="36">
        <v>0</v>
      </c>
      <c r="O1231" s="36">
        <v>0</v>
      </c>
      <c r="P1231" s="36">
        <v>0</v>
      </c>
      <c r="Q1231" s="12">
        <v>0</v>
      </c>
      <c r="R1231" s="12"/>
      <c r="S1231" s="12"/>
      <c r="T1231" s="140"/>
      <c r="U1231" s="140"/>
    </row>
    <row r="1232" spans="1:21" s="116" customFormat="1" ht="13.35" hidden="1" customHeight="1" x14ac:dyDescent="0.2">
      <c r="A1232" s="145"/>
      <c r="B1232" s="130" t="s">
        <v>14</v>
      </c>
      <c r="C1232" s="15"/>
      <c r="D1232" s="16"/>
      <c r="E1232" s="16"/>
      <c r="F1232" s="16"/>
      <c r="G1232" s="15"/>
      <c r="H1232" s="12">
        <f t="shared" ref="H1232:H1234" si="837">J1232+L1232+N1232+P1232</f>
        <v>0</v>
      </c>
      <c r="I1232" s="19">
        <f t="shared" si="836"/>
        <v>0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40"/>
      <c r="U1232" s="140"/>
    </row>
    <row r="1233" spans="1:21" s="116" customFormat="1" ht="13.35" hidden="1" customHeight="1" x14ac:dyDescent="0.2">
      <c r="A1233" s="145"/>
      <c r="B1233" s="130" t="s">
        <v>15</v>
      </c>
      <c r="C1233" s="15"/>
      <c r="D1233" s="16"/>
      <c r="E1233" s="16"/>
      <c r="F1233" s="16"/>
      <c r="G1233" s="15"/>
      <c r="H1233" s="12">
        <f t="shared" si="837"/>
        <v>0</v>
      </c>
      <c r="I1233" s="19">
        <f t="shared" si="836"/>
        <v>0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v>0</v>
      </c>
      <c r="P1233" s="12">
        <v>0</v>
      </c>
      <c r="Q1233" s="12">
        <v>0</v>
      </c>
      <c r="R1233" s="12">
        <v>0</v>
      </c>
      <c r="S1233" s="12">
        <v>0</v>
      </c>
      <c r="T1233" s="140"/>
      <c r="U1233" s="140"/>
    </row>
    <row r="1234" spans="1:21" s="116" customFormat="1" ht="37.35" hidden="1" customHeight="1" x14ac:dyDescent="0.2">
      <c r="A1234" s="145"/>
      <c r="B1234" s="130" t="s">
        <v>12</v>
      </c>
      <c r="C1234" s="15"/>
      <c r="D1234" s="16"/>
      <c r="E1234" s="16"/>
      <c r="F1234" s="16"/>
      <c r="G1234" s="15"/>
      <c r="H1234" s="12">
        <f t="shared" si="837"/>
        <v>0</v>
      </c>
      <c r="I1234" s="19">
        <f t="shared" si="836"/>
        <v>0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  <c r="S1234" s="12">
        <v>0</v>
      </c>
      <c r="T1234" s="140"/>
      <c r="U1234" s="140"/>
    </row>
    <row r="1235" spans="1:21" s="116" customFormat="1" ht="26.45" customHeight="1" x14ac:dyDescent="0.2">
      <c r="A1235" s="145" t="s">
        <v>699</v>
      </c>
      <c r="B1235" s="130" t="s">
        <v>133</v>
      </c>
      <c r="C1235" s="15"/>
      <c r="D1235" s="16"/>
      <c r="E1235" s="16"/>
      <c r="F1235" s="16"/>
      <c r="G1235" s="15"/>
      <c r="H1235" s="36">
        <f>J1235+L1235+N1235+P1235</f>
        <v>3</v>
      </c>
      <c r="I1235" s="36">
        <v>0</v>
      </c>
      <c r="J1235" s="12">
        <v>0</v>
      </c>
      <c r="K1235" s="12">
        <v>0</v>
      </c>
      <c r="L1235" s="12">
        <v>1</v>
      </c>
      <c r="M1235" s="12">
        <v>0</v>
      </c>
      <c r="N1235" s="12">
        <v>1</v>
      </c>
      <c r="O1235" s="12">
        <v>0</v>
      </c>
      <c r="P1235" s="12">
        <v>1</v>
      </c>
      <c r="Q1235" s="12">
        <v>0</v>
      </c>
      <c r="R1235" s="12">
        <v>3</v>
      </c>
      <c r="S1235" s="19">
        <v>3</v>
      </c>
      <c r="T1235" s="140" t="s">
        <v>230</v>
      </c>
      <c r="U1235" s="140" t="s">
        <v>346</v>
      </c>
    </row>
    <row r="1236" spans="1:21" s="116" customFormat="1" ht="26.1" customHeight="1" x14ac:dyDescent="0.2">
      <c r="A1236" s="145"/>
      <c r="B1236" s="130" t="s">
        <v>105</v>
      </c>
      <c r="C1236" s="15"/>
      <c r="D1236" s="16"/>
      <c r="E1236" s="16"/>
      <c r="F1236" s="16"/>
      <c r="G1236" s="15"/>
      <c r="H1236" s="12">
        <f t="shared" ref="H1236:S1236" si="838">ROUND(H1237/H1235,1)</f>
        <v>100</v>
      </c>
      <c r="I1236" s="12" t="e">
        <f t="shared" si="838"/>
        <v>#DIV/0!</v>
      </c>
      <c r="J1236" s="12">
        <v>0</v>
      </c>
      <c r="K1236" s="12" t="e">
        <f t="shared" si="838"/>
        <v>#DIV/0!</v>
      </c>
      <c r="L1236" s="12">
        <f t="shared" si="838"/>
        <v>50</v>
      </c>
      <c r="M1236" s="12" t="e">
        <f t="shared" si="838"/>
        <v>#DIV/0!</v>
      </c>
      <c r="N1236" s="12">
        <f t="shared" si="838"/>
        <v>100</v>
      </c>
      <c r="O1236" s="12" t="e">
        <f t="shared" si="838"/>
        <v>#DIV/0!</v>
      </c>
      <c r="P1236" s="12">
        <f t="shared" si="838"/>
        <v>150</v>
      </c>
      <c r="Q1236" s="12" t="e">
        <f t="shared" si="838"/>
        <v>#DIV/0!</v>
      </c>
      <c r="R1236" s="12">
        <f t="shared" si="838"/>
        <v>100</v>
      </c>
      <c r="S1236" s="12">
        <f t="shared" si="838"/>
        <v>100</v>
      </c>
      <c r="T1236" s="140"/>
      <c r="U1236" s="140"/>
    </row>
    <row r="1237" spans="1:21" s="116" customFormat="1" ht="25.35" customHeight="1" x14ac:dyDescent="0.2">
      <c r="A1237" s="145"/>
      <c r="B1237" s="130" t="s">
        <v>124</v>
      </c>
      <c r="C1237" s="15"/>
      <c r="D1237" s="16"/>
      <c r="E1237" s="16"/>
      <c r="F1237" s="16"/>
      <c r="G1237" s="15"/>
      <c r="H1237" s="12">
        <f t="shared" ref="H1237:S1237" si="839">H1238+H1239+H1240+H1241</f>
        <v>300</v>
      </c>
      <c r="I1237" s="12">
        <f t="shared" si="839"/>
        <v>0</v>
      </c>
      <c r="J1237" s="12">
        <f t="shared" si="839"/>
        <v>0</v>
      </c>
      <c r="K1237" s="12">
        <f t="shared" si="839"/>
        <v>0</v>
      </c>
      <c r="L1237" s="12">
        <f t="shared" si="839"/>
        <v>50</v>
      </c>
      <c r="M1237" s="12">
        <f t="shared" si="839"/>
        <v>0</v>
      </c>
      <c r="N1237" s="12">
        <f t="shared" si="839"/>
        <v>100</v>
      </c>
      <c r="O1237" s="12">
        <f t="shared" si="839"/>
        <v>0</v>
      </c>
      <c r="P1237" s="12">
        <f t="shared" si="839"/>
        <v>150</v>
      </c>
      <c r="Q1237" s="12">
        <f t="shared" si="839"/>
        <v>0</v>
      </c>
      <c r="R1237" s="12">
        <f t="shared" si="839"/>
        <v>300</v>
      </c>
      <c r="S1237" s="12">
        <f t="shared" si="839"/>
        <v>300</v>
      </c>
      <c r="T1237" s="140"/>
      <c r="U1237" s="140"/>
    </row>
    <row r="1238" spans="1:21" s="116" customFormat="1" ht="13.35" customHeight="1" x14ac:dyDescent="0.2">
      <c r="A1238" s="145"/>
      <c r="B1238" s="130" t="s">
        <v>17</v>
      </c>
      <c r="C1238" s="18" t="s">
        <v>47</v>
      </c>
      <c r="D1238" s="18" t="s">
        <v>41</v>
      </c>
      <c r="E1238" s="18"/>
      <c r="F1238" s="18" t="s">
        <v>448</v>
      </c>
      <c r="G1238" s="18" t="s">
        <v>52</v>
      </c>
      <c r="H1238" s="12">
        <f>J1238+L1238+N1238+P1238</f>
        <v>300</v>
      </c>
      <c r="I1238" s="19">
        <f t="shared" ref="I1238:I1241" si="840">K1238+M1238+O1238+Q1238</f>
        <v>0</v>
      </c>
      <c r="J1238" s="12">
        <v>0</v>
      </c>
      <c r="K1238" s="12">
        <v>0</v>
      </c>
      <c r="L1238" s="12">
        <v>50</v>
      </c>
      <c r="M1238" s="12">
        <v>0</v>
      </c>
      <c r="N1238" s="12">
        <v>100</v>
      </c>
      <c r="O1238" s="12">
        <v>0</v>
      </c>
      <c r="P1238" s="12">
        <v>150</v>
      </c>
      <c r="Q1238" s="12">
        <v>0</v>
      </c>
      <c r="R1238" s="12">
        <v>300</v>
      </c>
      <c r="S1238" s="19">
        <v>300</v>
      </c>
      <c r="T1238" s="140"/>
      <c r="U1238" s="140"/>
    </row>
    <row r="1239" spans="1:21" s="116" customFormat="1" ht="13.35" customHeight="1" x14ac:dyDescent="0.2">
      <c r="A1239" s="145"/>
      <c r="B1239" s="130" t="s">
        <v>14</v>
      </c>
      <c r="C1239" s="15"/>
      <c r="D1239" s="16"/>
      <c r="E1239" s="16"/>
      <c r="F1239" s="16"/>
      <c r="G1239" s="15"/>
      <c r="H1239" s="12">
        <f t="shared" ref="H1239:H1241" si="841">J1239+L1239+N1239+P1239</f>
        <v>0</v>
      </c>
      <c r="I1239" s="19">
        <f t="shared" si="840"/>
        <v>0</v>
      </c>
      <c r="J1239" s="12">
        <v>0</v>
      </c>
      <c r="K1239" s="12">
        <v>0</v>
      </c>
      <c r="L1239" s="12">
        <v>0</v>
      </c>
      <c r="M1239" s="12">
        <v>0</v>
      </c>
      <c r="N1239" s="12">
        <v>0</v>
      </c>
      <c r="O1239" s="12">
        <v>0</v>
      </c>
      <c r="P1239" s="12">
        <v>0</v>
      </c>
      <c r="Q1239" s="12">
        <v>0</v>
      </c>
      <c r="R1239" s="12">
        <v>0</v>
      </c>
      <c r="S1239" s="19">
        <v>0</v>
      </c>
      <c r="T1239" s="140"/>
      <c r="U1239" s="140"/>
    </row>
    <row r="1240" spans="1:21" s="116" customFormat="1" ht="13.35" customHeight="1" x14ac:dyDescent="0.2">
      <c r="A1240" s="145"/>
      <c r="B1240" s="130" t="s">
        <v>15</v>
      </c>
      <c r="C1240" s="15"/>
      <c r="D1240" s="16"/>
      <c r="E1240" s="16"/>
      <c r="F1240" s="16"/>
      <c r="G1240" s="15"/>
      <c r="H1240" s="12">
        <f t="shared" si="841"/>
        <v>0</v>
      </c>
      <c r="I1240" s="19">
        <f t="shared" si="840"/>
        <v>0</v>
      </c>
      <c r="J1240" s="12">
        <v>0</v>
      </c>
      <c r="K1240" s="12">
        <v>0</v>
      </c>
      <c r="L1240" s="12">
        <v>0</v>
      </c>
      <c r="M1240" s="12">
        <v>0</v>
      </c>
      <c r="N1240" s="12">
        <v>0</v>
      </c>
      <c r="O1240" s="12">
        <v>0</v>
      </c>
      <c r="P1240" s="12">
        <v>0</v>
      </c>
      <c r="Q1240" s="12">
        <v>0</v>
      </c>
      <c r="R1240" s="12">
        <v>0</v>
      </c>
      <c r="S1240" s="19">
        <v>0</v>
      </c>
      <c r="T1240" s="140"/>
      <c r="U1240" s="140"/>
    </row>
    <row r="1241" spans="1:21" s="116" customFormat="1" ht="13.35" customHeight="1" x14ac:dyDescent="0.2">
      <c r="A1241" s="145"/>
      <c r="B1241" s="130" t="s">
        <v>12</v>
      </c>
      <c r="C1241" s="15"/>
      <c r="D1241" s="16"/>
      <c r="E1241" s="16"/>
      <c r="F1241" s="16"/>
      <c r="G1241" s="15"/>
      <c r="H1241" s="12">
        <f t="shared" si="841"/>
        <v>0</v>
      </c>
      <c r="I1241" s="19">
        <f t="shared" si="840"/>
        <v>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0</v>
      </c>
      <c r="P1241" s="12">
        <v>0</v>
      </c>
      <c r="Q1241" s="12">
        <v>0</v>
      </c>
      <c r="R1241" s="12">
        <v>0</v>
      </c>
      <c r="S1241" s="19">
        <v>0</v>
      </c>
      <c r="T1241" s="140"/>
      <c r="U1241" s="140"/>
    </row>
    <row r="1242" spans="1:21" s="116" customFormat="1" ht="13.35" hidden="1" customHeight="1" x14ac:dyDescent="0.2">
      <c r="A1242" s="145" t="s">
        <v>279</v>
      </c>
      <c r="B1242" s="130" t="s">
        <v>154</v>
      </c>
      <c r="C1242" s="15"/>
      <c r="D1242" s="16"/>
      <c r="E1242" s="16"/>
      <c r="F1242" s="16"/>
      <c r="G1242" s="15"/>
      <c r="H1242" s="12">
        <v>0</v>
      </c>
      <c r="I1242" s="19">
        <v>0</v>
      </c>
      <c r="J1242" s="12">
        <v>0</v>
      </c>
      <c r="K1242" s="12">
        <v>0</v>
      </c>
      <c r="L1242" s="12">
        <v>0</v>
      </c>
      <c r="M1242" s="12">
        <v>0</v>
      </c>
      <c r="N1242" s="12">
        <v>0</v>
      </c>
      <c r="O1242" s="12">
        <v>0</v>
      </c>
      <c r="P1242" s="12">
        <v>0</v>
      </c>
      <c r="Q1242" s="12">
        <v>0</v>
      </c>
      <c r="R1242" s="12">
        <v>0</v>
      </c>
      <c r="S1242" s="19">
        <v>0</v>
      </c>
      <c r="T1242" s="140" t="s">
        <v>160</v>
      </c>
      <c r="U1242" s="141" t="s">
        <v>73</v>
      </c>
    </row>
    <row r="1243" spans="1:21" s="116" customFormat="1" ht="26.45" hidden="1" customHeight="1" x14ac:dyDescent="0.2">
      <c r="A1243" s="145"/>
      <c r="B1243" s="130" t="s">
        <v>103</v>
      </c>
      <c r="C1243" s="15"/>
      <c r="D1243" s="16"/>
      <c r="E1243" s="16"/>
      <c r="F1243" s="16"/>
      <c r="G1243" s="15"/>
      <c r="H1243" s="12" t="e">
        <f t="shared" ref="H1243:S1243" si="842">ROUND(H1244/H1242,1)</f>
        <v>#DIV/0!</v>
      </c>
      <c r="I1243" s="12" t="e">
        <f t="shared" si="842"/>
        <v>#DIV/0!</v>
      </c>
      <c r="J1243" s="12" t="e">
        <f t="shared" si="842"/>
        <v>#DIV/0!</v>
      </c>
      <c r="K1243" s="12" t="e">
        <f t="shared" si="842"/>
        <v>#DIV/0!</v>
      </c>
      <c r="L1243" s="12" t="e">
        <f t="shared" si="842"/>
        <v>#DIV/0!</v>
      </c>
      <c r="M1243" s="12" t="e">
        <f t="shared" si="842"/>
        <v>#DIV/0!</v>
      </c>
      <c r="N1243" s="12" t="e">
        <f t="shared" si="842"/>
        <v>#DIV/0!</v>
      </c>
      <c r="O1243" s="12" t="e">
        <f t="shared" si="842"/>
        <v>#DIV/0!</v>
      </c>
      <c r="P1243" s="12" t="e">
        <f t="shared" si="842"/>
        <v>#DIV/0!</v>
      </c>
      <c r="Q1243" s="12" t="e">
        <f t="shared" si="842"/>
        <v>#DIV/0!</v>
      </c>
      <c r="R1243" s="12" t="e">
        <f t="shared" si="842"/>
        <v>#DIV/0!</v>
      </c>
      <c r="S1243" s="12" t="e">
        <f t="shared" si="842"/>
        <v>#DIV/0!</v>
      </c>
      <c r="T1243" s="140"/>
      <c r="U1243" s="142"/>
    </row>
    <row r="1244" spans="1:21" s="116" customFormat="1" ht="25.5" hidden="1" x14ac:dyDescent="0.2">
      <c r="A1244" s="145"/>
      <c r="B1244" s="130" t="s">
        <v>90</v>
      </c>
      <c r="C1244" s="15"/>
      <c r="D1244" s="16"/>
      <c r="E1244" s="16"/>
      <c r="F1244" s="16"/>
      <c r="G1244" s="15"/>
      <c r="H1244" s="12">
        <f t="shared" ref="H1244:S1244" si="843">SUM(H1245:H1248)</f>
        <v>0</v>
      </c>
      <c r="I1244" s="12">
        <f t="shared" si="843"/>
        <v>0</v>
      </c>
      <c r="J1244" s="12">
        <f t="shared" si="843"/>
        <v>0</v>
      </c>
      <c r="K1244" s="12">
        <f t="shared" si="843"/>
        <v>0</v>
      </c>
      <c r="L1244" s="12">
        <f t="shared" si="843"/>
        <v>0</v>
      </c>
      <c r="M1244" s="12">
        <f t="shared" si="843"/>
        <v>0</v>
      </c>
      <c r="N1244" s="12">
        <f t="shared" si="843"/>
        <v>0</v>
      </c>
      <c r="O1244" s="12">
        <f t="shared" si="843"/>
        <v>0</v>
      </c>
      <c r="P1244" s="12">
        <f t="shared" si="843"/>
        <v>0</v>
      </c>
      <c r="Q1244" s="12">
        <f t="shared" si="843"/>
        <v>0</v>
      </c>
      <c r="R1244" s="12">
        <f t="shared" si="843"/>
        <v>0</v>
      </c>
      <c r="S1244" s="12">
        <f t="shared" si="843"/>
        <v>0</v>
      </c>
      <c r="T1244" s="140"/>
      <c r="U1244" s="142"/>
    </row>
    <row r="1245" spans="1:21" s="116" customFormat="1" ht="13.35" hidden="1" customHeight="1" x14ac:dyDescent="0.2">
      <c r="A1245" s="145"/>
      <c r="B1245" s="130" t="s">
        <v>17</v>
      </c>
      <c r="C1245" s="18" t="s">
        <v>47</v>
      </c>
      <c r="D1245" s="18" t="s">
        <v>41</v>
      </c>
      <c r="E1245" s="18"/>
      <c r="F1245" s="18" t="s">
        <v>448</v>
      </c>
      <c r="G1245" s="18" t="s">
        <v>52</v>
      </c>
      <c r="H1245" s="12">
        <f t="shared" ref="H1245:I1247" si="844">J1245+L1245+N1245+P1245</f>
        <v>0</v>
      </c>
      <c r="I1245" s="19">
        <f t="shared" si="844"/>
        <v>0</v>
      </c>
      <c r="J1245" s="12">
        <v>0</v>
      </c>
      <c r="K1245" s="12">
        <v>0</v>
      </c>
      <c r="L1245" s="12">
        <v>0</v>
      </c>
      <c r="M1245" s="12">
        <v>0</v>
      </c>
      <c r="N1245" s="12">
        <v>0</v>
      </c>
      <c r="O1245" s="12">
        <v>0</v>
      </c>
      <c r="P1245" s="12">
        <v>0</v>
      </c>
      <c r="Q1245" s="12">
        <v>0</v>
      </c>
      <c r="R1245" s="12">
        <v>0</v>
      </c>
      <c r="S1245" s="19">
        <v>0</v>
      </c>
      <c r="T1245" s="140"/>
      <c r="U1245" s="142"/>
    </row>
    <row r="1246" spans="1:21" s="116" customFormat="1" ht="13.35" hidden="1" customHeight="1" x14ac:dyDescent="0.2">
      <c r="A1246" s="145"/>
      <c r="B1246" s="130" t="s">
        <v>14</v>
      </c>
      <c r="C1246" s="15"/>
      <c r="D1246" s="16"/>
      <c r="E1246" s="16"/>
      <c r="F1246" s="16"/>
      <c r="G1246" s="15"/>
      <c r="H1246" s="12">
        <f t="shared" si="844"/>
        <v>0</v>
      </c>
      <c r="I1246" s="19">
        <f t="shared" si="844"/>
        <v>0</v>
      </c>
      <c r="J1246" s="12">
        <v>0</v>
      </c>
      <c r="K1246" s="12">
        <v>0</v>
      </c>
      <c r="L1246" s="12">
        <v>0</v>
      </c>
      <c r="M1246" s="12">
        <v>0</v>
      </c>
      <c r="N1246" s="12">
        <v>0</v>
      </c>
      <c r="O1246" s="12">
        <v>0</v>
      </c>
      <c r="P1246" s="12">
        <v>0</v>
      </c>
      <c r="Q1246" s="12">
        <v>0</v>
      </c>
      <c r="R1246" s="12">
        <v>0</v>
      </c>
      <c r="S1246" s="19">
        <v>0</v>
      </c>
      <c r="T1246" s="140"/>
      <c r="U1246" s="142"/>
    </row>
    <row r="1247" spans="1:21" s="116" customFormat="1" hidden="1" x14ac:dyDescent="0.2">
      <c r="A1247" s="145"/>
      <c r="B1247" s="130" t="s">
        <v>15</v>
      </c>
      <c r="C1247" s="15"/>
      <c r="D1247" s="16"/>
      <c r="E1247" s="16"/>
      <c r="F1247" s="16"/>
      <c r="G1247" s="15"/>
      <c r="H1247" s="12">
        <f t="shared" si="844"/>
        <v>0</v>
      </c>
      <c r="I1247" s="19">
        <f t="shared" si="844"/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9">
        <v>0</v>
      </c>
      <c r="T1247" s="140"/>
      <c r="U1247" s="142"/>
    </row>
    <row r="1248" spans="1:21" s="116" customFormat="1" ht="25.5" hidden="1" x14ac:dyDescent="0.2">
      <c r="A1248" s="145"/>
      <c r="B1248" s="130" t="s">
        <v>12</v>
      </c>
      <c r="C1248" s="15"/>
      <c r="D1248" s="16"/>
      <c r="E1248" s="16"/>
      <c r="F1248" s="16"/>
      <c r="G1248" s="15"/>
      <c r="H1248" s="12">
        <v>0</v>
      </c>
      <c r="I1248" s="12">
        <v>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0</v>
      </c>
      <c r="P1248" s="12">
        <v>0</v>
      </c>
      <c r="Q1248" s="12">
        <v>0</v>
      </c>
      <c r="R1248" s="12">
        <v>0</v>
      </c>
      <c r="S1248" s="19">
        <v>0</v>
      </c>
      <c r="T1248" s="140"/>
      <c r="U1248" s="143"/>
    </row>
    <row r="1249" spans="1:21" s="116" customFormat="1" ht="15" customHeight="1" x14ac:dyDescent="0.2">
      <c r="A1249" s="141" t="s">
        <v>27</v>
      </c>
      <c r="B1249" s="130" t="s">
        <v>410</v>
      </c>
      <c r="C1249" s="15"/>
      <c r="D1249" s="16"/>
      <c r="E1249" s="16"/>
      <c r="F1249" s="16"/>
      <c r="G1249" s="15"/>
      <c r="H1249" s="12">
        <f>H1250+H1251+H1252+H1253</f>
        <v>39410.6</v>
      </c>
      <c r="I1249" s="12">
        <f t="shared" ref="I1249:S1249" si="845">I1250+I1251+I1252+I1253</f>
        <v>5100</v>
      </c>
      <c r="J1249" s="12">
        <f t="shared" si="845"/>
        <v>5350</v>
      </c>
      <c r="K1249" s="12">
        <f t="shared" si="845"/>
        <v>5100</v>
      </c>
      <c r="L1249" s="12">
        <f t="shared" si="845"/>
        <v>6610.6</v>
      </c>
      <c r="M1249" s="12">
        <f t="shared" si="845"/>
        <v>0</v>
      </c>
      <c r="N1249" s="12">
        <f t="shared" si="845"/>
        <v>27100</v>
      </c>
      <c r="O1249" s="12">
        <f t="shared" si="845"/>
        <v>0</v>
      </c>
      <c r="P1249" s="12">
        <f t="shared" si="845"/>
        <v>350</v>
      </c>
      <c r="Q1249" s="12">
        <f t="shared" si="845"/>
        <v>0</v>
      </c>
      <c r="R1249" s="12">
        <f t="shared" si="845"/>
        <v>36260.6</v>
      </c>
      <c r="S1249" s="12">
        <f t="shared" si="845"/>
        <v>34160.6</v>
      </c>
      <c r="T1249" s="128"/>
      <c r="U1249" s="123"/>
    </row>
    <row r="1250" spans="1:21" s="116" customFormat="1" ht="12.75" customHeight="1" x14ac:dyDescent="0.2">
      <c r="A1250" s="142"/>
      <c r="B1250" s="130" t="s">
        <v>7</v>
      </c>
      <c r="C1250" s="15"/>
      <c r="D1250" s="16"/>
      <c r="E1250" s="16"/>
      <c r="F1250" s="16"/>
      <c r="G1250" s="15"/>
      <c r="H1250" s="12">
        <f>H1181+H1182+H1183+H1185+H1217+H1215+H1216+H1184</f>
        <v>39160.6</v>
      </c>
      <c r="I1250" s="12">
        <f t="shared" ref="I1250:S1250" si="846">I1181+I1182+I1183+I1185+I1217+I1215+I1216+I1184</f>
        <v>5100</v>
      </c>
      <c r="J1250" s="12">
        <f t="shared" si="846"/>
        <v>5100</v>
      </c>
      <c r="K1250" s="12">
        <f t="shared" si="846"/>
        <v>5100</v>
      </c>
      <c r="L1250" s="12">
        <f t="shared" si="846"/>
        <v>6610.6</v>
      </c>
      <c r="M1250" s="12">
        <f t="shared" si="846"/>
        <v>0</v>
      </c>
      <c r="N1250" s="12">
        <f t="shared" si="846"/>
        <v>27100</v>
      </c>
      <c r="O1250" s="12">
        <f t="shared" si="846"/>
        <v>0</v>
      </c>
      <c r="P1250" s="12">
        <f t="shared" si="846"/>
        <v>350</v>
      </c>
      <c r="Q1250" s="12">
        <f t="shared" si="846"/>
        <v>0</v>
      </c>
      <c r="R1250" s="12">
        <f t="shared" si="846"/>
        <v>36160.6</v>
      </c>
      <c r="S1250" s="12">
        <f t="shared" si="846"/>
        <v>34160.6</v>
      </c>
      <c r="T1250" s="94"/>
      <c r="U1250" s="128"/>
    </row>
    <row r="1251" spans="1:21" s="116" customFormat="1" x14ac:dyDescent="0.2">
      <c r="A1251" s="142"/>
      <c r="B1251" s="130" t="s">
        <v>14</v>
      </c>
      <c r="C1251" s="15"/>
      <c r="D1251" s="16"/>
      <c r="E1251" s="16"/>
      <c r="F1251" s="16"/>
      <c r="G1251" s="15"/>
      <c r="H1251" s="12">
        <f t="shared" ref="H1251" si="847">H1186+H1218</f>
        <v>0</v>
      </c>
      <c r="I1251" s="12">
        <f t="shared" ref="I1251:S1251" si="848">I1186+I1218</f>
        <v>0</v>
      </c>
      <c r="J1251" s="12">
        <f t="shared" si="848"/>
        <v>0</v>
      </c>
      <c r="K1251" s="12">
        <f t="shared" si="848"/>
        <v>0</v>
      </c>
      <c r="L1251" s="12">
        <f t="shared" si="848"/>
        <v>0</v>
      </c>
      <c r="M1251" s="12">
        <f t="shared" si="848"/>
        <v>0</v>
      </c>
      <c r="N1251" s="12">
        <f t="shared" si="848"/>
        <v>0</v>
      </c>
      <c r="O1251" s="12">
        <f t="shared" si="848"/>
        <v>0</v>
      </c>
      <c r="P1251" s="12">
        <f t="shared" si="848"/>
        <v>0</v>
      </c>
      <c r="Q1251" s="12">
        <f t="shared" si="848"/>
        <v>0</v>
      </c>
      <c r="R1251" s="12">
        <f t="shared" si="848"/>
        <v>0</v>
      </c>
      <c r="S1251" s="12">
        <f t="shared" si="848"/>
        <v>0</v>
      </c>
      <c r="T1251" s="94"/>
      <c r="U1251" s="128"/>
    </row>
    <row r="1252" spans="1:21" s="116" customFormat="1" x14ac:dyDescent="0.2">
      <c r="A1252" s="142"/>
      <c r="B1252" s="130" t="s">
        <v>15</v>
      </c>
      <c r="C1252" s="15"/>
      <c r="D1252" s="16"/>
      <c r="E1252" s="16"/>
      <c r="F1252" s="16"/>
      <c r="G1252" s="15"/>
      <c r="H1252" s="12">
        <f t="shared" ref="H1252" si="849">H1187+H1219</f>
        <v>250</v>
      </c>
      <c r="I1252" s="12">
        <f t="shared" ref="I1252:S1252" si="850">I1187+I1219</f>
        <v>0</v>
      </c>
      <c r="J1252" s="12">
        <f t="shared" si="850"/>
        <v>250</v>
      </c>
      <c r="K1252" s="12">
        <f t="shared" si="850"/>
        <v>0</v>
      </c>
      <c r="L1252" s="12">
        <f t="shared" si="850"/>
        <v>0</v>
      </c>
      <c r="M1252" s="12">
        <f t="shared" si="850"/>
        <v>0</v>
      </c>
      <c r="N1252" s="12">
        <f t="shared" si="850"/>
        <v>0</v>
      </c>
      <c r="O1252" s="12">
        <f t="shared" si="850"/>
        <v>0</v>
      </c>
      <c r="P1252" s="12">
        <f t="shared" si="850"/>
        <v>0</v>
      </c>
      <c r="Q1252" s="12">
        <f t="shared" si="850"/>
        <v>0</v>
      </c>
      <c r="R1252" s="12">
        <f t="shared" si="850"/>
        <v>100</v>
      </c>
      <c r="S1252" s="12">
        <f t="shared" si="850"/>
        <v>0</v>
      </c>
      <c r="T1252" s="94"/>
      <c r="U1252" s="128"/>
    </row>
    <row r="1253" spans="1:21" s="116" customFormat="1" ht="13.35" customHeight="1" x14ac:dyDescent="0.2">
      <c r="A1253" s="143"/>
      <c r="B1253" s="130" t="s">
        <v>10</v>
      </c>
      <c r="C1253" s="15"/>
      <c r="D1253" s="16"/>
      <c r="E1253" s="16"/>
      <c r="F1253" s="16"/>
      <c r="G1253" s="15"/>
      <c r="H1253" s="12">
        <f t="shared" ref="H1253" si="851">H1188+H1220</f>
        <v>0</v>
      </c>
      <c r="I1253" s="12">
        <f t="shared" ref="I1253:S1253" si="852">I1188+I1220</f>
        <v>0</v>
      </c>
      <c r="J1253" s="12">
        <f t="shared" si="852"/>
        <v>0</v>
      </c>
      <c r="K1253" s="12">
        <f t="shared" si="852"/>
        <v>0</v>
      </c>
      <c r="L1253" s="12">
        <f t="shared" si="852"/>
        <v>0</v>
      </c>
      <c r="M1253" s="12">
        <f t="shared" si="852"/>
        <v>0</v>
      </c>
      <c r="N1253" s="12">
        <f t="shared" si="852"/>
        <v>0</v>
      </c>
      <c r="O1253" s="12">
        <f t="shared" si="852"/>
        <v>0</v>
      </c>
      <c r="P1253" s="12">
        <f t="shared" si="852"/>
        <v>0</v>
      </c>
      <c r="Q1253" s="12">
        <f t="shared" si="852"/>
        <v>0</v>
      </c>
      <c r="R1253" s="12">
        <f t="shared" si="852"/>
        <v>0</v>
      </c>
      <c r="S1253" s="12">
        <f t="shared" si="852"/>
        <v>0</v>
      </c>
      <c r="T1253" s="94"/>
      <c r="U1253" s="128"/>
    </row>
    <row r="1254" spans="1:21" s="116" customFormat="1" ht="38.25" customHeight="1" x14ac:dyDescent="0.2">
      <c r="A1254" s="152" t="s">
        <v>205</v>
      </c>
      <c r="B1254" s="155"/>
      <c r="C1254" s="155"/>
      <c r="D1254" s="155"/>
      <c r="E1254" s="155"/>
      <c r="F1254" s="155"/>
      <c r="G1254" s="155"/>
      <c r="H1254" s="155"/>
      <c r="I1254" s="155"/>
      <c r="J1254" s="155"/>
      <c r="K1254" s="155"/>
      <c r="L1254" s="155"/>
      <c r="M1254" s="155"/>
      <c r="N1254" s="155"/>
      <c r="O1254" s="155"/>
      <c r="P1254" s="155"/>
      <c r="Q1254" s="155"/>
      <c r="R1254" s="155"/>
      <c r="S1254" s="155"/>
      <c r="T1254" s="155"/>
      <c r="U1254" s="156"/>
    </row>
    <row r="1255" spans="1:21" s="116" customFormat="1" ht="26.45" customHeight="1" x14ac:dyDescent="0.2">
      <c r="A1255" s="145" t="s">
        <v>206</v>
      </c>
      <c r="B1255" s="130" t="s">
        <v>133</v>
      </c>
      <c r="C1255" s="15"/>
      <c r="D1255" s="16"/>
      <c r="E1255" s="16"/>
      <c r="F1255" s="16"/>
      <c r="G1255" s="15"/>
      <c r="H1255" s="12">
        <f t="shared" ref="H1255:S1255" si="853">H1266+H1275+H1284</f>
        <v>72</v>
      </c>
      <c r="I1255" s="12">
        <f t="shared" si="853"/>
        <v>0</v>
      </c>
      <c r="J1255" s="12">
        <f t="shared" si="853"/>
        <v>24</v>
      </c>
      <c r="K1255" s="12">
        <f t="shared" si="853"/>
        <v>0</v>
      </c>
      <c r="L1255" s="12">
        <f t="shared" si="853"/>
        <v>21</v>
      </c>
      <c r="M1255" s="12">
        <f t="shared" si="853"/>
        <v>0</v>
      </c>
      <c r="N1255" s="12">
        <f t="shared" si="853"/>
        <v>8</v>
      </c>
      <c r="O1255" s="12">
        <f t="shared" si="853"/>
        <v>0</v>
      </c>
      <c r="P1255" s="12">
        <f t="shared" si="853"/>
        <v>19</v>
      </c>
      <c r="Q1255" s="12">
        <f t="shared" si="853"/>
        <v>0</v>
      </c>
      <c r="R1255" s="12">
        <f t="shared" si="853"/>
        <v>28</v>
      </c>
      <c r="S1255" s="12">
        <f t="shared" si="853"/>
        <v>28</v>
      </c>
      <c r="T1255" s="140" t="s">
        <v>700</v>
      </c>
      <c r="U1255" s="140" t="s">
        <v>556</v>
      </c>
    </row>
    <row r="1256" spans="1:21" s="116" customFormat="1" ht="28.35" customHeight="1" x14ac:dyDescent="0.2">
      <c r="A1256" s="145"/>
      <c r="B1256" s="130" t="s">
        <v>108</v>
      </c>
      <c r="C1256" s="15"/>
      <c r="D1256" s="16"/>
      <c r="E1256" s="16"/>
      <c r="F1256" s="16"/>
      <c r="G1256" s="15"/>
      <c r="H1256" s="12">
        <f t="shared" ref="H1256:S1256" si="854">ROUND(H1257/H1255,1)</f>
        <v>427.5</v>
      </c>
      <c r="I1256" s="12" t="e">
        <f t="shared" si="854"/>
        <v>#DIV/0!</v>
      </c>
      <c r="J1256" s="13" t="s">
        <v>396</v>
      </c>
      <c r="K1256" s="13">
        <v>0</v>
      </c>
      <c r="L1256" s="13" t="s">
        <v>396</v>
      </c>
      <c r="M1256" s="13">
        <v>0</v>
      </c>
      <c r="N1256" s="13" t="s">
        <v>396</v>
      </c>
      <c r="O1256" s="13">
        <v>0</v>
      </c>
      <c r="P1256" s="13" t="s">
        <v>396</v>
      </c>
      <c r="Q1256" s="12" t="e">
        <f t="shared" si="854"/>
        <v>#DIV/0!</v>
      </c>
      <c r="R1256" s="12">
        <f t="shared" si="854"/>
        <v>537.70000000000005</v>
      </c>
      <c r="S1256" s="12">
        <f t="shared" si="854"/>
        <v>537.70000000000005</v>
      </c>
      <c r="T1256" s="140"/>
      <c r="U1256" s="140"/>
    </row>
    <row r="1257" spans="1:21" s="116" customFormat="1" ht="28.35" customHeight="1" x14ac:dyDescent="0.2">
      <c r="A1257" s="145"/>
      <c r="B1257" s="130" t="s">
        <v>90</v>
      </c>
      <c r="C1257" s="15"/>
      <c r="D1257" s="16"/>
      <c r="E1257" s="16"/>
      <c r="F1257" s="16"/>
      <c r="G1257" s="15"/>
      <c r="H1257" s="12">
        <f t="shared" ref="H1257" si="855">SUM(H1258:H1265)</f>
        <v>30779.1</v>
      </c>
      <c r="I1257" s="12">
        <f t="shared" ref="I1257:S1257" si="856">SUM(I1258:I1265)</f>
        <v>1961.1</v>
      </c>
      <c r="J1257" s="12">
        <f t="shared" si="856"/>
        <v>8774</v>
      </c>
      <c r="K1257" s="12">
        <f t="shared" si="856"/>
        <v>1961.1</v>
      </c>
      <c r="L1257" s="12">
        <f t="shared" si="856"/>
        <v>11015.6</v>
      </c>
      <c r="M1257" s="12">
        <f t="shared" si="856"/>
        <v>0</v>
      </c>
      <c r="N1257" s="12">
        <f t="shared" si="856"/>
        <v>6757</v>
      </c>
      <c r="O1257" s="12">
        <f t="shared" si="856"/>
        <v>0</v>
      </c>
      <c r="P1257" s="12">
        <f t="shared" si="856"/>
        <v>5002.5</v>
      </c>
      <c r="Q1257" s="12">
        <f t="shared" si="856"/>
        <v>0</v>
      </c>
      <c r="R1257" s="12">
        <f t="shared" si="856"/>
        <v>15055</v>
      </c>
      <c r="S1257" s="12">
        <f t="shared" si="856"/>
        <v>15055</v>
      </c>
      <c r="T1257" s="140"/>
      <c r="U1257" s="140"/>
    </row>
    <row r="1258" spans="1:21" s="116" customFormat="1" ht="13.35" hidden="1" customHeight="1" x14ac:dyDescent="0.2">
      <c r="A1258" s="145"/>
      <c r="B1258" s="145" t="s">
        <v>17</v>
      </c>
      <c r="C1258" s="33" t="str">
        <f>C1269</f>
        <v>136</v>
      </c>
      <c r="D1258" s="33" t="str">
        <f t="shared" ref="D1258:G1260" si="857">D1269</f>
        <v>07</v>
      </c>
      <c r="E1258" s="33" t="str">
        <f t="shared" ref="E1258" si="858">E1269</f>
        <v>09</v>
      </c>
      <c r="F1258" s="33" t="str">
        <f t="shared" si="857"/>
        <v>0730303550</v>
      </c>
      <c r="G1258" s="33" t="str">
        <f t="shared" si="857"/>
        <v>244</v>
      </c>
      <c r="H1258" s="12">
        <f>H1269+H1278</f>
        <v>0</v>
      </c>
      <c r="I1258" s="12">
        <f t="shared" ref="I1258:S1258" si="859">I1269+I1278</f>
        <v>0</v>
      </c>
      <c r="J1258" s="12">
        <f t="shared" si="859"/>
        <v>0</v>
      </c>
      <c r="K1258" s="12">
        <f t="shared" si="859"/>
        <v>0</v>
      </c>
      <c r="L1258" s="12">
        <f t="shared" si="859"/>
        <v>0</v>
      </c>
      <c r="M1258" s="12">
        <f t="shared" si="859"/>
        <v>0</v>
      </c>
      <c r="N1258" s="12">
        <f t="shared" si="859"/>
        <v>0</v>
      </c>
      <c r="O1258" s="12">
        <f t="shared" si="859"/>
        <v>0</v>
      </c>
      <c r="P1258" s="12">
        <f t="shared" si="859"/>
        <v>0</v>
      </c>
      <c r="Q1258" s="12">
        <f t="shared" si="859"/>
        <v>0</v>
      </c>
      <c r="R1258" s="12">
        <f t="shared" si="859"/>
        <v>0</v>
      </c>
      <c r="S1258" s="12">
        <f t="shared" si="859"/>
        <v>0</v>
      </c>
      <c r="T1258" s="140"/>
      <c r="U1258" s="140"/>
    </row>
    <row r="1259" spans="1:21" s="116" customFormat="1" ht="13.35" customHeight="1" x14ac:dyDescent="0.2">
      <c r="A1259" s="145"/>
      <c r="B1259" s="145"/>
      <c r="C1259" s="33" t="str">
        <f>C1270</f>
        <v>136</v>
      </c>
      <c r="D1259" s="33" t="str">
        <f t="shared" si="857"/>
        <v>07</v>
      </c>
      <c r="E1259" s="33" t="str">
        <f t="shared" ref="E1259" si="860">E1270</f>
        <v>09</v>
      </c>
      <c r="F1259" s="33" t="str">
        <f t="shared" si="857"/>
        <v>0730303550</v>
      </c>
      <c r="G1259" s="33" t="str">
        <f t="shared" si="857"/>
        <v>612</v>
      </c>
      <c r="H1259" s="12">
        <f>H1270</f>
        <v>1200</v>
      </c>
      <c r="I1259" s="12">
        <f t="shared" ref="I1259:S1259" si="861">I1270</f>
        <v>0</v>
      </c>
      <c r="J1259" s="12">
        <f t="shared" si="861"/>
        <v>200</v>
      </c>
      <c r="K1259" s="12">
        <f t="shared" si="861"/>
        <v>0</v>
      </c>
      <c r="L1259" s="12">
        <f t="shared" si="861"/>
        <v>500</v>
      </c>
      <c r="M1259" s="12">
        <f t="shared" si="861"/>
        <v>0</v>
      </c>
      <c r="N1259" s="12">
        <f t="shared" si="861"/>
        <v>500</v>
      </c>
      <c r="O1259" s="12">
        <f t="shared" si="861"/>
        <v>0</v>
      </c>
      <c r="P1259" s="12">
        <f t="shared" si="861"/>
        <v>0</v>
      </c>
      <c r="Q1259" s="12">
        <f t="shared" si="861"/>
        <v>0</v>
      </c>
      <c r="R1259" s="12">
        <f t="shared" si="861"/>
        <v>1200</v>
      </c>
      <c r="S1259" s="12">
        <f t="shared" si="861"/>
        <v>1200</v>
      </c>
      <c r="T1259" s="140"/>
      <c r="U1259" s="140"/>
    </row>
    <row r="1260" spans="1:21" s="116" customFormat="1" ht="13.35" customHeight="1" x14ac:dyDescent="0.2">
      <c r="A1260" s="145"/>
      <c r="B1260" s="145"/>
      <c r="C1260" s="33" t="str">
        <f>C1271</f>
        <v>136</v>
      </c>
      <c r="D1260" s="33" t="str">
        <f t="shared" si="857"/>
        <v>07</v>
      </c>
      <c r="E1260" s="33" t="str">
        <f t="shared" ref="E1260" si="862">E1271</f>
        <v>09</v>
      </c>
      <c r="F1260" s="33" t="str">
        <f t="shared" si="857"/>
        <v>0730303550</v>
      </c>
      <c r="G1260" s="33" t="str">
        <f t="shared" si="857"/>
        <v>622</v>
      </c>
      <c r="H1260" s="12">
        <f>H1271+H1280</f>
        <v>28809.1</v>
      </c>
      <c r="I1260" s="12">
        <f t="shared" ref="I1260:P1260" si="863">I1271+I1280+I1287</f>
        <v>1921.1</v>
      </c>
      <c r="J1260" s="12">
        <f>J1271+J1280+J1287</f>
        <v>8334</v>
      </c>
      <c r="K1260" s="12">
        <f t="shared" si="863"/>
        <v>1921.1</v>
      </c>
      <c r="L1260" s="12">
        <f t="shared" si="863"/>
        <v>10035.6</v>
      </c>
      <c r="M1260" s="12">
        <f t="shared" si="863"/>
        <v>0</v>
      </c>
      <c r="N1260" s="12">
        <f t="shared" si="863"/>
        <v>6257</v>
      </c>
      <c r="O1260" s="12">
        <f t="shared" si="863"/>
        <v>0</v>
      </c>
      <c r="P1260" s="12">
        <f t="shared" si="863"/>
        <v>4952.5</v>
      </c>
      <c r="Q1260" s="12">
        <f t="shared" ref="Q1260:S1260" si="864">Q1271+Q1280</f>
        <v>0</v>
      </c>
      <c r="R1260" s="12">
        <f t="shared" si="864"/>
        <v>13085</v>
      </c>
      <c r="S1260" s="12">
        <f t="shared" si="864"/>
        <v>13085</v>
      </c>
      <c r="T1260" s="140"/>
      <c r="U1260" s="140"/>
    </row>
    <row r="1261" spans="1:21" s="116" customFormat="1" ht="13.35" hidden="1" customHeight="1" x14ac:dyDescent="0.2">
      <c r="A1261" s="145"/>
      <c r="B1261" s="145"/>
      <c r="C1261" s="33">
        <f>C1279</f>
        <v>0</v>
      </c>
      <c r="D1261" s="33">
        <f t="shared" ref="D1261:G1261" si="865">D1279</f>
        <v>0</v>
      </c>
      <c r="E1261" s="33">
        <f t="shared" si="865"/>
        <v>0</v>
      </c>
      <c r="F1261" s="33">
        <f t="shared" si="865"/>
        <v>0</v>
      </c>
      <c r="G1261" s="33">
        <f t="shared" si="865"/>
        <v>0</v>
      </c>
      <c r="H1261" s="109">
        <f>H1279</f>
        <v>0</v>
      </c>
      <c r="I1261" s="109">
        <f t="shared" ref="I1261:S1261" si="866">I1279</f>
        <v>0</v>
      </c>
      <c r="J1261" s="109">
        <f t="shared" si="866"/>
        <v>0</v>
      </c>
      <c r="K1261" s="109">
        <f t="shared" si="866"/>
        <v>0</v>
      </c>
      <c r="L1261" s="109">
        <f t="shared" si="866"/>
        <v>0</v>
      </c>
      <c r="M1261" s="109">
        <f t="shared" si="866"/>
        <v>0</v>
      </c>
      <c r="N1261" s="109">
        <f t="shared" si="866"/>
        <v>0</v>
      </c>
      <c r="O1261" s="109">
        <f t="shared" si="866"/>
        <v>0</v>
      </c>
      <c r="P1261" s="109">
        <f t="shared" si="866"/>
        <v>0</v>
      </c>
      <c r="Q1261" s="109">
        <f t="shared" si="866"/>
        <v>0</v>
      </c>
      <c r="R1261" s="109">
        <f t="shared" si="866"/>
        <v>0</v>
      </c>
      <c r="S1261" s="109">
        <f t="shared" si="866"/>
        <v>0</v>
      </c>
      <c r="T1261" s="140"/>
      <c r="U1261" s="140"/>
    </row>
    <row r="1262" spans="1:21" s="116" customFormat="1" ht="34.5" customHeight="1" x14ac:dyDescent="0.2">
      <c r="A1262" s="145"/>
      <c r="B1262" s="145"/>
      <c r="C1262" s="33" t="str">
        <f>C1287</f>
        <v>131</v>
      </c>
      <c r="D1262" s="33" t="str">
        <f t="shared" ref="D1262:G1262" si="867">D1287</f>
        <v>08</v>
      </c>
      <c r="E1262" s="33" t="str">
        <f t="shared" ref="E1262" si="868">E1287</f>
        <v>01</v>
      </c>
      <c r="F1262" s="33" t="str">
        <f t="shared" si="867"/>
        <v>0730303679</v>
      </c>
      <c r="G1262" s="33" t="str">
        <f t="shared" si="867"/>
        <v>622</v>
      </c>
      <c r="H1262" s="12">
        <f t="shared" ref="H1262" si="869">H1287</f>
        <v>770</v>
      </c>
      <c r="I1262" s="12">
        <f t="shared" ref="I1262:S1262" si="870">I1287</f>
        <v>40</v>
      </c>
      <c r="J1262" s="12">
        <f t="shared" si="870"/>
        <v>240</v>
      </c>
      <c r="K1262" s="12">
        <f t="shared" si="870"/>
        <v>40</v>
      </c>
      <c r="L1262" s="12">
        <f t="shared" si="870"/>
        <v>480</v>
      </c>
      <c r="M1262" s="12">
        <f t="shared" si="870"/>
        <v>0</v>
      </c>
      <c r="N1262" s="12">
        <f t="shared" si="870"/>
        <v>0</v>
      </c>
      <c r="O1262" s="12">
        <f t="shared" si="870"/>
        <v>0</v>
      </c>
      <c r="P1262" s="12">
        <f t="shared" si="870"/>
        <v>50</v>
      </c>
      <c r="Q1262" s="12">
        <f t="shared" si="870"/>
        <v>0</v>
      </c>
      <c r="R1262" s="12">
        <f t="shared" si="870"/>
        <v>770</v>
      </c>
      <c r="S1262" s="12">
        <f t="shared" si="870"/>
        <v>770</v>
      </c>
      <c r="T1262" s="140"/>
      <c r="U1262" s="140"/>
    </row>
    <row r="1263" spans="1:21" s="116" customFormat="1" ht="13.35" customHeight="1" x14ac:dyDescent="0.2">
      <c r="A1263" s="145"/>
      <c r="B1263" s="130" t="s">
        <v>14</v>
      </c>
      <c r="C1263" s="30"/>
      <c r="D1263" s="30"/>
      <c r="E1263" s="30"/>
      <c r="F1263" s="30"/>
      <c r="G1263" s="30"/>
      <c r="H1263" s="12">
        <f t="shared" ref="H1263:H1265" si="871">H1272+H1281+H1288</f>
        <v>0</v>
      </c>
      <c r="I1263" s="12">
        <f t="shared" ref="I1263:S1263" si="872">I1272+I1281+I1288</f>
        <v>0</v>
      </c>
      <c r="J1263" s="12">
        <f t="shared" si="872"/>
        <v>0</v>
      </c>
      <c r="K1263" s="12">
        <f t="shared" si="872"/>
        <v>0</v>
      </c>
      <c r="L1263" s="12">
        <f t="shared" si="872"/>
        <v>0</v>
      </c>
      <c r="M1263" s="12">
        <f t="shared" si="872"/>
        <v>0</v>
      </c>
      <c r="N1263" s="12">
        <f t="shared" si="872"/>
        <v>0</v>
      </c>
      <c r="O1263" s="12">
        <f t="shared" si="872"/>
        <v>0</v>
      </c>
      <c r="P1263" s="12">
        <f t="shared" si="872"/>
        <v>0</v>
      </c>
      <c r="Q1263" s="12">
        <f t="shared" si="872"/>
        <v>0</v>
      </c>
      <c r="R1263" s="12">
        <f t="shared" si="872"/>
        <v>0</v>
      </c>
      <c r="S1263" s="12">
        <f t="shared" si="872"/>
        <v>0</v>
      </c>
      <c r="T1263" s="140"/>
      <c r="U1263" s="140"/>
    </row>
    <row r="1264" spans="1:21" s="116" customFormat="1" x14ac:dyDescent="0.2">
      <c r="A1264" s="145"/>
      <c r="B1264" s="130" t="s">
        <v>15</v>
      </c>
      <c r="C1264" s="30"/>
      <c r="D1264" s="30"/>
      <c r="E1264" s="30"/>
      <c r="F1264" s="30"/>
      <c r="G1264" s="30"/>
      <c r="H1264" s="12">
        <f t="shared" ref="H1264" si="873">H1273+H1282+H1289</f>
        <v>0</v>
      </c>
      <c r="I1264" s="12">
        <f t="shared" ref="I1264:S1264" si="874">I1273+I1282+I1289</f>
        <v>0</v>
      </c>
      <c r="J1264" s="12">
        <f t="shared" si="874"/>
        <v>0</v>
      </c>
      <c r="K1264" s="12">
        <f t="shared" si="874"/>
        <v>0</v>
      </c>
      <c r="L1264" s="12">
        <f t="shared" si="874"/>
        <v>0</v>
      </c>
      <c r="M1264" s="12">
        <f t="shared" si="874"/>
        <v>0</v>
      </c>
      <c r="N1264" s="12">
        <f t="shared" si="874"/>
        <v>0</v>
      </c>
      <c r="O1264" s="12">
        <f t="shared" si="874"/>
        <v>0</v>
      </c>
      <c r="P1264" s="12">
        <f t="shared" si="874"/>
        <v>0</v>
      </c>
      <c r="Q1264" s="12">
        <f t="shared" si="874"/>
        <v>0</v>
      </c>
      <c r="R1264" s="12">
        <f t="shared" si="874"/>
        <v>0</v>
      </c>
      <c r="S1264" s="12">
        <f t="shared" si="874"/>
        <v>0</v>
      </c>
      <c r="T1264" s="140"/>
      <c r="U1264" s="140"/>
    </row>
    <row r="1265" spans="1:21" s="116" customFormat="1" ht="57.75" customHeight="1" x14ac:dyDescent="0.2">
      <c r="A1265" s="145"/>
      <c r="B1265" s="130" t="s">
        <v>12</v>
      </c>
      <c r="C1265" s="30"/>
      <c r="D1265" s="30"/>
      <c r="E1265" s="30"/>
      <c r="F1265" s="30"/>
      <c r="G1265" s="30"/>
      <c r="H1265" s="12">
        <f t="shared" si="871"/>
        <v>0</v>
      </c>
      <c r="I1265" s="12">
        <f t="shared" ref="I1265:S1265" si="875">I1274+I1283+I1290</f>
        <v>0</v>
      </c>
      <c r="J1265" s="12">
        <f t="shared" si="875"/>
        <v>0</v>
      </c>
      <c r="K1265" s="12">
        <f t="shared" si="875"/>
        <v>0</v>
      </c>
      <c r="L1265" s="12">
        <f t="shared" si="875"/>
        <v>0</v>
      </c>
      <c r="M1265" s="12">
        <f t="shared" si="875"/>
        <v>0</v>
      </c>
      <c r="N1265" s="12">
        <f t="shared" si="875"/>
        <v>0</v>
      </c>
      <c r="O1265" s="12">
        <f t="shared" si="875"/>
        <v>0</v>
      </c>
      <c r="P1265" s="12">
        <f t="shared" si="875"/>
        <v>0</v>
      </c>
      <c r="Q1265" s="12">
        <f t="shared" si="875"/>
        <v>0</v>
      </c>
      <c r="R1265" s="12">
        <f t="shared" si="875"/>
        <v>0</v>
      </c>
      <c r="S1265" s="12">
        <f t="shared" si="875"/>
        <v>0</v>
      </c>
      <c r="T1265" s="140"/>
      <c r="U1265" s="140"/>
    </row>
    <row r="1266" spans="1:21" s="116" customFormat="1" ht="23.1" customHeight="1" x14ac:dyDescent="0.2">
      <c r="A1266" s="145" t="s">
        <v>347</v>
      </c>
      <c r="B1266" s="130" t="s">
        <v>133</v>
      </c>
      <c r="C1266" s="15"/>
      <c r="D1266" s="16"/>
      <c r="E1266" s="16"/>
      <c r="F1266" s="16"/>
      <c r="G1266" s="15"/>
      <c r="H1266" s="17">
        <v>25</v>
      </c>
      <c r="I1266" s="17">
        <v>0</v>
      </c>
      <c r="J1266" s="17">
        <v>9</v>
      </c>
      <c r="K1266" s="17">
        <v>0</v>
      </c>
      <c r="L1266" s="17">
        <v>4</v>
      </c>
      <c r="M1266" s="17">
        <v>0</v>
      </c>
      <c r="N1266" s="17">
        <v>3</v>
      </c>
      <c r="O1266" s="17">
        <v>0</v>
      </c>
      <c r="P1266" s="17">
        <v>9</v>
      </c>
      <c r="Q1266" s="17">
        <v>0</v>
      </c>
      <c r="R1266" s="17">
        <v>25</v>
      </c>
      <c r="S1266" s="12">
        <v>25</v>
      </c>
      <c r="T1266" s="141" t="s">
        <v>386</v>
      </c>
      <c r="U1266" s="141" t="s">
        <v>557</v>
      </c>
    </row>
    <row r="1267" spans="1:21" s="116" customFormat="1" ht="27" customHeight="1" x14ac:dyDescent="0.2">
      <c r="A1267" s="145"/>
      <c r="B1267" s="130" t="s">
        <v>107</v>
      </c>
      <c r="C1267" s="15"/>
      <c r="D1267" s="16"/>
      <c r="E1267" s="16"/>
      <c r="F1267" s="16"/>
      <c r="G1267" s="15"/>
      <c r="H1267" s="12">
        <f t="shared" ref="H1267:S1267" si="876">ROUND(H1268/H1266,1)</f>
        <v>655.29999999999995</v>
      </c>
      <c r="I1267" s="12" t="e">
        <f t="shared" si="876"/>
        <v>#DIV/0!</v>
      </c>
      <c r="J1267" s="13" t="s">
        <v>396</v>
      </c>
      <c r="K1267" s="13">
        <v>0</v>
      </c>
      <c r="L1267" s="13" t="s">
        <v>396</v>
      </c>
      <c r="M1267" s="13">
        <v>0</v>
      </c>
      <c r="N1267" s="13" t="s">
        <v>396</v>
      </c>
      <c r="O1267" s="13">
        <v>0</v>
      </c>
      <c r="P1267" s="13" t="s">
        <v>396</v>
      </c>
      <c r="Q1267" s="12" t="e">
        <f t="shared" si="876"/>
        <v>#DIV/0!</v>
      </c>
      <c r="R1267" s="12">
        <f t="shared" si="876"/>
        <v>571.4</v>
      </c>
      <c r="S1267" s="12">
        <f t="shared" si="876"/>
        <v>571.4</v>
      </c>
      <c r="T1267" s="142"/>
      <c r="U1267" s="142"/>
    </row>
    <row r="1268" spans="1:21" s="116" customFormat="1" ht="31.5" customHeight="1" x14ac:dyDescent="0.2">
      <c r="A1268" s="145"/>
      <c r="B1268" s="130" t="s">
        <v>90</v>
      </c>
      <c r="C1268" s="15"/>
      <c r="D1268" s="16"/>
      <c r="E1268" s="16"/>
      <c r="F1268" s="16"/>
      <c r="G1268" s="15"/>
      <c r="H1268" s="12">
        <f>SUM(H1269:H1274)</f>
        <v>16383.1</v>
      </c>
      <c r="I1268" s="12">
        <f t="shared" ref="I1268:S1268" si="877">SUM(I1269:I1274)</f>
        <v>1881.1</v>
      </c>
      <c r="J1268" s="12">
        <f t="shared" si="877"/>
        <v>4530</v>
      </c>
      <c r="K1268" s="12">
        <f t="shared" si="877"/>
        <v>1881.1</v>
      </c>
      <c r="L1268" s="12">
        <f t="shared" si="877"/>
        <v>5875.6</v>
      </c>
      <c r="M1268" s="12">
        <f t="shared" si="877"/>
        <v>0</v>
      </c>
      <c r="N1268" s="12">
        <f t="shared" si="877"/>
        <v>3200</v>
      </c>
      <c r="O1268" s="12">
        <f t="shared" si="877"/>
        <v>0</v>
      </c>
      <c r="P1268" s="12">
        <f t="shared" si="877"/>
        <v>2777.5</v>
      </c>
      <c r="Q1268" s="12">
        <f t="shared" si="877"/>
        <v>0</v>
      </c>
      <c r="R1268" s="12">
        <f t="shared" si="877"/>
        <v>14285</v>
      </c>
      <c r="S1268" s="12">
        <f t="shared" si="877"/>
        <v>14285</v>
      </c>
      <c r="T1268" s="142"/>
      <c r="U1268" s="142"/>
    </row>
    <row r="1269" spans="1:21" s="116" customFormat="1" ht="13.35" hidden="1" customHeight="1" x14ac:dyDescent="0.2">
      <c r="A1269" s="145"/>
      <c r="B1269" s="145" t="s">
        <v>17</v>
      </c>
      <c r="C1269" s="18" t="s">
        <v>47</v>
      </c>
      <c r="D1269" s="16" t="s">
        <v>400</v>
      </c>
      <c r="E1269" s="18" t="s">
        <v>402</v>
      </c>
      <c r="F1269" s="18" t="s">
        <v>449</v>
      </c>
      <c r="G1269" s="18" t="s">
        <v>53</v>
      </c>
      <c r="H1269" s="12">
        <f t="shared" ref="H1269:H1270" si="878">J1269+L1269+N1269+P1269</f>
        <v>0</v>
      </c>
      <c r="I1269" s="19">
        <f t="shared" ref="I1269:I1274" si="879">K1269+M1269+O1269+Q1269</f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0</v>
      </c>
      <c r="O1269" s="36">
        <v>0</v>
      </c>
      <c r="P1269" s="36">
        <v>0</v>
      </c>
      <c r="Q1269" s="12">
        <v>0</v>
      </c>
      <c r="R1269" s="12"/>
      <c r="S1269" s="12"/>
      <c r="T1269" s="142"/>
      <c r="U1269" s="142"/>
    </row>
    <row r="1270" spans="1:21" s="116" customFormat="1" ht="13.35" customHeight="1" x14ac:dyDescent="0.2">
      <c r="A1270" s="145"/>
      <c r="B1270" s="145"/>
      <c r="C1270" s="18" t="s">
        <v>47</v>
      </c>
      <c r="D1270" s="16" t="s">
        <v>400</v>
      </c>
      <c r="E1270" s="18" t="s">
        <v>402</v>
      </c>
      <c r="F1270" s="18" t="s">
        <v>449</v>
      </c>
      <c r="G1270" s="18" t="s">
        <v>52</v>
      </c>
      <c r="H1270" s="26">
        <f t="shared" si="878"/>
        <v>1200</v>
      </c>
      <c r="I1270" s="19">
        <f t="shared" si="879"/>
        <v>0</v>
      </c>
      <c r="J1270" s="36">
        <v>200</v>
      </c>
      <c r="K1270" s="36">
        <v>0</v>
      </c>
      <c r="L1270" s="36">
        <v>500</v>
      </c>
      <c r="M1270" s="36">
        <v>0</v>
      </c>
      <c r="N1270" s="36">
        <v>500</v>
      </c>
      <c r="O1270" s="36">
        <v>0</v>
      </c>
      <c r="P1270" s="36">
        <v>0</v>
      </c>
      <c r="Q1270" s="12">
        <v>0</v>
      </c>
      <c r="R1270" s="12">
        <v>1200</v>
      </c>
      <c r="S1270" s="12">
        <v>1200</v>
      </c>
      <c r="T1270" s="142"/>
      <c r="U1270" s="142"/>
    </row>
    <row r="1271" spans="1:21" s="116" customFormat="1" x14ac:dyDescent="0.2">
      <c r="A1271" s="145"/>
      <c r="B1271" s="145"/>
      <c r="C1271" s="18" t="s">
        <v>47</v>
      </c>
      <c r="D1271" s="16" t="s">
        <v>400</v>
      </c>
      <c r="E1271" s="18" t="s">
        <v>402</v>
      </c>
      <c r="F1271" s="18" t="s">
        <v>449</v>
      </c>
      <c r="G1271" s="18" t="s">
        <v>51</v>
      </c>
      <c r="H1271" s="26">
        <f>J1271+L1271+N1271+P1271</f>
        <v>15183.1</v>
      </c>
      <c r="I1271" s="19">
        <f t="shared" si="879"/>
        <v>1881.1</v>
      </c>
      <c r="J1271" s="36">
        <v>4330</v>
      </c>
      <c r="K1271" s="36">
        <v>1881.1</v>
      </c>
      <c r="L1271" s="36">
        <v>5375.6</v>
      </c>
      <c r="M1271" s="36">
        <v>0</v>
      </c>
      <c r="N1271" s="36">
        <v>2700</v>
      </c>
      <c r="O1271" s="36">
        <v>0</v>
      </c>
      <c r="P1271" s="36">
        <v>2777.5</v>
      </c>
      <c r="Q1271" s="12">
        <v>0</v>
      </c>
      <c r="R1271" s="12">
        <v>13085</v>
      </c>
      <c r="S1271" s="12">
        <v>13085</v>
      </c>
      <c r="T1271" s="142"/>
      <c r="U1271" s="142"/>
    </row>
    <row r="1272" spans="1:21" s="116" customFormat="1" ht="13.35" customHeight="1" x14ac:dyDescent="0.2">
      <c r="A1272" s="145"/>
      <c r="B1272" s="130" t="s">
        <v>14</v>
      </c>
      <c r="C1272" s="15"/>
      <c r="D1272" s="16"/>
      <c r="E1272" s="16"/>
      <c r="F1272" s="16"/>
      <c r="G1272" s="15"/>
      <c r="H1272" s="12">
        <f t="shared" ref="H1272:H1274" si="880">J1272+L1272+N1272+P1272</f>
        <v>0</v>
      </c>
      <c r="I1272" s="19">
        <f t="shared" si="879"/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0</v>
      </c>
      <c r="T1272" s="142"/>
      <c r="U1272" s="142"/>
    </row>
    <row r="1273" spans="1:21" s="116" customFormat="1" ht="26.45" customHeight="1" x14ac:dyDescent="0.2">
      <c r="A1273" s="145"/>
      <c r="B1273" s="130" t="s">
        <v>15</v>
      </c>
      <c r="C1273" s="15"/>
      <c r="D1273" s="16"/>
      <c r="E1273" s="16"/>
      <c r="F1273" s="16"/>
      <c r="G1273" s="15"/>
      <c r="H1273" s="12">
        <f t="shared" si="880"/>
        <v>0</v>
      </c>
      <c r="I1273" s="19">
        <f t="shared" si="879"/>
        <v>0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42"/>
      <c r="U1273" s="142"/>
    </row>
    <row r="1274" spans="1:21" s="116" customFormat="1" ht="13.35" customHeight="1" x14ac:dyDescent="0.2">
      <c r="A1274" s="145"/>
      <c r="B1274" s="130" t="s">
        <v>12</v>
      </c>
      <c r="C1274" s="15"/>
      <c r="D1274" s="16"/>
      <c r="E1274" s="16"/>
      <c r="F1274" s="16"/>
      <c r="G1274" s="15"/>
      <c r="H1274" s="12">
        <f t="shared" si="880"/>
        <v>0</v>
      </c>
      <c r="I1274" s="19">
        <f t="shared" si="879"/>
        <v>0</v>
      </c>
      <c r="J1274" s="12">
        <v>0</v>
      </c>
      <c r="K1274" s="12">
        <v>0</v>
      </c>
      <c r="L1274" s="12">
        <v>0</v>
      </c>
      <c r="M1274" s="12">
        <v>0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2">
        <v>0</v>
      </c>
      <c r="T1274" s="143"/>
      <c r="U1274" s="143"/>
    </row>
    <row r="1275" spans="1:21" s="116" customFormat="1" ht="22.35" customHeight="1" x14ac:dyDescent="0.2">
      <c r="A1275" s="145" t="s">
        <v>207</v>
      </c>
      <c r="B1275" s="127" t="s">
        <v>144</v>
      </c>
      <c r="C1275" s="15"/>
      <c r="D1275" s="16"/>
      <c r="E1275" s="16"/>
      <c r="F1275" s="16"/>
      <c r="G1275" s="15"/>
      <c r="H1275" s="17">
        <v>44</v>
      </c>
      <c r="I1275" s="17"/>
      <c r="J1275" s="17">
        <v>14</v>
      </c>
      <c r="K1275" s="17"/>
      <c r="L1275" s="17">
        <v>16</v>
      </c>
      <c r="M1275" s="17"/>
      <c r="N1275" s="17">
        <v>5</v>
      </c>
      <c r="O1275" s="17"/>
      <c r="P1275" s="17">
        <v>9</v>
      </c>
      <c r="Q1275" s="17"/>
      <c r="R1275" s="17">
        <v>0</v>
      </c>
      <c r="S1275" s="12">
        <v>0</v>
      </c>
      <c r="T1275" s="140" t="s">
        <v>702</v>
      </c>
      <c r="U1275" s="141" t="s">
        <v>558</v>
      </c>
    </row>
    <row r="1276" spans="1:21" s="116" customFormat="1" ht="32.1" customHeight="1" x14ac:dyDescent="0.2">
      <c r="A1276" s="145"/>
      <c r="B1276" s="130" t="s">
        <v>105</v>
      </c>
      <c r="C1276" s="15"/>
      <c r="D1276" s="16"/>
      <c r="E1276" s="16"/>
      <c r="F1276" s="16"/>
      <c r="G1276" s="15"/>
      <c r="H1276" s="12">
        <f t="shared" ref="H1276:S1276" si="881">ROUND(H1277/H1275,1)</f>
        <v>309.7</v>
      </c>
      <c r="I1276" s="12" t="e">
        <f t="shared" si="881"/>
        <v>#DIV/0!</v>
      </c>
      <c r="J1276" s="13" t="s">
        <v>396</v>
      </c>
      <c r="K1276" s="13">
        <v>0</v>
      </c>
      <c r="L1276" s="13" t="s">
        <v>396</v>
      </c>
      <c r="M1276" s="13">
        <v>0</v>
      </c>
      <c r="N1276" s="13" t="s">
        <v>396</v>
      </c>
      <c r="O1276" s="13">
        <v>0</v>
      </c>
      <c r="P1276" s="13" t="s">
        <v>396</v>
      </c>
      <c r="Q1276" s="12" t="e">
        <f t="shared" si="881"/>
        <v>#DIV/0!</v>
      </c>
      <c r="R1276" s="20" t="e">
        <f t="shared" si="881"/>
        <v>#DIV/0!</v>
      </c>
      <c r="S1276" s="20" t="e">
        <f t="shared" si="881"/>
        <v>#DIV/0!</v>
      </c>
      <c r="T1276" s="140"/>
      <c r="U1276" s="142"/>
    </row>
    <row r="1277" spans="1:21" s="116" customFormat="1" ht="25.35" customHeight="1" x14ac:dyDescent="0.2">
      <c r="A1277" s="145"/>
      <c r="B1277" s="130" t="s">
        <v>90</v>
      </c>
      <c r="C1277" s="15"/>
      <c r="D1277" s="16"/>
      <c r="E1277" s="16"/>
      <c r="F1277" s="16"/>
      <c r="G1277" s="15"/>
      <c r="H1277" s="12">
        <f>SUM(H1278:H1283)</f>
        <v>13626</v>
      </c>
      <c r="I1277" s="12">
        <f t="shared" ref="I1277:S1277" si="882">SUM(I1278:I1283)</f>
        <v>0</v>
      </c>
      <c r="J1277" s="12">
        <f t="shared" si="882"/>
        <v>3764</v>
      </c>
      <c r="K1277" s="12">
        <f t="shared" si="882"/>
        <v>0</v>
      </c>
      <c r="L1277" s="12">
        <f t="shared" si="882"/>
        <v>4180</v>
      </c>
      <c r="M1277" s="12">
        <f t="shared" si="882"/>
        <v>0</v>
      </c>
      <c r="N1277" s="12">
        <f t="shared" si="882"/>
        <v>3557</v>
      </c>
      <c r="O1277" s="12">
        <f t="shared" si="882"/>
        <v>0</v>
      </c>
      <c r="P1277" s="12">
        <f t="shared" si="882"/>
        <v>2125</v>
      </c>
      <c r="Q1277" s="12">
        <f t="shared" si="882"/>
        <v>0</v>
      </c>
      <c r="R1277" s="12">
        <f t="shared" si="882"/>
        <v>0</v>
      </c>
      <c r="S1277" s="12">
        <f t="shared" si="882"/>
        <v>0</v>
      </c>
      <c r="T1277" s="140"/>
      <c r="U1277" s="142"/>
    </row>
    <row r="1278" spans="1:21" s="116" customFormat="1" ht="13.35" customHeight="1" x14ac:dyDescent="0.2">
      <c r="A1278" s="145"/>
      <c r="B1278" s="145" t="s">
        <v>17</v>
      </c>
      <c r="C1278" s="18" t="s">
        <v>47</v>
      </c>
      <c r="D1278" s="16" t="s">
        <v>400</v>
      </c>
      <c r="E1278" s="18" t="s">
        <v>402</v>
      </c>
      <c r="F1278" s="18" t="s">
        <v>449</v>
      </c>
      <c r="G1278" s="18" t="s">
        <v>53</v>
      </c>
      <c r="H1278" s="12">
        <f t="shared" ref="H1278" si="883">J1278+L1278+N1278+P1278</f>
        <v>0</v>
      </c>
      <c r="I1278" s="19">
        <f t="shared" ref="I1278:I1283" si="884">K1278+M1278+O1278+Q1278</f>
        <v>0</v>
      </c>
      <c r="J1278" s="12">
        <v>0</v>
      </c>
      <c r="K1278" s="12">
        <v>0</v>
      </c>
      <c r="L1278" s="12">
        <v>0</v>
      </c>
      <c r="M1278" s="12">
        <v>0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  <c r="T1278" s="140"/>
      <c r="U1278" s="142"/>
    </row>
    <row r="1279" spans="1:21" s="116" customFormat="1" ht="13.35" hidden="1" customHeight="1" x14ac:dyDescent="0.2">
      <c r="A1279" s="145"/>
      <c r="B1279" s="145"/>
      <c r="C1279" s="18"/>
      <c r="D1279" s="16"/>
      <c r="E1279" s="18"/>
      <c r="F1279" s="18"/>
      <c r="G1279" s="18"/>
      <c r="H1279" s="12"/>
      <c r="I1279" s="19"/>
      <c r="J1279" s="36"/>
      <c r="K1279" s="36"/>
      <c r="L1279" s="36"/>
      <c r="M1279" s="36"/>
      <c r="N1279" s="36"/>
      <c r="O1279" s="36"/>
      <c r="P1279" s="36"/>
      <c r="Q1279" s="12"/>
      <c r="R1279" s="12"/>
      <c r="S1279" s="12"/>
      <c r="T1279" s="140"/>
      <c r="U1279" s="142"/>
    </row>
    <row r="1280" spans="1:21" s="116" customFormat="1" ht="26.45" customHeight="1" x14ac:dyDescent="0.2">
      <c r="A1280" s="145"/>
      <c r="B1280" s="145"/>
      <c r="C1280" s="18" t="s">
        <v>47</v>
      </c>
      <c r="D1280" s="16" t="s">
        <v>400</v>
      </c>
      <c r="E1280" s="18" t="s">
        <v>402</v>
      </c>
      <c r="F1280" s="18" t="s">
        <v>449</v>
      </c>
      <c r="G1280" s="18" t="s">
        <v>51</v>
      </c>
      <c r="H1280" s="26">
        <f>J1280+L1280+N1280+P1280</f>
        <v>13626</v>
      </c>
      <c r="I1280" s="19">
        <f t="shared" si="884"/>
        <v>0</v>
      </c>
      <c r="J1280" s="36">
        <v>3764</v>
      </c>
      <c r="K1280" s="36">
        <v>0</v>
      </c>
      <c r="L1280" s="36">
        <v>4180</v>
      </c>
      <c r="M1280" s="36">
        <v>0</v>
      </c>
      <c r="N1280" s="36">
        <v>3557</v>
      </c>
      <c r="O1280" s="36">
        <v>0</v>
      </c>
      <c r="P1280" s="36">
        <v>2125</v>
      </c>
      <c r="Q1280" s="12">
        <v>0</v>
      </c>
      <c r="R1280" s="12">
        <v>0</v>
      </c>
      <c r="S1280" s="12">
        <v>0</v>
      </c>
      <c r="T1280" s="140"/>
      <c r="U1280" s="142"/>
    </row>
    <row r="1281" spans="1:21" s="116" customFormat="1" ht="13.35" customHeight="1" x14ac:dyDescent="0.2">
      <c r="A1281" s="145"/>
      <c r="B1281" s="130" t="s">
        <v>14</v>
      </c>
      <c r="C1281" s="15"/>
      <c r="D1281" s="16"/>
      <c r="E1281" s="16"/>
      <c r="F1281" s="16"/>
      <c r="G1281" s="15"/>
      <c r="H1281" s="12">
        <f t="shared" ref="H1281:H1282" si="885">J1281+L1281+N1281+P1281</f>
        <v>0</v>
      </c>
      <c r="I1281" s="19">
        <f t="shared" si="884"/>
        <v>0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2">
        <v>0</v>
      </c>
      <c r="T1281" s="140"/>
      <c r="U1281" s="142"/>
    </row>
    <row r="1282" spans="1:21" s="116" customFormat="1" ht="13.35" customHeight="1" x14ac:dyDescent="0.2">
      <c r="A1282" s="145"/>
      <c r="B1282" s="130" t="s">
        <v>15</v>
      </c>
      <c r="C1282" s="15"/>
      <c r="D1282" s="16"/>
      <c r="E1282" s="16"/>
      <c r="F1282" s="16"/>
      <c r="G1282" s="15"/>
      <c r="H1282" s="12">
        <f t="shared" si="885"/>
        <v>0</v>
      </c>
      <c r="I1282" s="19">
        <f t="shared" si="884"/>
        <v>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2">
        <v>0</v>
      </c>
      <c r="T1282" s="140"/>
      <c r="U1282" s="142"/>
    </row>
    <row r="1283" spans="1:21" s="116" customFormat="1" ht="25.5" x14ac:dyDescent="0.2">
      <c r="A1283" s="145"/>
      <c r="B1283" s="130" t="s">
        <v>12</v>
      </c>
      <c r="C1283" s="15"/>
      <c r="D1283" s="16"/>
      <c r="E1283" s="16"/>
      <c r="F1283" s="16"/>
      <c r="G1283" s="15"/>
      <c r="H1283" s="12">
        <f>J1283+L1283+N1283+P1283</f>
        <v>0</v>
      </c>
      <c r="I1283" s="19">
        <f t="shared" si="884"/>
        <v>0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2">
        <v>0</v>
      </c>
      <c r="P1283" s="12">
        <v>0</v>
      </c>
      <c r="Q1283" s="12">
        <v>0</v>
      </c>
      <c r="R1283" s="12">
        <v>0</v>
      </c>
      <c r="S1283" s="12">
        <v>0</v>
      </c>
      <c r="T1283" s="140"/>
      <c r="U1283" s="143"/>
    </row>
    <row r="1284" spans="1:21" s="116" customFormat="1" ht="28.35" customHeight="1" x14ac:dyDescent="0.2">
      <c r="A1284" s="145" t="s">
        <v>656</v>
      </c>
      <c r="B1284" s="130" t="s">
        <v>144</v>
      </c>
      <c r="C1284" s="15"/>
      <c r="D1284" s="16"/>
      <c r="E1284" s="16"/>
      <c r="F1284" s="16"/>
      <c r="G1284" s="15"/>
      <c r="H1284" s="12">
        <v>3</v>
      </c>
      <c r="I1284" s="12">
        <v>0</v>
      </c>
      <c r="J1284" s="12">
        <v>1</v>
      </c>
      <c r="K1284" s="12">
        <v>0</v>
      </c>
      <c r="L1284" s="12">
        <v>1</v>
      </c>
      <c r="M1284" s="12">
        <v>0</v>
      </c>
      <c r="N1284" s="12">
        <v>0</v>
      </c>
      <c r="O1284" s="12">
        <v>0</v>
      </c>
      <c r="P1284" s="12">
        <v>1</v>
      </c>
      <c r="Q1284" s="12">
        <v>0</v>
      </c>
      <c r="R1284" s="12">
        <v>3</v>
      </c>
      <c r="S1284" s="12">
        <v>3</v>
      </c>
      <c r="T1284" s="140" t="s">
        <v>701</v>
      </c>
      <c r="U1284" s="141" t="s">
        <v>278</v>
      </c>
    </row>
    <row r="1285" spans="1:21" s="116" customFormat="1" ht="25.5" x14ac:dyDescent="0.2">
      <c r="A1285" s="145"/>
      <c r="B1285" s="130" t="s">
        <v>105</v>
      </c>
      <c r="C1285" s="15"/>
      <c r="D1285" s="16"/>
      <c r="E1285" s="16"/>
      <c r="F1285" s="16"/>
      <c r="G1285" s="15"/>
      <c r="H1285" s="12">
        <f t="shared" ref="H1285:S1285" si="886">ROUND(H1286/H1284,1)</f>
        <v>256.7</v>
      </c>
      <c r="I1285" s="12" t="e">
        <f t="shared" si="886"/>
        <v>#DIV/0!</v>
      </c>
      <c r="J1285" s="13" t="s">
        <v>396</v>
      </c>
      <c r="K1285" s="13">
        <v>0</v>
      </c>
      <c r="L1285" s="13" t="s">
        <v>396</v>
      </c>
      <c r="M1285" s="13">
        <v>0</v>
      </c>
      <c r="N1285" s="13" t="s">
        <v>396</v>
      </c>
      <c r="O1285" s="13">
        <v>0</v>
      </c>
      <c r="P1285" s="13" t="s">
        <v>396</v>
      </c>
      <c r="Q1285" s="12" t="e">
        <f t="shared" si="886"/>
        <v>#DIV/0!</v>
      </c>
      <c r="R1285" s="12">
        <f t="shared" si="886"/>
        <v>256.7</v>
      </c>
      <c r="S1285" s="12">
        <f t="shared" si="886"/>
        <v>256.7</v>
      </c>
      <c r="T1285" s="140"/>
      <c r="U1285" s="142"/>
    </row>
    <row r="1286" spans="1:21" s="116" customFormat="1" ht="25.5" x14ac:dyDescent="0.2">
      <c r="A1286" s="145"/>
      <c r="B1286" s="130" t="s">
        <v>90</v>
      </c>
      <c r="C1286" s="15"/>
      <c r="D1286" s="16"/>
      <c r="E1286" s="16"/>
      <c r="F1286" s="16"/>
      <c r="G1286" s="15"/>
      <c r="H1286" s="12">
        <f t="shared" ref="H1286:S1286" si="887">SUM(H1287:H1290)</f>
        <v>770</v>
      </c>
      <c r="I1286" s="12">
        <f t="shared" si="887"/>
        <v>40</v>
      </c>
      <c r="J1286" s="12">
        <f t="shared" si="887"/>
        <v>240</v>
      </c>
      <c r="K1286" s="12">
        <f t="shared" si="887"/>
        <v>40</v>
      </c>
      <c r="L1286" s="12">
        <f t="shared" si="887"/>
        <v>480</v>
      </c>
      <c r="M1286" s="12">
        <f t="shared" si="887"/>
        <v>0</v>
      </c>
      <c r="N1286" s="12">
        <f t="shared" si="887"/>
        <v>0</v>
      </c>
      <c r="O1286" s="12">
        <f t="shared" si="887"/>
        <v>0</v>
      </c>
      <c r="P1286" s="12">
        <f t="shared" si="887"/>
        <v>50</v>
      </c>
      <c r="Q1286" s="12">
        <f t="shared" si="887"/>
        <v>0</v>
      </c>
      <c r="R1286" s="12">
        <f t="shared" si="887"/>
        <v>770</v>
      </c>
      <c r="S1286" s="12">
        <f t="shared" si="887"/>
        <v>770</v>
      </c>
      <c r="T1286" s="140"/>
      <c r="U1286" s="142"/>
    </row>
    <row r="1287" spans="1:21" s="116" customFormat="1" x14ac:dyDescent="0.2">
      <c r="A1287" s="145"/>
      <c r="B1287" s="130" t="s">
        <v>17</v>
      </c>
      <c r="C1287" s="18" t="s">
        <v>49</v>
      </c>
      <c r="D1287" s="16" t="s">
        <v>409</v>
      </c>
      <c r="E1287" s="18" t="s">
        <v>399</v>
      </c>
      <c r="F1287" s="18" t="s">
        <v>456</v>
      </c>
      <c r="G1287" s="18" t="s">
        <v>51</v>
      </c>
      <c r="H1287" s="26">
        <f t="shared" ref="H1287:H1290" si="888">J1287+L1287+N1287+P1287</f>
        <v>770</v>
      </c>
      <c r="I1287" s="19">
        <f t="shared" ref="I1287:I1290" si="889">K1287+M1287+O1287+Q1287</f>
        <v>40</v>
      </c>
      <c r="J1287" s="36">
        <v>240</v>
      </c>
      <c r="K1287" s="36">
        <v>40</v>
      </c>
      <c r="L1287" s="36">
        <v>480</v>
      </c>
      <c r="M1287" s="36">
        <v>0</v>
      </c>
      <c r="N1287" s="36">
        <v>0</v>
      </c>
      <c r="O1287" s="36">
        <v>0</v>
      </c>
      <c r="P1287" s="36">
        <v>50</v>
      </c>
      <c r="Q1287" s="12">
        <v>0</v>
      </c>
      <c r="R1287" s="12">
        <v>770</v>
      </c>
      <c r="S1287" s="12">
        <v>770</v>
      </c>
      <c r="T1287" s="140"/>
      <c r="U1287" s="142"/>
    </row>
    <row r="1288" spans="1:21" s="116" customFormat="1" x14ac:dyDescent="0.2">
      <c r="A1288" s="145"/>
      <c r="B1288" s="130" t="s">
        <v>14</v>
      </c>
      <c r="C1288" s="15"/>
      <c r="D1288" s="16"/>
      <c r="E1288" s="16"/>
      <c r="F1288" s="16"/>
      <c r="G1288" s="15"/>
      <c r="H1288" s="12">
        <f>J1288+L1288+N1288+P1288</f>
        <v>0</v>
      </c>
      <c r="I1288" s="19">
        <f t="shared" si="889"/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2">
        <v>0</v>
      </c>
      <c r="P1288" s="12">
        <v>0</v>
      </c>
      <c r="Q1288" s="12">
        <v>0</v>
      </c>
      <c r="R1288" s="12">
        <v>0</v>
      </c>
      <c r="S1288" s="12">
        <v>0</v>
      </c>
      <c r="T1288" s="140"/>
      <c r="U1288" s="142"/>
    </row>
    <row r="1289" spans="1:21" s="116" customFormat="1" x14ac:dyDescent="0.2">
      <c r="A1289" s="145"/>
      <c r="B1289" s="130" t="s">
        <v>15</v>
      </c>
      <c r="C1289" s="15"/>
      <c r="D1289" s="16"/>
      <c r="E1289" s="16"/>
      <c r="F1289" s="16"/>
      <c r="G1289" s="15"/>
      <c r="H1289" s="12">
        <f t="shared" si="888"/>
        <v>0</v>
      </c>
      <c r="I1289" s="19">
        <f t="shared" si="889"/>
        <v>0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12">
        <v>0</v>
      </c>
      <c r="P1289" s="12">
        <v>0</v>
      </c>
      <c r="Q1289" s="12">
        <v>0</v>
      </c>
      <c r="R1289" s="12">
        <v>0</v>
      </c>
      <c r="S1289" s="12">
        <v>0</v>
      </c>
      <c r="T1289" s="140"/>
      <c r="U1289" s="142"/>
    </row>
    <row r="1290" spans="1:21" s="116" customFormat="1" ht="13.35" customHeight="1" x14ac:dyDescent="0.2">
      <c r="A1290" s="145"/>
      <c r="B1290" s="130" t="s">
        <v>12</v>
      </c>
      <c r="C1290" s="15"/>
      <c r="D1290" s="16"/>
      <c r="E1290" s="16"/>
      <c r="F1290" s="16"/>
      <c r="G1290" s="15"/>
      <c r="H1290" s="12">
        <f t="shared" si="888"/>
        <v>0</v>
      </c>
      <c r="I1290" s="19">
        <f t="shared" si="889"/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2">
        <v>0</v>
      </c>
      <c r="P1290" s="12">
        <v>0</v>
      </c>
      <c r="Q1290" s="12">
        <v>0</v>
      </c>
      <c r="R1290" s="12">
        <v>0</v>
      </c>
      <c r="S1290" s="12">
        <v>0</v>
      </c>
      <c r="T1290" s="140"/>
      <c r="U1290" s="143"/>
    </row>
    <row r="1291" spans="1:21" s="116" customFormat="1" ht="23.1" customHeight="1" x14ac:dyDescent="0.2">
      <c r="A1291" s="145" t="s">
        <v>208</v>
      </c>
      <c r="B1291" s="130" t="s">
        <v>133</v>
      </c>
      <c r="C1291" s="15"/>
      <c r="D1291" s="16"/>
      <c r="E1291" s="16"/>
      <c r="F1291" s="16"/>
      <c r="G1291" s="15"/>
      <c r="H1291" s="12">
        <f t="shared" ref="H1291:S1291" si="890">H1301+H1309+H1316+H1324</f>
        <v>113</v>
      </c>
      <c r="I1291" s="12">
        <f t="shared" si="890"/>
        <v>0</v>
      </c>
      <c r="J1291" s="12">
        <f t="shared" si="890"/>
        <v>30</v>
      </c>
      <c r="K1291" s="12">
        <f t="shared" si="890"/>
        <v>0</v>
      </c>
      <c r="L1291" s="12">
        <f t="shared" si="890"/>
        <v>30</v>
      </c>
      <c r="M1291" s="12">
        <f t="shared" si="890"/>
        <v>0</v>
      </c>
      <c r="N1291" s="12">
        <f t="shared" si="890"/>
        <v>28</v>
      </c>
      <c r="O1291" s="12">
        <f t="shared" si="890"/>
        <v>0</v>
      </c>
      <c r="P1291" s="12">
        <f t="shared" si="890"/>
        <v>25</v>
      </c>
      <c r="Q1291" s="12">
        <f t="shared" si="890"/>
        <v>0</v>
      </c>
      <c r="R1291" s="12">
        <f t="shared" si="890"/>
        <v>125</v>
      </c>
      <c r="S1291" s="12">
        <f t="shared" si="890"/>
        <v>125</v>
      </c>
      <c r="T1291" s="140" t="s">
        <v>703</v>
      </c>
      <c r="U1291" s="140" t="s">
        <v>559</v>
      </c>
    </row>
    <row r="1292" spans="1:21" s="116" customFormat="1" ht="25.35" customHeight="1" x14ac:dyDescent="0.2">
      <c r="A1292" s="145"/>
      <c r="B1292" s="130" t="s">
        <v>105</v>
      </c>
      <c r="C1292" s="15"/>
      <c r="D1292" s="16"/>
      <c r="E1292" s="16"/>
      <c r="F1292" s="16"/>
      <c r="G1292" s="15"/>
      <c r="H1292" s="12">
        <f t="shared" ref="H1292:S1292" si="891">ROUND(H1293/H1291,1)</f>
        <v>287.5</v>
      </c>
      <c r="I1292" s="12" t="e">
        <f t="shared" si="891"/>
        <v>#DIV/0!</v>
      </c>
      <c r="J1292" s="13" t="s">
        <v>396</v>
      </c>
      <c r="K1292" s="13">
        <v>0</v>
      </c>
      <c r="L1292" s="13" t="s">
        <v>396</v>
      </c>
      <c r="M1292" s="13">
        <v>0</v>
      </c>
      <c r="N1292" s="13" t="s">
        <v>396</v>
      </c>
      <c r="O1292" s="13">
        <v>0</v>
      </c>
      <c r="P1292" s="13" t="s">
        <v>396</v>
      </c>
      <c r="Q1292" s="12" t="e">
        <f t="shared" si="891"/>
        <v>#DIV/0!</v>
      </c>
      <c r="R1292" s="12">
        <f t="shared" si="891"/>
        <v>283.89999999999998</v>
      </c>
      <c r="S1292" s="12">
        <f t="shared" si="891"/>
        <v>299.89999999999998</v>
      </c>
      <c r="T1292" s="140"/>
      <c r="U1292" s="140"/>
    </row>
    <row r="1293" spans="1:21" s="116" customFormat="1" ht="33" customHeight="1" x14ac:dyDescent="0.2">
      <c r="A1293" s="145"/>
      <c r="B1293" s="130" t="s">
        <v>90</v>
      </c>
      <c r="C1293" s="15"/>
      <c r="D1293" s="16"/>
      <c r="E1293" s="16"/>
      <c r="F1293" s="16"/>
      <c r="G1293" s="15"/>
      <c r="H1293" s="12">
        <f t="shared" ref="H1293" si="892">SUM(H1294:H1300)</f>
        <v>32486.3</v>
      </c>
      <c r="I1293" s="12">
        <f t="shared" ref="I1293:S1293" si="893">SUM(I1294:I1300)</f>
        <v>6231.7</v>
      </c>
      <c r="J1293" s="12">
        <f t="shared" si="893"/>
        <v>8490</v>
      </c>
      <c r="K1293" s="12">
        <f t="shared" si="893"/>
        <v>6231.7</v>
      </c>
      <c r="L1293" s="12">
        <f t="shared" si="893"/>
        <v>12220</v>
      </c>
      <c r="M1293" s="12">
        <f t="shared" si="893"/>
        <v>0</v>
      </c>
      <c r="N1293" s="12">
        <f t="shared" si="893"/>
        <v>6335</v>
      </c>
      <c r="O1293" s="12">
        <f t="shared" si="893"/>
        <v>0</v>
      </c>
      <c r="P1293" s="12">
        <f t="shared" si="893"/>
        <v>5441.3</v>
      </c>
      <c r="Q1293" s="12">
        <f t="shared" si="893"/>
        <v>0</v>
      </c>
      <c r="R1293" s="12">
        <f t="shared" si="893"/>
        <v>35486.300000000003</v>
      </c>
      <c r="S1293" s="12">
        <f t="shared" si="893"/>
        <v>37486.300000000003</v>
      </c>
      <c r="T1293" s="140"/>
      <c r="U1293" s="140"/>
    </row>
    <row r="1294" spans="1:21" s="116" customFormat="1" ht="13.35" hidden="1" customHeight="1" x14ac:dyDescent="0.2">
      <c r="A1294" s="145"/>
      <c r="B1294" s="138" t="s">
        <v>17</v>
      </c>
      <c r="C1294" s="33" t="str">
        <f>C1304</f>
        <v>136</v>
      </c>
      <c r="D1294" s="33" t="str">
        <f t="shared" ref="D1294:G1295" si="894">D1304</f>
        <v>07</v>
      </c>
      <c r="E1294" s="33" t="str">
        <f t="shared" ref="E1294" si="895">E1304</f>
        <v>09</v>
      </c>
      <c r="F1294" s="18" t="s">
        <v>450</v>
      </c>
      <c r="G1294" s="33" t="str">
        <f t="shared" si="894"/>
        <v>244</v>
      </c>
      <c r="H1294" s="12">
        <f>H1304+H1327+H1328+H1329</f>
        <v>0</v>
      </c>
      <c r="I1294" s="12">
        <f t="shared" ref="I1294:S1294" si="896">I1304+I1327+I1328+I1329</f>
        <v>0</v>
      </c>
      <c r="J1294" s="12">
        <f t="shared" si="896"/>
        <v>0</v>
      </c>
      <c r="K1294" s="12">
        <f t="shared" si="896"/>
        <v>0</v>
      </c>
      <c r="L1294" s="12">
        <f t="shared" si="896"/>
        <v>0</v>
      </c>
      <c r="M1294" s="12">
        <f t="shared" si="896"/>
        <v>0</v>
      </c>
      <c r="N1294" s="12">
        <f t="shared" si="896"/>
        <v>0</v>
      </c>
      <c r="O1294" s="12">
        <f t="shared" si="896"/>
        <v>0</v>
      </c>
      <c r="P1294" s="12">
        <f t="shared" si="896"/>
        <v>0</v>
      </c>
      <c r="Q1294" s="12">
        <f t="shared" si="896"/>
        <v>0</v>
      </c>
      <c r="R1294" s="12">
        <f t="shared" si="896"/>
        <v>0</v>
      </c>
      <c r="S1294" s="12">
        <f t="shared" si="896"/>
        <v>0</v>
      </c>
      <c r="T1294" s="140"/>
      <c r="U1294" s="140"/>
    </row>
    <row r="1295" spans="1:21" s="116" customFormat="1" x14ac:dyDescent="0.2">
      <c r="A1295" s="145"/>
      <c r="B1295" s="144"/>
      <c r="C1295" s="33" t="str">
        <f>C1305</f>
        <v>136</v>
      </c>
      <c r="D1295" s="33" t="str">
        <f t="shared" si="894"/>
        <v>07</v>
      </c>
      <c r="E1295" s="33" t="str">
        <f t="shared" ref="E1295" si="897">E1305</f>
        <v>09</v>
      </c>
      <c r="F1295" s="18" t="s">
        <v>450</v>
      </c>
      <c r="G1295" s="33" t="str">
        <f t="shared" si="894"/>
        <v>622</v>
      </c>
      <c r="H1295" s="26">
        <f t="shared" ref="H1295" si="898">H1305+H1319+H1330</f>
        <v>30262.3</v>
      </c>
      <c r="I1295" s="12">
        <f t="shared" ref="I1295:S1295" si="899">I1305+I1319+I1330</f>
        <v>5601.7</v>
      </c>
      <c r="J1295" s="12">
        <f t="shared" si="899"/>
        <v>7460</v>
      </c>
      <c r="K1295" s="12">
        <f t="shared" si="899"/>
        <v>5601.7</v>
      </c>
      <c r="L1295" s="12">
        <f t="shared" si="899"/>
        <v>11820</v>
      </c>
      <c r="M1295" s="12">
        <f t="shared" si="899"/>
        <v>0</v>
      </c>
      <c r="N1295" s="12">
        <f t="shared" si="899"/>
        <v>5935</v>
      </c>
      <c r="O1295" s="12">
        <f t="shared" si="899"/>
        <v>0</v>
      </c>
      <c r="P1295" s="12">
        <f t="shared" si="899"/>
        <v>5047.3</v>
      </c>
      <c r="Q1295" s="12">
        <f t="shared" si="899"/>
        <v>0</v>
      </c>
      <c r="R1295" s="12">
        <f t="shared" si="899"/>
        <v>33262.300000000003</v>
      </c>
      <c r="S1295" s="12">
        <f t="shared" si="899"/>
        <v>35262.300000000003</v>
      </c>
      <c r="T1295" s="140"/>
      <c r="U1295" s="140"/>
    </row>
    <row r="1296" spans="1:21" s="116" customFormat="1" x14ac:dyDescent="0.2">
      <c r="A1296" s="145"/>
      <c r="B1296" s="144"/>
      <c r="C1296" s="33" t="str">
        <f>C1312</f>
        <v>131</v>
      </c>
      <c r="D1296" s="33" t="str">
        <f t="shared" ref="D1296:G1296" si="900">D1312</f>
        <v>08</v>
      </c>
      <c r="E1296" s="33" t="str">
        <f t="shared" ref="E1296" si="901">E1312</f>
        <v>01</v>
      </c>
      <c r="F1296" s="33" t="str">
        <f t="shared" si="900"/>
        <v>0730403679</v>
      </c>
      <c r="G1296" s="33" t="str">
        <f t="shared" si="900"/>
        <v>622</v>
      </c>
      <c r="H1296" s="26">
        <f t="shared" ref="H1296" si="902">H1312</f>
        <v>630</v>
      </c>
      <c r="I1296" s="12">
        <f t="shared" ref="I1296:S1296" si="903">I1312</f>
        <v>630</v>
      </c>
      <c r="J1296" s="12">
        <f t="shared" si="903"/>
        <v>630</v>
      </c>
      <c r="K1296" s="12">
        <f t="shared" si="903"/>
        <v>630</v>
      </c>
      <c r="L1296" s="12">
        <f t="shared" si="903"/>
        <v>0</v>
      </c>
      <c r="M1296" s="12">
        <f t="shared" si="903"/>
        <v>0</v>
      </c>
      <c r="N1296" s="12">
        <f t="shared" si="903"/>
        <v>0</v>
      </c>
      <c r="O1296" s="12">
        <f t="shared" si="903"/>
        <v>0</v>
      </c>
      <c r="P1296" s="12">
        <f t="shared" si="903"/>
        <v>0</v>
      </c>
      <c r="Q1296" s="12">
        <f t="shared" si="903"/>
        <v>0</v>
      </c>
      <c r="R1296" s="12">
        <f t="shared" si="903"/>
        <v>630</v>
      </c>
      <c r="S1296" s="12">
        <f t="shared" si="903"/>
        <v>630</v>
      </c>
      <c r="T1296" s="140"/>
      <c r="U1296" s="140"/>
    </row>
    <row r="1297" spans="1:21" s="116" customFormat="1" x14ac:dyDescent="0.2">
      <c r="A1297" s="145"/>
      <c r="B1297" s="125"/>
      <c r="C1297" s="33">
        <v>136</v>
      </c>
      <c r="D1297" s="18" t="s">
        <v>400</v>
      </c>
      <c r="E1297" s="18" t="s">
        <v>402</v>
      </c>
      <c r="F1297" s="18" t="s">
        <v>450</v>
      </c>
      <c r="G1297" s="33">
        <v>612</v>
      </c>
      <c r="H1297" s="26">
        <f t="shared" ref="H1297:S1297" si="904">H1320</f>
        <v>1594</v>
      </c>
      <c r="I1297" s="12">
        <f t="shared" si="904"/>
        <v>0</v>
      </c>
      <c r="J1297" s="12">
        <f t="shared" si="904"/>
        <v>400</v>
      </c>
      <c r="K1297" s="12">
        <f t="shared" si="904"/>
        <v>0</v>
      </c>
      <c r="L1297" s="12">
        <f t="shared" si="904"/>
        <v>400</v>
      </c>
      <c r="M1297" s="12">
        <f t="shared" si="904"/>
        <v>0</v>
      </c>
      <c r="N1297" s="12">
        <f t="shared" si="904"/>
        <v>400</v>
      </c>
      <c r="O1297" s="12">
        <f t="shared" si="904"/>
        <v>0</v>
      </c>
      <c r="P1297" s="12">
        <f t="shared" si="904"/>
        <v>394</v>
      </c>
      <c r="Q1297" s="12">
        <f t="shared" si="904"/>
        <v>0</v>
      </c>
      <c r="R1297" s="12">
        <f t="shared" si="904"/>
        <v>1594</v>
      </c>
      <c r="S1297" s="12">
        <f t="shared" si="904"/>
        <v>1594</v>
      </c>
      <c r="T1297" s="140"/>
      <c r="U1297" s="140"/>
    </row>
    <row r="1298" spans="1:21" s="116" customFormat="1" ht="26.45" customHeight="1" x14ac:dyDescent="0.2">
      <c r="A1298" s="145"/>
      <c r="B1298" s="130" t="s">
        <v>14</v>
      </c>
      <c r="C1298" s="30"/>
      <c r="D1298" s="30"/>
      <c r="E1298" s="30"/>
      <c r="F1298" s="30"/>
      <c r="G1298" s="30"/>
      <c r="H1298" s="12">
        <f>H1306+H1313+H1321+H1331</f>
        <v>0</v>
      </c>
      <c r="I1298" s="12">
        <f t="shared" ref="I1298:S1298" si="905">I1306+I1313+I1321+I1331</f>
        <v>0</v>
      </c>
      <c r="J1298" s="12">
        <f t="shared" si="905"/>
        <v>0</v>
      </c>
      <c r="K1298" s="12">
        <f t="shared" si="905"/>
        <v>0</v>
      </c>
      <c r="L1298" s="12">
        <f t="shared" si="905"/>
        <v>0</v>
      </c>
      <c r="M1298" s="12">
        <f t="shared" si="905"/>
        <v>0</v>
      </c>
      <c r="N1298" s="12">
        <f t="shared" si="905"/>
        <v>0</v>
      </c>
      <c r="O1298" s="12">
        <f t="shared" si="905"/>
        <v>0</v>
      </c>
      <c r="P1298" s="12">
        <f t="shared" si="905"/>
        <v>0</v>
      </c>
      <c r="Q1298" s="12">
        <f t="shared" si="905"/>
        <v>0</v>
      </c>
      <c r="R1298" s="12">
        <f t="shared" si="905"/>
        <v>0</v>
      </c>
      <c r="S1298" s="12">
        <f t="shared" si="905"/>
        <v>0</v>
      </c>
      <c r="T1298" s="140"/>
      <c r="U1298" s="140"/>
    </row>
    <row r="1299" spans="1:21" s="116" customFormat="1" ht="13.35" customHeight="1" x14ac:dyDescent="0.2">
      <c r="A1299" s="145"/>
      <c r="B1299" s="130" t="s">
        <v>15</v>
      </c>
      <c r="C1299" s="30"/>
      <c r="D1299" s="30"/>
      <c r="E1299" s="30"/>
      <c r="F1299" s="30"/>
      <c r="G1299" s="30"/>
      <c r="H1299" s="12">
        <f t="shared" ref="H1299" si="906">H1307+H1314+H1322+H1332</f>
        <v>0</v>
      </c>
      <c r="I1299" s="12">
        <f t="shared" ref="I1299:S1299" si="907">I1307+I1314+I1322+I1332</f>
        <v>0</v>
      </c>
      <c r="J1299" s="12">
        <f t="shared" si="907"/>
        <v>0</v>
      </c>
      <c r="K1299" s="12">
        <f t="shared" si="907"/>
        <v>0</v>
      </c>
      <c r="L1299" s="12">
        <f t="shared" si="907"/>
        <v>0</v>
      </c>
      <c r="M1299" s="12">
        <f t="shared" si="907"/>
        <v>0</v>
      </c>
      <c r="N1299" s="12">
        <f t="shared" si="907"/>
        <v>0</v>
      </c>
      <c r="O1299" s="12">
        <f t="shared" si="907"/>
        <v>0</v>
      </c>
      <c r="P1299" s="12">
        <f t="shared" si="907"/>
        <v>0</v>
      </c>
      <c r="Q1299" s="12">
        <f t="shared" si="907"/>
        <v>0</v>
      </c>
      <c r="R1299" s="12">
        <f t="shared" si="907"/>
        <v>0</v>
      </c>
      <c r="S1299" s="12">
        <f t="shared" si="907"/>
        <v>0</v>
      </c>
      <c r="T1299" s="140"/>
      <c r="U1299" s="140"/>
    </row>
    <row r="1300" spans="1:21" s="116" customFormat="1" ht="54" customHeight="1" x14ac:dyDescent="0.2">
      <c r="A1300" s="145"/>
      <c r="B1300" s="130" t="s">
        <v>12</v>
      </c>
      <c r="C1300" s="30"/>
      <c r="D1300" s="30"/>
      <c r="E1300" s="30"/>
      <c r="F1300" s="30"/>
      <c r="G1300" s="30"/>
      <c r="H1300" s="12">
        <f>H1308+H1315+H1323+H1333</f>
        <v>0</v>
      </c>
      <c r="I1300" s="12">
        <f t="shared" ref="I1300:S1300" si="908">I1308+I1315+I1323+I1333</f>
        <v>0</v>
      </c>
      <c r="J1300" s="12">
        <f t="shared" si="908"/>
        <v>0</v>
      </c>
      <c r="K1300" s="12">
        <f t="shared" si="908"/>
        <v>0</v>
      </c>
      <c r="L1300" s="12">
        <f t="shared" si="908"/>
        <v>0</v>
      </c>
      <c r="M1300" s="12">
        <f t="shared" si="908"/>
        <v>0</v>
      </c>
      <c r="N1300" s="12">
        <f t="shared" si="908"/>
        <v>0</v>
      </c>
      <c r="O1300" s="12">
        <f t="shared" si="908"/>
        <v>0</v>
      </c>
      <c r="P1300" s="12">
        <f t="shared" si="908"/>
        <v>0</v>
      </c>
      <c r="Q1300" s="12">
        <f t="shared" si="908"/>
        <v>0</v>
      </c>
      <c r="R1300" s="12">
        <f t="shared" si="908"/>
        <v>0</v>
      </c>
      <c r="S1300" s="12">
        <f t="shared" si="908"/>
        <v>0</v>
      </c>
      <c r="T1300" s="140"/>
      <c r="U1300" s="140"/>
    </row>
    <row r="1301" spans="1:21" s="116" customFormat="1" ht="24" customHeight="1" x14ac:dyDescent="0.2">
      <c r="A1301" s="145" t="s">
        <v>220</v>
      </c>
      <c r="B1301" s="130" t="s">
        <v>144</v>
      </c>
      <c r="C1301" s="15"/>
      <c r="D1301" s="16"/>
      <c r="E1301" s="16"/>
      <c r="F1301" s="16"/>
      <c r="G1301" s="15"/>
      <c r="H1301" s="12">
        <v>27</v>
      </c>
      <c r="I1301" s="12">
        <v>0</v>
      </c>
      <c r="J1301" s="12">
        <v>8</v>
      </c>
      <c r="K1301" s="12">
        <v>0</v>
      </c>
      <c r="L1301" s="12">
        <v>8</v>
      </c>
      <c r="M1301" s="12">
        <v>0</v>
      </c>
      <c r="N1301" s="12">
        <v>7</v>
      </c>
      <c r="O1301" s="12">
        <v>0</v>
      </c>
      <c r="P1301" s="12">
        <v>4</v>
      </c>
      <c r="Q1301" s="12">
        <v>0</v>
      </c>
      <c r="R1301" s="12">
        <v>39</v>
      </c>
      <c r="S1301" s="12">
        <v>39</v>
      </c>
      <c r="T1301" s="140" t="s">
        <v>387</v>
      </c>
      <c r="U1301" s="141" t="s">
        <v>251</v>
      </c>
    </row>
    <row r="1302" spans="1:21" s="116" customFormat="1" ht="33" customHeight="1" x14ac:dyDescent="0.2">
      <c r="A1302" s="145"/>
      <c r="B1302" s="130" t="s">
        <v>109</v>
      </c>
      <c r="C1302" s="15"/>
      <c r="D1302" s="16"/>
      <c r="E1302" s="16"/>
      <c r="F1302" s="16"/>
      <c r="G1302" s="15"/>
      <c r="H1302" s="12">
        <f t="shared" ref="H1302:S1302" si="909">ROUND(H1303/H1301,1)</f>
        <v>329.4</v>
      </c>
      <c r="I1302" s="12" t="e">
        <f t="shared" si="909"/>
        <v>#DIV/0!</v>
      </c>
      <c r="J1302" s="13" t="s">
        <v>396</v>
      </c>
      <c r="K1302" s="13">
        <v>0</v>
      </c>
      <c r="L1302" s="13" t="s">
        <v>396</v>
      </c>
      <c r="M1302" s="13">
        <v>0</v>
      </c>
      <c r="N1302" s="13" t="s">
        <v>396</v>
      </c>
      <c r="O1302" s="13">
        <v>0</v>
      </c>
      <c r="P1302" s="13" t="s">
        <v>396</v>
      </c>
      <c r="Q1302" s="12" t="e">
        <f t="shared" si="909"/>
        <v>#DIV/0!</v>
      </c>
      <c r="R1302" s="12">
        <f t="shared" si="909"/>
        <v>305</v>
      </c>
      <c r="S1302" s="12">
        <f t="shared" si="909"/>
        <v>356.3</v>
      </c>
      <c r="T1302" s="140"/>
      <c r="U1302" s="142"/>
    </row>
    <row r="1303" spans="1:21" s="116" customFormat="1" ht="31.5" customHeight="1" x14ac:dyDescent="0.2">
      <c r="A1303" s="145"/>
      <c r="B1303" s="130" t="s">
        <v>164</v>
      </c>
      <c r="C1303" s="15"/>
      <c r="D1303" s="16"/>
      <c r="E1303" s="16"/>
      <c r="F1303" s="16"/>
      <c r="G1303" s="15"/>
      <c r="H1303" s="12">
        <f t="shared" ref="H1303:S1303" si="910">SUM(H1304:H1308)</f>
        <v>8895</v>
      </c>
      <c r="I1303" s="12">
        <f t="shared" si="910"/>
        <v>4301.7</v>
      </c>
      <c r="J1303" s="12">
        <f t="shared" si="910"/>
        <v>3960</v>
      </c>
      <c r="K1303" s="12">
        <f t="shared" si="910"/>
        <v>4301.7</v>
      </c>
      <c r="L1303" s="12">
        <f t="shared" si="910"/>
        <v>2850</v>
      </c>
      <c r="M1303" s="12">
        <f t="shared" si="910"/>
        <v>0</v>
      </c>
      <c r="N1303" s="12">
        <f t="shared" si="910"/>
        <v>1835</v>
      </c>
      <c r="O1303" s="12">
        <f t="shared" si="910"/>
        <v>0</v>
      </c>
      <c r="P1303" s="12">
        <f t="shared" si="910"/>
        <v>250</v>
      </c>
      <c r="Q1303" s="12">
        <f t="shared" si="910"/>
        <v>0</v>
      </c>
      <c r="R1303" s="12">
        <f t="shared" si="910"/>
        <v>11895</v>
      </c>
      <c r="S1303" s="12">
        <f t="shared" si="910"/>
        <v>13895</v>
      </c>
      <c r="T1303" s="140"/>
      <c r="U1303" s="142"/>
    </row>
    <row r="1304" spans="1:21" s="116" customFormat="1" ht="13.35" hidden="1" customHeight="1" x14ac:dyDescent="0.2">
      <c r="A1304" s="145"/>
      <c r="B1304" s="145" t="s">
        <v>17</v>
      </c>
      <c r="C1304" s="18" t="s">
        <v>47</v>
      </c>
      <c r="D1304" s="16" t="s">
        <v>400</v>
      </c>
      <c r="E1304" s="18" t="s">
        <v>402</v>
      </c>
      <c r="F1304" s="18" t="s">
        <v>450</v>
      </c>
      <c r="G1304" s="18" t="s">
        <v>53</v>
      </c>
      <c r="H1304" s="12">
        <f>J1304+L1304+N1304+P1304</f>
        <v>0</v>
      </c>
      <c r="I1304" s="19">
        <f t="shared" ref="I1304:I1308" si="911">K1304+M1304+O1304+Q1304</f>
        <v>0</v>
      </c>
      <c r="J1304" s="36">
        <v>0</v>
      </c>
      <c r="K1304" s="36">
        <v>0</v>
      </c>
      <c r="L1304" s="36">
        <v>0</v>
      </c>
      <c r="M1304" s="36">
        <v>0</v>
      </c>
      <c r="N1304" s="36">
        <v>0</v>
      </c>
      <c r="O1304" s="36">
        <v>0</v>
      </c>
      <c r="P1304" s="36">
        <v>0</v>
      </c>
      <c r="Q1304" s="12">
        <v>0</v>
      </c>
      <c r="R1304" s="12"/>
      <c r="S1304" s="12"/>
      <c r="T1304" s="140"/>
      <c r="U1304" s="142"/>
    </row>
    <row r="1305" spans="1:21" s="116" customFormat="1" ht="26.45" customHeight="1" x14ac:dyDescent="0.2">
      <c r="A1305" s="145"/>
      <c r="B1305" s="145"/>
      <c r="C1305" s="18" t="s">
        <v>47</v>
      </c>
      <c r="D1305" s="16" t="s">
        <v>400</v>
      </c>
      <c r="E1305" s="18" t="s">
        <v>402</v>
      </c>
      <c r="F1305" s="18" t="s">
        <v>450</v>
      </c>
      <c r="G1305" s="18" t="s">
        <v>51</v>
      </c>
      <c r="H1305" s="26">
        <f>J1305+L1305+N1305+P1305</f>
        <v>8895</v>
      </c>
      <c r="I1305" s="19">
        <f t="shared" si="911"/>
        <v>4301.7</v>
      </c>
      <c r="J1305" s="36">
        <v>3960</v>
      </c>
      <c r="K1305" s="36">
        <v>4301.7</v>
      </c>
      <c r="L1305" s="36">
        <v>2850</v>
      </c>
      <c r="M1305" s="36">
        <v>0</v>
      </c>
      <c r="N1305" s="36">
        <v>1835</v>
      </c>
      <c r="O1305" s="36">
        <v>0</v>
      </c>
      <c r="P1305" s="36">
        <v>250</v>
      </c>
      <c r="Q1305" s="12">
        <v>0</v>
      </c>
      <c r="R1305" s="12">
        <v>11895</v>
      </c>
      <c r="S1305" s="12">
        <v>13895</v>
      </c>
      <c r="T1305" s="140"/>
      <c r="U1305" s="142"/>
    </row>
    <row r="1306" spans="1:21" s="116" customFormat="1" ht="13.35" customHeight="1" x14ac:dyDescent="0.2">
      <c r="A1306" s="145"/>
      <c r="B1306" s="130" t="s">
        <v>14</v>
      </c>
      <c r="C1306" s="15"/>
      <c r="D1306" s="16"/>
      <c r="E1306" s="16"/>
      <c r="F1306" s="16"/>
      <c r="G1306" s="15"/>
      <c r="H1306" s="12">
        <f t="shared" ref="H1306:H1308" si="912">J1306+L1306+N1306+P1306</f>
        <v>0</v>
      </c>
      <c r="I1306" s="19">
        <f t="shared" si="911"/>
        <v>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2">
        <v>0</v>
      </c>
      <c r="T1306" s="140"/>
      <c r="U1306" s="142"/>
    </row>
    <row r="1307" spans="1:21" s="116" customFormat="1" ht="13.35" customHeight="1" x14ac:dyDescent="0.2">
      <c r="A1307" s="145"/>
      <c r="B1307" s="130" t="s">
        <v>15</v>
      </c>
      <c r="C1307" s="15"/>
      <c r="D1307" s="16"/>
      <c r="E1307" s="16"/>
      <c r="F1307" s="16"/>
      <c r="G1307" s="15"/>
      <c r="H1307" s="12">
        <f t="shared" si="912"/>
        <v>0</v>
      </c>
      <c r="I1307" s="19">
        <f t="shared" si="911"/>
        <v>0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0</v>
      </c>
      <c r="P1307" s="12">
        <v>0</v>
      </c>
      <c r="Q1307" s="12">
        <v>0</v>
      </c>
      <c r="R1307" s="12">
        <v>0</v>
      </c>
      <c r="S1307" s="12">
        <v>0</v>
      </c>
      <c r="T1307" s="140"/>
      <c r="U1307" s="142"/>
    </row>
    <row r="1308" spans="1:21" s="116" customFormat="1" ht="33" customHeight="1" x14ac:dyDescent="0.2">
      <c r="A1308" s="145"/>
      <c r="B1308" s="130" t="s">
        <v>12</v>
      </c>
      <c r="C1308" s="15"/>
      <c r="D1308" s="16"/>
      <c r="E1308" s="16"/>
      <c r="F1308" s="16"/>
      <c r="G1308" s="15"/>
      <c r="H1308" s="12">
        <f t="shared" si="912"/>
        <v>0</v>
      </c>
      <c r="I1308" s="19">
        <f t="shared" si="911"/>
        <v>0</v>
      </c>
      <c r="J1308" s="12">
        <v>0</v>
      </c>
      <c r="K1308" s="12">
        <v>0</v>
      </c>
      <c r="L1308" s="12">
        <v>0</v>
      </c>
      <c r="M1308" s="12">
        <v>0</v>
      </c>
      <c r="N1308" s="12">
        <v>0</v>
      </c>
      <c r="O1308" s="12">
        <v>0</v>
      </c>
      <c r="P1308" s="12">
        <v>0</v>
      </c>
      <c r="Q1308" s="12">
        <v>0</v>
      </c>
      <c r="R1308" s="12">
        <v>0</v>
      </c>
      <c r="S1308" s="12">
        <v>0</v>
      </c>
      <c r="T1308" s="140"/>
      <c r="U1308" s="143"/>
    </row>
    <row r="1309" spans="1:21" s="116" customFormat="1" ht="26.45" customHeight="1" x14ac:dyDescent="0.2">
      <c r="A1309" s="145" t="s">
        <v>265</v>
      </c>
      <c r="B1309" s="130" t="s">
        <v>144</v>
      </c>
      <c r="C1309" s="15"/>
      <c r="D1309" s="16"/>
      <c r="E1309" s="16"/>
      <c r="F1309" s="16"/>
      <c r="G1309" s="15"/>
      <c r="H1309" s="12">
        <v>1</v>
      </c>
      <c r="I1309" s="12">
        <v>0</v>
      </c>
      <c r="J1309" s="12">
        <v>1</v>
      </c>
      <c r="K1309" s="12">
        <v>0</v>
      </c>
      <c r="L1309" s="12">
        <v>0</v>
      </c>
      <c r="M1309" s="12">
        <v>0</v>
      </c>
      <c r="N1309" s="12">
        <v>0</v>
      </c>
      <c r="O1309" s="12">
        <v>0</v>
      </c>
      <c r="P1309" s="12">
        <v>0</v>
      </c>
      <c r="Q1309" s="12">
        <v>0</v>
      </c>
      <c r="R1309" s="12">
        <v>1</v>
      </c>
      <c r="S1309" s="12">
        <v>1</v>
      </c>
      <c r="T1309" s="140" t="s">
        <v>701</v>
      </c>
      <c r="U1309" s="141" t="s">
        <v>266</v>
      </c>
    </row>
    <row r="1310" spans="1:21" s="116" customFormat="1" ht="25.5" x14ac:dyDescent="0.2">
      <c r="A1310" s="145"/>
      <c r="B1310" s="130" t="s">
        <v>106</v>
      </c>
      <c r="C1310" s="15"/>
      <c r="D1310" s="16"/>
      <c r="E1310" s="16"/>
      <c r="F1310" s="16"/>
      <c r="G1310" s="15"/>
      <c r="H1310" s="12">
        <f t="shared" ref="H1310:S1310" si="913">ROUND(H1311/H1309,1)</f>
        <v>630</v>
      </c>
      <c r="I1310" s="12" t="e">
        <f t="shared" si="913"/>
        <v>#DIV/0!</v>
      </c>
      <c r="J1310" s="13" t="s">
        <v>396</v>
      </c>
      <c r="K1310" s="13">
        <v>0</v>
      </c>
      <c r="L1310" s="13" t="s">
        <v>396</v>
      </c>
      <c r="M1310" s="13">
        <v>0</v>
      </c>
      <c r="N1310" s="13" t="s">
        <v>396</v>
      </c>
      <c r="O1310" s="13">
        <v>0</v>
      </c>
      <c r="P1310" s="13" t="s">
        <v>396</v>
      </c>
      <c r="Q1310" s="12" t="e">
        <f t="shared" si="913"/>
        <v>#DIV/0!</v>
      </c>
      <c r="R1310" s="12">
        <f t="shared" si="913"/>
        <v>630</v>
      </c>
      <c r="S1310" s="12">
        <f t="shared" si="913"/>
        <v>630</v>
      </c>
      <c r="T1310" s="140"/>
      <c r="U1310" s="142"/>
    </row>
    <row r="1311" spans="1:21" s="116" customFormat="1" ht="35.1" customHeight="1" x14ac:dyDescent="0.2">
      <c r="A1311" s="145"/>
      <c r="B1311" s="130" t="s">
        <v>90</v>
      </c>
      <c r="C1311" s="15"/>
      <c r="D1311" s="16"/>
      <c r="E1311" s="16"/>
      <c r="F1311" s="16"/>
      <c r="G1311" s="15"/>
      <c r="H1311" s="12">
        <f t="shared" ref="H1311:S1311" si="914">SUM(H1312:H1315)</f>
        <v>630</v>
      </c>
      <c r="I1311" s="12">
        <f t="shared" si="914"/>
        <v>630</v>
      </c>
      <c r="J1311" s="12">
        <f t="shared" si="914"/>
        <v>630</v>
      </c>
      <c r="K1311" s="12">
        <f t="shared" si="914"/>
        <v>630</v>
      </c>
      <c r="L1311" s="12">
        <v>0</v>
      </c>
      <c r="M1311" s="12">
        <f t="shared" si="914"/>
        <v>0</v>
      </c>
      <c r="N1311" s="12">
        <f t="shared" si="914"/>
        <v>0</v>
      </c>
      <c r="O1311" s="12">
        <f t="shared" si="914"/>
        <v>0</v>
      </c>
      <c r="P1311" s="12">
        <f t="shared" si="914"/>
        <v>0</v>
      </c>
      <c r="Q1311" s="12">
        <f t="shared" si="914"/>
        <v>0</v>
      </c>
      <c r="R1311" s="12">
        <f t="shared" si="914"/>
        <v>630</v>
      </c>
      <c r="S1311" s="12">
        <f t="shared" si="914"/>
        <v>630</v>
      </c>
      <c r="T1311" s="140"/>
      <c r="U1311" s="142"/>
    </row>
    <row r="1312" spans="1:21" s="116" customFormat="1" ht="26.45" customHeight="1" x14ac:dyDescent="0.2">
      <c r="A1312" s="145"/>
      <c r="B1312" s="130" t="s">
        <v>17</v>
      </c>
      <c r="C1312" s="18" t="s">
        <v>49</v>
      </c>
      <c r="D1312" s="16" t="s">
        <v>409</v>
      </c>
      <c r="E1312" s="18" t="s">
        <v>399</v>
      </c>
      <c r="F1312" s="18" t="s">
        <v>455</v>
      </c>
      <c r="G1312" s="18" t="s">
        <v>51</v>
      </c>
      <c r="H1312" s="26">
        <f>J1312+L1312+N1312+P1312</f>
        <v>630</v>
      </c>
      <c r="I1312" s="19">
        <f t="shared" ref="I1312:I1315" si="915">K1312+M1312+O1312+Q1312</f>
        <v>630</v>
      </c>
      <c r="J1312" s="36">
        <v>630</v>
      </c>
      <c r="K1312" s="36">
        <v>630</v>
      </c>
      <c r="L1312" s="36">
        <v>0</v>
      </c>
      <c r="M1312" s="36">
        <v>0</v>
      </c>
      <c r="N1312" s="36">
        <v>0</v>
      </c>
      <c r="O1312" s="36">
        <v>0</v>
      </c>
      <c r="P1312" s="36">
        <v>0</v>
      </c>
      <c r="Q1312" s="12">
        <v>0</v>
      </c>
      <c r="R1312" s="12">
        <v>630</v>
      </c>
      <c r="S1312" s="12">
        <v>630</v>
      </c>
      <c r="T1312" s="140"/>
      <c r="U1312" s="142"/>
    </row>
    <row r="1313" spans="1:21" s="116" customFormat="1" x14ac:dyDescent="0.2">
      <c r="A1313" s="145"/>
      <c r="B1313" s="130" t="s">
        <v>14</v>
      </c>
      <c r="C1313" s="15"/>
      <c r="D1313" s="16"/>
      <c r="E1313" s="16"/>
      <c r="F1313" s="16"/>
      <c r="G1313" s="15"/>
      <c r="H1313" s="12">
        <f t="shared" ref="H1313:H1315" si="916">J1313+L1313+N1313+P1313</f>
        <v>0</v>
      </c>
      <c r="I1313" s="19">
        <f t="shared" si="915"/>
        <v>0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  <c r="S1313" s="12">
        <v>0</v>
      </c>
      <c r="T1313" s="140"/>
      <c r="U1313" s="142"/>
    </row>
    <row r="1314" spans="1:21" s="116" customFormat="1" ht="13.35" customHeight="1" x14ac:dyDescent="0.2">
      <c r="A1314" s="145"/>
      <c r="B1314" s="130" t="s">
        <v>15</v>
      </c>
      <c r="C1314" s="15"/>
      <c r="D1314" s="16"/>
      <c r="E1314" s="16"/>
      <c r="F1314" s="16"/>
      <c r="G1314" s="15"/>
      <c r="H1314" s="12">
        <f t="shared" si="916"/>
        <v>0</v>
      </c>
      <c r="I1314" s="19">
        <f t="shared" si="915"/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2">
        <v>0</v>
      </c>
      <c r="P1314" s="12">
        <v>0</v>
      </c>
      <c r="Q1314" s="12">
        <v>0</v>
      </c>
      <c r="R1314" s="12">
        <v>0</v>
      </c>
      <c r="S1314" s="12">
        <v>0</v>
      </c>
      <c r="T1314" s="140"/>
      <c r="U1314" s="142"/>
    </row>
    <row r="1315" spans="1:21" s="116" customFormat="1" ht="15.75" customHeight="1" x14ac:dyDescent="0.2">
      <c r="A1315" s="145"/>
      <c r="B1315" s="130" t="s">
        <v>12</v>
      </c>
      <c r="C1315" s="15"/>
      <c r="D1315" s="16"/>
      <c r="E1315" s="16"/>
      <c r="F1315" s="16"/>
      <c r="G1315" s="15"/>
      <c r="H1315" s="12">
        <f t="shared" si="916"/>
        <v>0</v>
      </c>
      <c r="I1315" s="19">
        <f t="shared" si="915"/>
        <v>0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2">
        <v>0</v>
      </c>
      <c r="T1315" s="140"/>
      <c r="U1315" s="143"/>
    </row>
    <row r="1316" spans="1:21" s="116" customFormat="1" ht="18.600000000000001" customHeight="1" x14ac:dyDescent="0.2">
      <c r="A1316" s="145" t="s">
        <v>274</v>
      </c>
      <c r="B1316" s="130" t="s">
        <v>133</v>
      </c>
      <c r="C1316" s="15"/>
      <c r="D1316" s="16"/>
      <c r="E1316" s="16"/>
      <c r="F1316" s="16"/>
      <c r="G1316" s="15"/>
      <c r="H1316" s="12">
        <v>80</v>
      </c>
      <c r="I1316" s="12">
        <v>0</v>
      </c>
      <c r="J1316" s="12">
        <v>20</v>
      </c>
      <c r="K1316" s="12">
        <v>0</v>
      </c>
      <c r="L1316" s="12">
        <v>20</v>
      </c>
      <c r="M1316" s="12">
        <v>0</v>
      </c>
      <c r="N1316" s="12">
        <v>20</v>
      </c>
      <c r="O1316" s="12">
        <v>0</v>
      </c>
      <c r="P1316" s="12">
        <v>20</v>
      </c>
      <c r="Q1316" s="12">
        <v>0</v>
      </c>
      <c r="R1316" s="12">
        <v>80</v>
      </c>
      <c r="S1316" s="12">
        <v>80</v>
      </c>
      <c r="T1316" s="140" t="s">
        <v>704</v>
      </c>
      <c r="U1316" s="141" t="s">
        <v>322</v>
      </c>
    </row>
    <row r="1317" spans="1:21" s="116" customFormat="1" ht="25.5" x14ac:dyDescent="0.2">
      <c r="A1317" s="145"/>
      <c r="B1317" s="130" t="s">
        <v>104</v>
      </c>
      <c r="C1317" s="15"/>
      <c r="D1317" s="16"/>
      <c r="E1317" s="16"/>
      <c r="F1317" s="16"/>
      <c r="G1317" s="15"/>
      <c r="H1317" s="12">
        <f t="shared" ref="H1317:S1317" si="917">ROUND(H1318/H1316,1)</f>
        <v>196.1</v>
      </c>
      <c r="I1317" s="12" t="e">
        <f t="shared" si="917"/>
        <v>#DIV/0!</v>
      </c>
      <c r="J1317" s="13" t="s">
        <v>396</v>
      </c>
      <c r="K1317" s="13">
        <v>0</v>
      </c>
      <c r="L1317" s="13" t="s">
        <v>396</v>
      </c>
      <c r="M1317" s="13">
        <v>0</v>
      </c>
      <c r="N1317" s="13" t="s">
        <v>396</v>
      </c>
      <c r="O1317" s="13">
        <v>0</v>
      </c>
      <c r="P1317" s="13" t="s">
        <v>396</v>
      </c>
      <c r="Q1317" s="12" t="e">
        <f t="shared" si="917"/>
        <v>#DIV/0!</v>
      </c>
      <c r="R1317" s="12">
        <f t="shared" si="917"/>
        <v>196.1</v>
      </c>
      <c r="S1317" s="12">
        <f t="shared" si="917"/>
        <v>196.1</v>
      </c>
      <c r="T1317" s="140"/>
      <c r="U1317" s="142"/>
    </row>
    <row r="1318" spans="1:21" s="116" customFormat="1" ht="25.5" x14ac:dyDescent="0.2">
      <c r="A1318" s="145"/>
      <c r="B1318" s="130" t="s">
        <v>94</v>
      </c>
      <c r="C1318" s="15"/>
      <c r="D1318" s="16"/>
      <c r="E1318" s="16"/>
      <c r="F1318" s="16"/>
      <c r="G1318" s="15"/>
      <c r="H1318" s="12">
        <f t="shared" ref="H1318:S1318" si="918">SUM(H1319:H1323)</f>
        <v>15691.3</v>
      </c>
      <c r="I1318" s="12">
        <f t="shared" si="918"/>
        <v>1300</v>
      </c>
      <c r="J1318" s="12">
        <f t="shared" si="918"/>
        <v>3900</v>
      </c>
      <c r="K1318" s="12">
        <f t="shared" si="918"/>
        <v>1300</v>
      </c>
      <c r="L1318" s="12">
        <f t="shared" si="918"/>
        <v>4300</v>
      </c>
      <c r="M1318" s="12">
        <f t="shared" si="918"/>
        <v>0</v>
      </c>
      <c r="N1318" s="12">
        <f t="shared" si="918"/>
        <v>4300</v>
      </c>
      <c r="O1318" s="12">
        <f t="shared" si="918"/>
        <v>0</v>
      </c>
      <c r="P1318" s="12">
        <f t="shared" si="918"/>
        <v>3191.3</v>
      </c>
      <c r="Q1318" s="12">
        <f t="shared" si="918"/>
        <v>0</v>
      </c>
      <c r="R1318" s="12">
        <f t="shared" si="918"/>
        <v>15691.3</v>
      </c>
      <c r="S1318" s="12">
        <f t="shared" si="918"/>
        <v>15691.3</v>
      </c>
      <c r="T1318" s="140"/>
      <c r="U1318" s="142"/>
    </row>
    <row r="1319" spans="1:21" s="116" customFormat="1" x14ac:dyDescent="0.2">
      <c r="A1319" s="145"/>
      <c r="B1319" s="138" t="s">
        <v>17</v>
      </c>
      <c r="C1319" s="18" t="s">
        <v>47</v>
      </c>
      <c r="D1319" s="16" t="s">
        <v>400</v>
      </c>
      <c r="E1319" s="18" t="s">
        <v>402</v>
      </c>
      <c r="F1319" s="18" t="s">
        <v>450</v>
      </c>
      <c r="G1319" s="18" t="s">
        <v>51</v>
      </c>
      <c r="H1319" s="26">
        <f>J1319+L1319+N1319+P1319</f>
        <v>14097.3</v>
      </c>
      <c r="I1319" s="19">
        <f t="shared" ref="I1319:I1323" si="919">K1319+M1319+O1319+Q1319</f>
        <v>1300</v>
      </c>
      <c r="J1319" s="36">
        <v>3500</v>
      </c>
      <c r="K1319" s="36">
        <v>1300</v>
      </c>
      <c r="L1319" s="36">
        <f>1500+2400</f>
        <v>3900</v>
      </c>
      <c r="M1319" s="36">
        <v>0</v>
      </c>
      <c r="N1319" s="36">
        <v>3900</v>
      </c>
      <c r="O1319" s="36">
        <v>0</v>
      </c>
      <c r="P1319" s="36">
        <v>2797.3</v>
      </c>
      <c r="Q1319" s="12">
        <v>0</v>
      </c>
      <c r="R1319" s="12">
        <v>14097.3</v>
      </c>
      <c r="S1319" s="12">
        <v>14097.3</v>
      </c>
      <c r="T1319" s="140"/>
      <c r="U1319" s="142"/>
    </row>
    <row r="1320" spans="1:21" s="116" customFormat="1" x14ac:dyDescent="0.2">
      <c r="A1320" s="145"/>
      <c r="B1320" s="139"/>
      <c r="C1320" s="18" t="s">
        <v>47</v>
      </c>
      <c r="D1320" s="16" t="s">
        <v>400</v>
      </c>
      <c r="E1320" s="18" t="s">
        <v>402</v>
      </c>
      <c r="F1320" s="18" t="s">
        <v>450</v>
      </c>
      <c r="G1320" s="18" t="s">
        <v>52</v>
      </c>
      <c r="H1320" s="26">
        <f>J1320+L1320+N1320+P1320</f>
        <v>1594</v>
      </c>
      <c r="I1320" s="19"/>
      <c r="J1320" s="36">
        <v>400</v>
      </c>
      <c r="K1320" s="36"/>
      <c r="L1320" s="36">
        <v>400</v>
      </c>
      <c r="M1320" s="36"/>
      <c r="N1320" s="36">
        <v>400</v>
      </c>
      <c r="O1320" s="36"/>
      <c r="P1320" s="36">
        <v>394</v>
      </c>
      <c r="Q1320" s="12"/>
      <c r="R1320" s="12">
        <v>1594</v>
      </c>
      <c r="S1320" s="12">
        <v>1594</v>
      </c>
      <c r="T1320" s="140"/>
      <c r="U1320" s="142"/>
    </row>
    <row r="1321" spans="1:21" s="116" customFormat="1" ht="16.5" customHeight="1" x14ac:dyDescent="0.2">
      <c r="A1321" s="145"/>
      <c r="B1321" s="130" t="s">
        <v>14</v>
      </c>
      <c r="C1321" s="15"/>
      <c r="D1321" s="16"/>
      <c r="E1321" s="16"/>
      <c r="F1321" s="16"/>
      <c r="G1321" s="15"/>
      <c r="H1321" s="12">
        <f t="shared" ref="H1321:H1323" si="920">J1321+L1321+N1321+P1321</f>
        <v>0</v>
      </c>
      <c r="I1321" s="19">
        <f t="shared" si="919"/>
        <v>0</v>
      </c>
      <c r="J1321" s="12">
        <v>0</v>
      </c>
      <c r="K1321" s="12">
        <v>0</v>
      </c>
      <c r="L1321" s="12">
        <v>0</v>
      </c>
      <c r="M1321" s="12">
        <v>0</v>
      </c>
      <c r="N1321" s="12">
        <v>0</v>
      </c>
      <c r="O1321" s="12">
        <v>0</v>
      </c>
      <c r="P1321" s="12">
        <v>0</v>
      </c>
      <c r="Q1321" s="12">
        <v>0</v>
      </c>
      <c r="R1321" s="12">
        <v>0</v>
      </c>
      <c r="S1321" s="12">
        <v>0</v>
      </c>
      <c r="T1321" s="140"/>
      <c r="U1321" s="142"/>
    </row>
    <row r="1322" spans="1:21" s="116" customFormat="1" ht="13.35" customHeight="1" x14ac:dyDescent="0.2">
      <c r="A1322" s="145"/>
      <c r="B1322" s="130" t="s">
        <v>15</v>
      </c>
      <c r="C1322" s="15"/>
      <c r="D1322" s="16"/>
      <c r="E1322" s="16"/>
      <c r="F1322" s="16"/>
      <c r="G1322" s="15"/>
      <c r="H1322" s="12">
        <f t="shared" si="920"/>
        <v>0</v>
      </c>
      <c r="I1322" s="19">
        <f t="shared" si="919"/>
        <v>0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0</v>
      </c>
      <c r="P1322" s="12">
        <v>0</v>
      </c>
      <c r="Q1322" s="12">
        <v>0</v>
      </c>
      <c r="R1322" s="12">
        <v>0</v>
      </c>
      <c r="S1322" s="12">
        <v>0</v>
      </c>
      <c r="T1322" s="140"/>
      <c r="U1322" s="142"/>
    </row>
    <row r="1323" spans="1:21" s="116" customFormat="1" ht="13.35" customHeight="1" x14ac:dyDescent="0.2">
      <c r="A1323" s="145"/>
      <c r="B1323" s="130" t="s">
        <v>12</v>
      </c>
      <c r="C1323" s="15"/>
      <c r="D1323" s="16"/>
      <c r="E1323" s="16"/>
      <c r="F1323" s="16"/>
      <c r="G1323" s="15"/>
      <c r="H1323" s="12">
        <f t="shared" si="920"/>
        <v>0</v>
      </c>
      <c r="I1323" s="19">
        <f t="shared" si="919"/>
        <v>0</v>
      </c>
      <c r="J1323" s="12">
        <v>0</v>
      </c>
      <c r="K1323" s="12">
        <v>0</v>
      </c>
      <c r="L1323" s="12">
        <v>0</v>
      </c>
      <c r="M1323" s="12">
        <v>0</v>
      </c>
      <c r="N1323" s="12">
        <v>0</v>
      </c>
      <c r="O1323" s="12">
        <v>0</v>
      </c>
      <c r="P1323" s="12">
        <v>0</v>
      </c>
      <c r="Q1323" s="12">
        <v>0</v>
      </c>
      <c r="R1323" s="12">
        <v>0</v>
      </c>
      <c r="S1323" s="12">
        <v>0</v>
      </c>
      <c r="T1323" s="140"/>
      <c r="U1323" s="143"/>
    </row>
    <row r="1324" spans="1:21" s="116" customFormat="1" ht="13.35" customHeight="1" x14ac:dyDescent="0.2">
      <c r="A1324" s="145" t="s">
        <v>539</v>
      </c>
      <c r="B1324" s="130" t="s">
        <v>144</v>
      </c>
      <c r="C1324" s="15"/>
      <c r="D1324" s="16"/>
      <c r="E1324" s="16"/>
      <c r="F1324" s="16"/>
      <c r="G1324" s="15"/>
      <c r="H1324" s="12">
        <v>5</v>
      </c>
      <c r="I1324" s="12">
        <v>0</v>
      </c>
      <c r="J1324" s="12">
        <v>1</v>
      </c>
      <c r="K1324" s="12">
        <v>0</v>
      </c>
      <c r="L1324" s="12">
        <v>2</v>
      </c>
      <c r="M1324" s="12">
        <v>0</v>
      </c>
      <c r="N1324" s="12">
        <v>1</v>
      </c>
      <c r="O1324" s="12">
        <v>0</v>
      </c>
      <c r="P1324" s="12">
        <v>1</v>
      </c>
      <c r="Q1324" s="12">
        <v>0</v>
      </c>
      <c r="R1324" s="12">
        <v>5</v>
      </c>
      <c r="S1324" s="12">
        <v>5</v>
      </c>
      <c r="T1324" s="140" t="s">
        <v>705</v>
      </c>
      <c r="U1324" s="141" t="s">
        <v>323</v>
      </c>
    </row>
    <row r="1325" spans="1:21" s="116" customFormat="1" ht="30.6" customHeight="1" x14ac:dyDescent="0.2">
      <c r="A1325" s="145"/>
      <c r="B1325" s="130" t="s">
        <v>110</v>
      </c>
      <c r="C1325" s="15"/>
      <c r="D1325" s="16"/>
      <c r="E1325" s="16"/>
      <c r="F1325" s="16"/>
      <c r="G1325" s="15"/>
      <c r="H1325" s="12">
        <f t="shared" ref="H1325:S1325" si="921">ROUND(H1326/H1324,1)</f>
        <v>1454</v>
      </c>
      <c r="I1325" s="12" t="e">
        <f t="shared" si="921"/>
        <v>#DIV/0!</v>
      </c>
      <c r="J1325" s="13" t="s">
        <v>396</v>
      </c>
      <c r="K1325" s="13">
        <v>0</v>
      </c>
      <c r="L1325" s="13" t="s">
        <v>396</v>
      </c>
      <c r="M1325" s="13">
        <v>0</v>
      </c>
      <c r="N1325" s="13" t="s">
        <v>396</v>
      </c>
      <c r="O1325" s="13">
        <v>0</v>
      </c>
      <c r="P1325" s="13" t="s">
        <v>396</v>
      </c>
      <c r="Q1325" s="12" t="e">
        <f t="shared" si="921"/>
        <v>#DIV/0!</v>
      </c>
      <c r="R1325" s="12">
        <f t="shared" si="921"/>
        <v>1454</v>
      </c>
      <c r="S1325" s="12">
        <f t="shared" si="921"/>
        <v>1454</v>
      </c>
      <c r="T1325" s="140"/>
      <c r="U1325" s="142"/>
    </row>
    <row r="1326" spans="1:21" s="116" customFormat="1" ht="13.35" customHeight="1" x14ac:dyDescent="0.2">
      <c r="A1326" s="145"/>
      <c r="B1326" s="130" t="s">
        <v>94</v>
      </c>
      <c r="C1326" s="15"/>
      <c r="D1326" s="16"/>
      <c r="E1326" s="16"/>
      <c r="F1326" s="16"/>
      <c r="G1326" s="15"/>
      <c r="H1326" s="12">
        <f t="shared" ref="H1326:S1326" si="922">SUM(H1327:H1333)</f>
        <v>7270</v>
      </c>
      <c r="I1326" s="12">
        <f t="shared" si="922"/>
        <v>0</v>
      </c>
      <c r="J1326" s="12">
        <f t="shared" si="922"/>
        <v>0</v>
      </c>
      <c r="K1326" s="12">
        <f t="shared" si="922"/>
        <v>0</v>
      </c>
      <c r="L1326" s="12">
        <f t="shared" si="922"/>
        <v>5070</v>
      </c>
      <c r="M1326" s="12">
        <f t="shared" si="922"/>
        <v>0</v>
      </c>
      <c r="N1326" s="12">
        <f t="shared" si="922"/>
        <v>200</v>
      </c>
      <c r="O1326" s="12">
        <f t="shared" si="922"/>
        <v>0</v>
      </c>
      <c r="P1326" s="12">
        <f t="shared" si="922"/>
        <v>2000</v>
      </c>
      <c r="Q1326" s="12">
        <f t="shared" si="922"/>
        <v>0</v>
      </c>
      <c r="R1326" s="12">
        <f t="shared" si="922"/>
        <v>7270</v>
      </c>
      <c r="S1326" s="12">
        <f t="shared" si="922"/>
        <v>7270</v>
      </c>
      <c r="T1326" s="140"/>
      <c r="U1326" s="142"/>
    </row>
    <row r="1327" spans="1:21" s="116" customFormat="1" ht="13.35" hidden="1" customHeight="1" x14ac:dyDescent="0.2">
      <c r="A1327" s="145"/>
      <c r="B1327" s="145" t="s">
        <v>17</v>
      </c>
      <c r="C1327" s="18" t="s">
        <v>47</v>
      </c>
      <c r="D1327" s="16" t="s">
        <v>400</v>
      </c>
      <c r="E1327" s="18" t="s">
        <v>402</v>
      </c>
      <c r="F1327" s="18" t="s">
        <v>450</v>
      </c>
      <c r="G1327" s="18" t="s">
        <v>53</v>
      </c>
      <c r="H1327" s="12">
        <f>J1327+L1327+N1327+P1327</f>
        <v>0</v>
      </c>
      <c r="I1327" s="19">
        <f>K1327+M1327+O1327+Q1327</f>
        <v>0</v>
      </c>
      <c r="J1327" s="12">
        <v>0</v>
      </c>
      <c r="K1327" s="12">
        <v>0</v>
      </c>
      <c r="L1327" s="12">
        <v>0</v>
      </c>
      <c r="M1327" s="12">
        <v>0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  <c r="T1327" s="140"/>
      <c r="U1327" s="142"/>
    </row>
    <row r="1328" spans="1:21" s="116" customFormat="1" ht="12.75" hidden="1" customHeight="1" x14ac:dyDescent="0.2">
      <c r="A1328" s="145"/>
      <c r="B1328" s="145"/>
      <c r="C1328" s="18" t="s">
        <v>47</v>
      </c>
      <c r="D1328" s="16" t="s">
        <v>400</v>
      </c>
      <c r="E1328" s="18" t="s">
        <v>402</v>
      </c>
      <c r="F1328" s="18" t="s">
        <v>450</v>
      </c>
      <c r="G1328" s="18" t="s">
        <v>53</v>
      </c>
      <c r="H1328" s="12">
        <f t="shared" ref="H1328:H1329" si="923">J1328+L1328+N1328+P1328</f>
        <v>0</v>
      </c>
      <c r="I1328" s="19">
        <f t="shared" ref="I1328:I1333" si="924">K1328+M1328+O1328+Q1328</f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  <c r="Q1328" s="12">
        <v>0</v>
      </c>
      <c r="R1328" s="12">
        <v>0</v>
      </c>
      <c r="S1328" s="12">
        <v>0</v>
      </c>
      <c r="T1328" s="140"/>
      <c r="U1328" s="142"/>
    </row>
    <row r="1329" spans="1:21" s="116" customFormat="1" ht="13.35" hidden="1" customHeight="1" x14ac:dyDescent="0.2">
      <c r="A1329" s="145"/>
      <c r="B1329" s="145"/>
      <c r="C1329" s="18" t="s">
        <v>47</v>
      </c>
      <c r="D1329" s="16" t="s">
        <v>400</v>
      </c>
      <c r="E1329" s="18" t="s">
        <v>402</v>
      </c>
      <c r="F1329" s="18" t="s">
        <v>450</v>
      </c>
      <c r="G1329" s="18" t="s">
        <v>53</v>
      </c>
      <c r="H1329" s="12">
        <f t="shared" si="923"/>
        <v>0</v>
      </c>
      <c r="I1329" s="19">
        <f t="shared" si="924"/>
        <v>0</v>
      </c>
      <c r="J1329" s="12">
        <v>0</v>
      </c>
      <c r="K1329" s="12">
        <v>0</v>
      </c>
      <c r="L1329" s="12">
        <v>0</v>
      </c>
      <c r="M1329" s="12">
        <v>0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40"/>
      <c r="U1329" s="142"/>
    </row>
    <row r="1330" spans="1:21" s="116" customFormat="1" ht="13.35" customHeight="1" x14ac:dyDescent="0.2">
      <c r="A1330" s="145"/>
      <c r="B1330" s="145"/>
      <c r="C1330" s="18" t="s">
        <v>47</v>
      </c>
      <c r="D1330" s="16" t="s">
        <v>400</v>
      </c>
      <c r="E1330" s="18" t="s">
        <v>402</v>
      </c>
      <c r="F1330" s="18" t="s">
        <v>450</v>
      </c>
      <c r="G1330" s="18" t="s">
        <v>51</v>
      </c>
      <c r="H1330" s="26">
        <f>J1330+L1330+N1330+P1330</f>
        <v>7270</v>
      </c>
      <c r="I1330" s="19">
        <f t="shared" si="924"/>
        <v>0</v>
      </c>
      <c r="J1330" s="36">
        <v>0</v>
      </c>
      <c r="K1330" s="36">
        <v>0</v>
      </c>
      <c r="L1330" s="36">
        <v>5070</v>
      </c>
      <c r="M1330" s="36">
        <v>0</v>
      </c>
      <c r="N1330" s="36">
        <v>200</v>
      </c>
      <c r="O1330" s="36">
        <v>0</v>
      </c>
      <c r="P1330" s="36">
        <v>2000</v>
      </c>
      <c r="Q1330" s="12">
        <v>0</v>
      </c>
      <c r="R1330" s="12">
        <v>7270</v>
      </c>
      <c r="S1330" s="12">
        <v>7270</v>
      </c>
      <c r="T1330" s="140"/>
      <c r="U1330" s="142"/>
    </row>
    <row r="1331" spans="1:21" s="116" customFormat="1" ht="13.35" customHeight="1" x14ac:dyDescent="0.2">
      <c r="A1331" s="145"/>
      <c r="B1331" s="130" t="s">
        <v>14</v>
      </c>
      <c r="C1331" s="15"/>
      <c r="D1331" s="16"/>
      <c r="E1331" s="16"/>
      <c r="F1331" s="16"/>
      <c r="G1331" s="15"/>
      <c r="H1331" s="12">
        <f t="shared" ref="H1331:H1333" si="925">J1331+L1331+N1331+P1331</f>
        <v>0</v>
      </c>
      <c r="I1331" s="19">
        <f t="shared" si="924"/>
        <v>0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2">
        <v>0</v>
      </c>
      <c r="Q1331" s="12">
        <v>0</v>
      </c>
      <c r="R1331" s="12">
        <v>0</v>
      </c>
      <c r="S1331" s="12">
        <v>0</v>
      </c>
      <c r="T1331" s="140"/>
      <c r="U1331" s="142"/>
    </row>
    <row r="1332" spans="1:21" s="116" customFormat="1" ht="13.35" customHeight="1" x14ac:dyDescent="0.2">
      <c r="A1332" s="145"/>
      <c r="B1332" s="130" t="s">
        <v>15</v>
      </c>
      <c r="C1332" s="15"/>
      <c r="D1332" s="16"/>
      <c r="E1332" s="16"/>
      <c r="F1332" s="16"/>
      <c r="G1332" s="15"/>
      <c r="H1332" s="12">
        <f t="shared" si="925"/>
        <v>0</v>
      </c>
      <c r="I1332" s="19">
        <f t="shared" si="924"/>
        <v>0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  <c r="T1332" s="140"/>
      <c r="U1332" s="142"/>
    </row>
    <row r="1333" spans="1:21" s="116" customFormat="1" ht="74.25" customHeight="1" x14ac:dyDescent="0.2">
      <c r="A1333" s="145"/>
      <c r="B1333" s="130" t="s">
        <v>12</v>
      </c>
      <c r="C1333" s="15"/>
      <c r="D1333" s="16"/>
      <c r="E1333" s="16"/>
      <c r="F1333" s="16"/>
      <c r="G1333" s="15"/>
      <c r="H1333" s="12">
        <f t="shared" si="925"/>
        <v>0</v>
      </c>
      <c r="I1333" s="19">
        <f t="shared" si="924"/>
        <v>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0</v>
      </c>
      <c r="P1333" s="12">
        <v>0</v>
      </c>
      <c r="Q1333" s="12">
        <v>0</v>
      </c>
      <c r="R1333" s="12">
        <v>0</v>
      </c>
      <c r="S1333" s="12">
        <v>0</v>
      </c>
      <c r="T1333" s="140"/>
      <c r="U1333" s="143"/>
    </row>
    <row r="1334" spans="1:21" s="116" customFormat="1" ht="13.35" customHeight="1" x14ac:dyDescent="0.2">
      <c r="A1334" s="138" t="s">
        <v>627</v>
      </c>
      <c r="B1334" s="110" t="s">
        <v>144</v>
      </c>
      <c r="C1334" s="15"/>
      <c r="D1334" s="16"/>
      <c r="E1334" s="16"/>
      <c r="F1334" s="16"/>
      <c r="G1334" s="15"/>
      <c r="H1334" s="12">
        <f>H1341+H1351</f>
        <v>72</v>
      </c>
      <c r="I1334" s="12">
        <f t="shared" ref="I1334:S1334" si="926">I1341+I1351</f>
        <v>0</v>
      </c>
      <c r="J1334" s="12">
        <f t="shared" si="926"/>
        <v>18</v>
      </c>
      <c r="K1334" s="12">
        <f t="shared" si="926"/>
        <v>0</v>
      </c>
      <c r="L1334" s="12">
        <f t="shared" si="926"/>
        <v>23</v>
      </c>
      <c r="M1334" s="12">
        <f t="shared" si="926"/>
        <v>0</v>
      </c>
      <c r="N1334" s="12">
        <f t="shared" si="926"/>
        <v>14</v>
      </c>
      <c r="O1334" s="12">
        <f t="shared" si="926"/>
        <v>0</v>
      </c>
      <c r="P1334" s="12">
        <f t="shared" si="926"/>
        <v>17</v>
      </c>
      <c r="Q1334" s="12">
        <f t="shared" si="926"/>
        <v>0</v>
      </c>
      <c r="R1334" s="12">
        <f t="shared" si="926"/>
        <v>72</v>
      </c>
      <c r="S1334" s="12">
        <f t="shared" si="926"/>
        <v>72</v>
      </c>
      <c r="T1334" s="141" t="s">
        <v>706</v>
      </c>
      <c r="U1334" s="141" t="s">
        <v>628</v>
      </c>
    </row>
    <row r="1335" spans="1:21" s="116" customFormat="1" ht="13.35" customHeight="1" x14ac:dyDescent="0.2">
      <c r="A1335" s="144"/>
      <c r="B1335" s="110" t="s">
        <v>105</v>
      </c>
      <c r="C1335" s="15"/>
      <c r="D1335" s="16"/>
      <c r="E1335" s="16"/>
      <c r="F1335" s="16"/>
      <c r="G1335" s="15"/>
      <c r="H1335" s="12">
        <f t="shared" ref="H1335" si="927">ROUND(H1336/H1334,1)</f>
        <v>253.8</v>
      </c>
      <c r="I1335" s="25" t="e">
        <f t="shared" ref="I1335" si="928">I1336/I1334</f>
        <v>#DIV/0!</v>
      </c>
      <c r="J1335" s="13" t="s">
        <v>396</v>
      </c>
      <c r="K1335" s="13">
        <v>0</v>
      </c>
      <c r="L1335" s="13" t="s">
        <v>396</v>
      </c>
      <c r="M1335" s="13">
        <v>0</v>
      </c>
      <c r="N1335" s="13" t="s">
        <v>396</v>
      </c>
      <c r="O1335" s="13">
        <v>0</v>
      </c>
      <c r="P1335" s="13" t="s">
        <v>396</v>
      </c>
      <c r="Q1335" s="25" t="e">
        <f t="shared" ref="Q1335" si="929">Q1336/Q1334</f>
        <v>#DIV/0!</v>
      </c>
      <c r="R1335" s="12">
        <f t="shared" ref="R1335:S1335" si="930">ROUND(R1336/R1334,1)</f>
        <v>509.7</v>
      </c>
      <c r="S1335" s="12">
        <f t="shared" si="930"/>
        <v>509.7</v>
      </c>
      <c r="T1335" s="142"/>
      <c r="U1335" s="142"/>
    </row>
    <row r="1336" spans="1:21" s="116" customFormat="1" ht="13.35" customHeight="1" x14ac:dyDescent="0.2">
      <c r="A1336" s="144"/>
      <c r="B1336" s="110" t="s">
        <v>90</v>
      </c>
      <c r="C1336" s="15"/>
      <c r="D1336" s="16"/>
      <c r="E1336" s="16"/>
      <c r="F1336" s="16"/>
      <c r="G1336" s="15"/>
      <c r="H1336" s="12">
        <f>SUM(H1337:H1340)</f>
        <v>18275.900000000001</v>
      </c>
      <c r="I1336" s="12">
        <f t="shared" ref="I1336:S1336" si="931">SUM(I1337:I1340)</f>
        <v>0</v>
      </c>
      <c r="J1336" s="12">
        <f t="shared" si="931"/>
        <v>2536</v>
      </c>
      <c r="K1336" s="12">
        <f t="shared" si="931"/>
        <v>0</v>
      </c>
      <c r="L1336" s="12">
        <f t="shared" si="931"/>
        <v>2929</v>
      </c>
      <c r="M1336" s="12">
        <f t="shared" si="931"/>
        <v>0</v>
      </c>
      <c r="N1336" s="12">
        <f t="shared" si="931"/>
        <v>9770.9</v>
      </c>
      <c r="O1336" s="12">
        <f t="shared" si="931"/>
        <v>1125</v>
      </c>
      <c r="P1336" s="12">
        <f t="shared" si="931"/>
        <v>3040</v>
      </c>
      <c r="Q1336" s="12">
        <f t="shared" si="931"/>
        <v>0</v>
      </c>
      <c r="R1336" s="12">
        <f t="shared" si="931"/>
        <v>36700</v>
      </c>
      <c r="S1336" s="12">
        <f t="shared" si="931"/>
        <v>36700</v>
      </c>
      <c r="T1336" s="142"/>
      <c r="U1336" s="142"/>
    </row>
    <row r="1337" spans="1:21" s="116" customFormat="1" ht="19.5" customHeight="1" x14ac:dyDescent="0.2">
      <c r="A1337" s="144"/>
      <c r="B1337" s="110" t="s">
        <v>17</v>
      </c>
      <c r="C1337" s="15" t="s">
        <v>47</v>
      </c>
      <c r="D1337" s="16" t="s">
        <v>400</v>
      </c>
      <c r="E1337" s="16" t="s">
        <v>402</v>
      </c>
      <c r="F1337" s="16" t="s">
        <v>523</v>
      </c>
      <c r="G1337" s="15" t="s">
        <v>51</v>
      </c>
      <c r="H1337" s="26">
        <f>H1345+H1355</f>
        <v>18275.900000000001</v>
      </c>
      <c r="I1337" s="12">
        <f t="shared" ref="I1337:P1337" si="932">I1345+I1355</f>
        <v>0</v>
      </c>
      <c r="J1337" s="12">
        <f t="shared" si="932"/>
        <v>2536</v>
      </c>
      <c r="K1337" s="12">
        <f t="shared" si="932"/>
        <v>0</v>
      </c>
      <c r="L1337" s="12">
        <f>L1345+L1355</f>
        <v>2929</v>
      </c>
      <c r="M1337" s="12">
        <f t="shared" si="932"/>
        <v>0</v>
      </c>
      <c r="N1337" s="12">
        <f t="shared" si="932"/>
        <v>9770.9</v>
      </c>
      <c r="O1337" s="12">
        <f t="shared" si="932"/>
        <v>1125</v>
      </c>
      <c r="P1337" s="12">
        <f t="shared" si="932"/>
        <v>3040</v>
      </c>
      <c r="Q1337" s="12">
        <v>0</v>
      </c>
      <c r="R1337" s="12">
        <f>32200+4500</f>
        <v>36700</v>
      </c>
      <c r="S1337" s="12">
        <f>32200+4500</f>
        <v>36700</v>
      </c>
      <c r="T1337" s="142"/>
      <c r="U1337" s="142"/>
    </row>
    <row r="1338" spans="1:21" s="116" customFormat="1" ht="19.5" customHeight="1" x14ac:dyDescent="0.2">
      <c r="A1338" s="144"/>
      <c r="B1338" s="134" t="s">
        <v>14</v>
      </c>
      <c r="C1338" s="15"/>
      <c r="D1338" s="16"/>
      <c r="E1338" s="16"/>
      <c r="F1338" s="16"/>
      <c r="G1338" s="15"/>
      <c r="H1338" s="12"/>
      <c r="I1338" s="19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42"/>
      <c r="U1338" s="142"/>
    </row>
    <row r="1339" spans="1:21" s="116" customFormat="1" ht="19.5" customHeight="1" x14ac:dyDescent="0.2">
      <c r="A1339" s="144"/>
      <c r="B1339" s="134" t="s">
        <v>15</v>
      </c>
      <c r="C1339" s="15"/>
      <c r="D1339" s="16"/>
      <c r="E1339" s="16"/>
      <c r="F1339" s="16"/>
      <c r="G1339" s="15"/>
      <c r="H1339" s="12"/>
      <c r="I1339" s="19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42"/>
      <c r="U1339" s="142"/>
    </row>
    <row r="1340" spans="1:21" s="116" customFormat="1" ht="132" customHeight="1" x14ac:dyDescent="0.2">
      <c r="A1340" s="139"/>
      <c r="B1340" s="134" t="s">
        <v>12</v>
      </c>
      <c r="C1340" s="15"/>
      <c r="D1340" s="16"/>
      <c r="E1340" s="16"/>
      <c r="F1340" s="16"/>
      <c r="G1340" s="15"/>
      <c r="H1340" s="12"/>
      <c r="I1340" s="19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43"/>
      <c r="U1340" s="143"/>
    </row>
    <row r="1341" spans="1:21" s="116" customFormat="1" ht="19.5" customHeight="1" x14ac:dyDescent="0.2">
      <c r="A1341" s="145" t="s">
        <v>629</v>
      </c>
      <c r="B1341" s="130" t="s">
        <v>133</v>
      </c>
      <c r="C1341" s="15"/>
      <c r="D1341" s="16"/>
      <c r="E1341" s="16"/>
      <c r="F1341" s="16"/>
      <c r="G1341" s="15"/>
      <c r="H1341" s="12">
        <f>SUM(J1341:P1341)</f>
        <v>40</v>
      </c>
      <c r="I1341" s="19"/>
      <c r="J1341" s="12">
        <v>10</v>
      </c>
      <c r="K1341" s="12"/>
      <c r="L1341" s="12">
        <v>15</v>
      </c>
      <c r="M1341" s="12"/>
      <c r="N1341" s="12">
        <v>6</v>
      </c>
      <c r="O1341" s="12"/>
      <c r="P1341" s="12">
        <v>9</v>
      </c>
      <c r="Q1341" s="12"/>
      <c r="R1341" s="12">
        <v>40</v>
      </c>
      <c r="S1341" s="12">
        <v>40</v>
      </c>
      <c r="T1341" s="141" t="s">
        <v>705</v>
      </c>
      <c r="U1341" s="141" t="s">
        <v>558</v>
      </c>
    </row>
    <row r="1342" spans="1:21" s="116" customFormat="1" ht="19.5" customHeight="1" x14ac:dyDescent="0.2">
      <c r="A1342" s="145"/>
      <c r="B1342" s="130" t="s">
        <v>105</v>
      </c>
      <c r="C1342" s="15"/>
      <c r="D1342" s="16"/>
      <c r="E1342" s="16"/>
      <c r="F1342" s="16"/>
      <c r="G1342" s="15"/>
      <c r="H1342" s="12">
        <f t="shared" ref="H1342" si="933">ROUND(H1343/H1341,1)</f>
        <v>411.9</v>
      </c>
      <c r="I1342" s="25" t="e">
        <f t="shared" ref="I1342" si="934">I1343/I1341</f>
        <v>#DIV/0!</v>
      </c>
      <c r="J1342" s="13" t="s">
        <v>396</v>
      </c>
      <c r="K1342" s="13">
        <v>0</v>
      </c>
      <c r="L1342" s="13" t="s">
        <v>396</v>
      </c>
      <c r="M1342" s="13">
        <v>0</v>
      </c>
      <c r="N1342" s="13" t="s">
        <v>396</v>
      </c>
      <c r="O1342" s="13">
        <v>0</v>
      </c>
      <c r="P1342" s="13" t="s">
        <v>396</v>
      </c>
      <c r="Q1342" s="25" t="e">
        <f t="shared" ref="Q1342" si="935">Q1343/Q1341</f>
        <v>#DIV/0!</v>
      </c>
      <c r="R1342" s="12">
        <f t="shared" ref="R1342:S1342" si="936">ROUND(R1343/R1341,1)</f>
        <v>805</v>
      </c>
      <c r="S1342" s="12">
        <f t="shared" si="936"/>
        <v>805</v>
      </c>
      <c r="T1342" s="142"/>
      <c r="U1342" s="142"/>
    </row>
    <row r="1343" spans="1:21" s="116" customFormat="1" ht="19.5" customHeight="1" x14ac:dyDescent="0.2">
      <c r="A1343" s="145"/>
      <c r="B1343" s="130" t="s">
        <v>90</v>
      </c>
      <c r="C1343" s="15"/>
      <c r="D1343" s="16"/>
      <c r="E1343" s="16"/>
      <c r="F1343" s="16"/>
      <c r="G1343" s="15"/>
      <c r="H1343" s="12">
        <f>SUM(H1344:H1349)</f>
        <v>16475.900000000001</v>
      </c>
      <c r="I1343" s="19"/>
      <c r="J1343" s="12">
        <f t="shared" ref="J1343:S1343" si="937">SUM(J1344:J1349)</f>
        <v>2390</v>
      </c>
      <c r="K1343" s="12">
        <f t="shared" si="937"/>
        <v>0</v>
      </c>
      <c r="L1343" s="12">
        <f t="shared" si="937"/>
        <v>2355</v>
      </c>
      <c r="M1343" s="12">
        <f t="shared" si="937"/>
        <v>0</v>
      </c>
      <c r="N1343" s="12">
        <f t="shared" si="937"/>
        <v>9230.9</v>
      </c>
      <c r="O1343" s="12">
        <f t="shared" si="937"/>
        <v>0</v>
      </c>
      <c r="P1343" s="12">
        <f t="shared" si="937"/>
        <v>2500</v>
      </c>
      <c r="Q1343" s="12">
        <f t="shared" si="937"/>
        <v>0</v>
      </c>
      <c r="R1343" s="12">
        <f t="shared" si="937"/>
        <v>32200</v>
      </c>
      <c r="S1343" s="12">
        <f t="shared" si="937"/>
        <v>32200</v>
      </c>
      <c r="T1343" s="142"/>
      <c r="U1343" s="142"/>
    </row>
    <row r="1344" spans="1:21" s="116" customFormat="1" ht="19.5" hidden="1" customHeight="1" x14ac:dyDescent="0.2">
      <c r="A1344" s="145"/>
      <c r="B1344" s="138" t="s">
        <v>17</v>
      </c>
      <c r="C1344" s="15"/>
      <c r="D1344" s="16"/>
      <c r="E1344" s="16"/>
      <c r="F1344" s="16"/>
      <c r="G1344" s="15"/>
      <c r="H1344" s="12"/>
      <c r="I1344" s="19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42"/>
      <c r="U1344" s="142"/>
    </row>
    <row r="1345" spans="1:21" s="116" customFormat="1" ht="19.5" customHeight="1" x14ac:dyDescent="0.2">
      <c r="A1345" s="145"/>
      <c r="B1345" s="144"/>
      <c r="C1345" s="15" t="s">
        <v>47</v>
      </c>
      <c r="D1345" s="15" t="s">
        <v>400</v>
      </c>
      <c r="E1345" s="15" t="s">
        <v>402</v>
      </c>
      <c r="F1345" s="15" t="s">
        <v>523</v>
      </c>
      <c r="G1345" s="15" t="s">
        <v>51</v>
      </c>
      <c r="H1345" s="26">
        <f t="shared" ref="H1345" si="938">J1345+L1345+N1345+P1345</f>
        <v>16475.900000000001</v>
      </c>
      <c r="I1345" s="19"/>
      <c r="J1345" s="12">
        <v>2390</v>
      </c>
      <c r="K1345" s="12"/>
      <c r="L1345" s="12">
        <v>2355</v>
      </c>
      <c r="M1345" s="12"/>
      <c r="N1345" s="12">
        <v>9230.9</v>
      </c>
      <c r="O1345" s="12"/>
      <c r="P1345" s="12">
        <v>2500</v>
      </c>
      <c r="Q1345" s="12"/>
      <c r="R1345" s="12">
        <v>32200</v>
      </c>
      <c r="S1345" s="12">
        <v>32200</v>
      </c>
      <c r="T1345" s="142"/>
      <c r="U1345" s="142"/>
    </row>
    <row r="1346" spans="1:21" s="116" customFormat="1" ht="19.5" hidden="1" customHeight="1" x14ac:dyDescent="0.2">
      <c r="A1346" s="145"/>
      <c r="B1346" s="144"/>
      <c r="C1346" s="15"/>
      <c r="D1346" s="16"/>
      <c r="E1346" s="16"/>
      <c r="F1346" s="16"/>
      <c r="G1346" s="15"/>
      <c r="H1346" s="12"/>
      <c r="I1346" s="19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42"/>
      <c r="U1346" s="142"/>
    </row>
    <row r="1347" spans="1:21" s="116" customFormat="1" ht="19.5" hidden="1" customHeight="1" x14ac:dyDescent="0.2">
      <c r="A1347" s="145"/>
      <c r="B1347" s="125"/>
      <c r="C1347" s="15"/>
      <c r="D1347" s="16"/>
      <c r="E1347" s="16"/>
      <c r="F1347" s="16"/>
      <c r="G1347" s="15"/>
      <c r="H1347" s="12"/>
      <c r="I1347" s="19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42"/>
      <c r="U1347" s="142"/>
    </row>
    <row r="1348" spans="1:21" s="116" customFormat="1" ht="19.5" customHeight="1" x14ac:dyDescent="0.2">
      <c r="A1348" s="145"/>
      <c r="B1348" s="130" t="s">
        <v>14</v>
      </c>
      <c r="C1348" s="15"/>
      <c r="D1348" s="16"/>
      <c r="E1348" s="16"/>
      <c r="F1348" s="16"/>
      <c r="G1348" s="15"/>
      <c r="H1348" s="12"/>
      <c r="I1348" s="19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42"/>
      <c r="U1348" s="142"/>
    </row>
    <row r="1349" spans="1:21" s="116" customFormat="1" ht="19.5" customHeight="1" x14ac:dyDescent="0.2">
      <c r="A1349" s="145"/>
      <c r="B1349" s="130" t="s">
        <v>15</v>
      </c>
      <c r="C1349" s="15"/>
      <c r="D1349" s="16"/>
      <c r="E1349" s="16"/>
      <c r="F1349" s="16"/>
      <c r="G1349" s="15"/>
      <c r="H1349" s="12"/>
      <c r="I1349" s="19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42"/>
      <c r="U1349" s="142"/>
    </row>
    <row r="1350" spans="1:21" s="116" customFormat="1" ht="29.25" customHeight="1" x14ac:dyDescent="0.2">
      <c r="A1350" s="145"/>
      <c r="B1350" s="130" t="s">
        <v>12</v>
      </c>
      <c r="C1350" s="15"/>
      <c r="D1350" s="16"/>
      <c r="E1350" s="16"/>
      <c r="F1350" s="16"/>
      <c r="G1350" s="15"/>
      <c r="H1350" s="12"/>
      <c r="I1350" s="19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43"/>
      <c r="U1350" s="143"/>
    </row>
    <row r="1351" spans="1:21" s="116" customFormat="1" ht="19.5" customHeight="1" x14ac:dyDescent="0.2">
      <c r="A1351" s="145" t="s">
        <v>630</v>
      </c>
      <c r="B1351" s="130" t="s">
        <v>133</v>
      </c>
      <c r="C1351" s="15"/>
      <c r="D1351" s="16"/>
      <c r="E1351" s="16"/>
      <c r="F1351" s="16"/>
      <c r="G1351" s="15"/>
      <c r="H1351" s="12">
        <f>SUM(J1351:P1351)</f>
        <v>32</v>
      </c>
      <c r="I1351" s="19"/>
      <c r="J1351" s="12">
        <v>8</v>
      </c>
      <c r="K1351" s="12"/>
      <c r="L1351" s="12">
        <v>8</v>
      </c>
      <c r="M1351" s="12"/>
      <c r="N1351" s="12">
        <v>8</v>
      </c>
      <c r="O1351" s="12"/>
      <c r="P1351" s="12">
        <v>8</v>
      </c>
      <c r="Q1351" s="12"/>
      <c r="R1351" s="12">
        <v>32</v>
      </c>
      <c r="S1351" s="12">
        <v>32</v>
      </c>
      <c r="T1351" s="141" t="s">
        <v>231</v>
      </c>
      <c r="U1351" s="141" t="s">
        <v>255</v>
      </c>
    </row>
    <row r="1352" spans="1:21" s="116" customFormat="1" ht="19.5" customHeight="1" x14ac:dyDescent="0.2">
      <c r="A1352" s="145"/>
      <c r="B1352" s="130" t="s">
        <v>105</v>
      </c>
      <c r="C1352" s="15"/>
      <c r="D1352" s="16"/>
      <c r="E1352" s="16"/>
      <c r="F1352" s="16"/>
      <c r="G1352" s="15"/>
      <c r="H1352" s="12">
        <f t="shared" ref="H1352" si="939">ROUND(H1353/H1351,1)</f>
        <v>56.3</v>
      </c>
      <c r="I1352" s="25" t="e">
        <f t="shared" ref="I1352" si="940">I1353/I1351</f>
        <v>#DIV/0!</v>
      </c>
      <c r="J1352" s="13" t="s">
        <v>396</v>
      </c>
      <c r="K1352" s="13">
        <v>0</v>
      </c>
      <c r="L1352" s="13" t="s">
        <v>396</v>
      </c>
      <c r="M1352" s="13">
        <v>0</v>
      </c>
      <c r="N1352" s="13" t="s">
        <v>396</v>
      </c>
      <c r="O1352" s="13">
        <v>0</v>
      </c>
      <c r="P1352" s="13" t="s">
        <v>396</v>
      </c>
      <c r="Q1352" s="25" t="e">
        <f t="shared" ref="Q1352" si="941">Q1353/Q1351</f>
        <v>#DIV/0!</v>
      </c>
      <c r="R1352" s="12">
        <f t="shared" ref="R1352:S1352" si="942">ROUND(R1353/R1351,1)</f>
        <v>140.6</v>
      </c>
      <c r="S1352" s="12">
        <f t="shared" si="942"/>
        <v>140.6</v>
      </c>
      <c r="T1352" s="142"/>
      <c r="U1352" s="142"/>
    </row>
    <row r="1353" spans="1:21" s="116" customFormat="1" ht="19.5" customHeight="1" x14ac:dyDescent="0.2">
      <c r="A1353" s="145"/>
      <c r="B1353" s="130" t="s">
        <v>90</v>
      </c>
      <c r="C1353" s="15"/>
      <c r="D1353" s="16"/>
      <c r="E1353" s="16"/>
      <c r="F1353" s="16"/>
      <c r="G1353" s="15"/>
      <c r="H1353" s="12">
        <f>SUM(H1354:H1359)</f>
        <v>1800</v>
      </c>
      <c r="I1353" s="19"/>
      <c r="J1353" s="12">
        <f t="shared" ref="J1353:S1353" si="943">SUM(J1354:J1359)</f>
        <v>146</v>
      </c>
      <c r="K1353" s="12">
        <f t="shared" si="943"/>
        <v>0</v>
      </c>
      <c r="L1353" s="12">
        <f t="shared" si="943"/>
        <v>574</v>
      </c>
      <c r="M1353" s="12">
        <f t="shared" si="943"/>
        <v>0</v>
      </c>
      <c r="N1353" s="12">
        <f t="shared" si="943"/>
        <v>540</v>
      </c>
      <c r="O1353" s="12">
        <f t="shared" si="943"/>
        <v>1125</v>
      </c>
      <c r="P1353" s="12">
        <f t="shared" si="943"/>
        <v>540</v>
      </c>
      <c r="Q1353" s="12">
        <f t="shared" si="943"/>
        <v>0</v>
      </c>
      <c r="R1353" s="12">
        <f t="shared" si="943"/>
        <v>4500</v>
      </c>
      <c r="S1353" s="12">
        <f t="shared" si="943"/>
        <v>4500</v>
      </c>
      <c r="T1353" s="142"/>
      <c r="U1353" s="142"/>
    </row>
    <row r="1354" spans="1:21" s="116" customFormat="1" ht="19.5" hidden="1" customHeight="1" x14ac:dyDescent="0.2">
      <c r="A1354" s="145"/>
      <c r="B1354" s="138" t="s">
        <v>17</v>
      </c>
      <c r="C1354" s="15"/>
      <c r="D1354" s="16"/>
      <c r="E1354" s="16"/>
      <c r="F1354" s="16"/>
      <c r="G1354" s="15"/>
      <c r="H1354" s="12"/>
      <c r="I1354" s="19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42"/>
      <c r="U1354" s="142"/>
    </row>
    <row r="1355" spans="1:21" s="116" customFormat="1" ht="19.5" customHeight="1" x14ac:dyDescent="0.2">
      <c r="A1355" s="145"/>
      <c r="B1355" s="144"/>
      <c r="C1355" s="15" t="s">
        <v>47</v>
      </c>
      <c r="D1355" s="15" t="s">
        <v>400</v>
      </c>
      <c r="E1355" s="15" t="s">
        <v>402</v>
      </c>
      <c r="F1355" s="15" t="s">
        <v>523</v>
      </c>
      <c r="G1355" s="15" t="s">
        <v>51</v>
      </c>
      <c r="H1355" s="12">
        <f t="shared" ref="H1355" si="944">J1355+L1355+N1355+P1355</f>
        <v>1800</v>
      </c>
      <c r="I1355" s="19"/>
      <c r="J1355" s="12">
        <v>146</v>
      </c>
      <c r="K1355" s="12"/>
      <c r="L1355" s="12">
        <v>574</v>
      </c>
      <c r="M1355" s="12"/>
      <c r="N1355" s="12">
        <v>540</v>
      </c>
      <c r="O1355" s="12">
        <v>1125</v>
      </c>
      <c r="P1355" s="12">
        <v>540</v>
      </c>
      <c r="Q1355" s="12"/>
      <c r="R1355" s="12">
        <v>4500</v>
      </c>
      <c r="S1355" s="12">
        <v>4500</v>
      </c>
      <c r="T1355" s="142"/>
      <c r="U1355" s="142"/>
    </row>
    <row r="1356" spans="1:21" s="116" customFormat="1" ht="19.5" hidden="1" customHeight="1" x14ac:dyDescent="0.2">
      <c r="A1356" s="145"/>
      <c r="B1356" s="144"/>
      <c r="C1356" s="15"/>
      <c r="D1356" s="16"/>
      <c r="E1356" s="16"/>
      <c r="F1356" s="16"/>
      <c r="G1356" s="15"/>
      <c r="H1356" s="12"/>
      <c r="I1356" s="19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42"/>
      <c r="U1356" s="142"/>
    </row>
    <row r="1357" spans="1:21" s="116" customFormat="1" ht="19.5" hidden="1" customHeight="1" x14ac:dyDescent="0.2">
      <c r="A1357" s="145"/>
      <c r="B1357" s="125"/>
      <c r="C1357" s="15"/>
      <c r="D1357" s="16"/>
      <c r="E1357" s="16"/>
      <c r="F1357" s="16"/>
      <c r="G1357" s="15"/>
      <c r="H1357" s="12"/>
      <c r="I1357" s="19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42"/>
      <c r="U1357" s="142"/>
    </row>
    <row r="1358" spans="1:21" s="116" customFormat="1" ht="19.5" customHeight="1" x14ac:dyDescent="0.2">
      <c r="A1358" s="145"/>
      <c r="B1358" s="130" t="s">
        <v>14</v>
      </c>
      <c r="C1358" s="15"/>
      <c r="D1358" s="16"/>
      <c r="E1358" s="16"/>
      <c r="F1358" s="16"/>
      <c r="G1358" s="15"/>
      <c r="H1358" s="12"/>
      <c r="I1358" s="19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42"/>
      <c r="U1358" s="142"/>
    </row>
    <row r="1359" spans="1:21" s="116" customFormat="1" ht="19.5" customHeight="1" x14ac:dyDescent="0.2">
      <c r="A1359" s="145"/>
      <c r="B1359" s="130" t="s">
        <v>15</v>
      </c>
      <c r="C1359" s="15"/>
      <c r="D1359" s="16"/>
      <c r="E1359" s="16"/>
      <c r="F1359" s="16"/>
      <c r="G1359" s="15"/>
      <c r="H1359" s="12"/>
      <c r="I1359" s="19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42"/>
      <c r="U1359" s="142"/>
    </row>
    <row r="1360" spans="1:21" s="116" customFormat="1" ht="19.5" customHeight="1" x14ac:dyDescent="0.2">
      <c r="A1360" s="145"/>
      <c r="B1360" s="130" t="s">
        <v>12</v>
      </c>
      <c r="C1360" s="15"/>
      <c r="D1360" s="16"/>
      <c r="E1360" s="16"/>
      <c r="F1360" s="16"/>
      <c r="G1360" s="15"/>
      <c r="H1360" s="12"/>
      <c r="I1360" s="19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43"/>
      <c r="U1360" s="143"/>
    </row>
    <row r="1361" spans="1:21" s="116" customFormat="1" ht="15" customHeight="1" x14ac:dyDescent="0.2">
      <c r="A1361" s="141" t="s">
        <v>28</v>
      </c>
      <c r="B1361" s="130" t="s">
        <v>410</v>
      </c>
      <c r="C1361" s="15"/>
      <c r="D1361" s="16"/>
      <c r="E1361" s="16"/>
      <c r="F1361" s="16"/>
      <c r="G1361" s="15"/>
      <c r="H1361" s="12">
        <f>H1362+H1363+H1364+H1365</f>
        <v>81541.299999999988</v>
      </c>
      <c r="I1361" s="12">
        <f t="shared" ref="I1361:S1361" si="945">I1362+I1363+I1364+I1365</f>
        <v>8192.7999999999993</v>
      </c>
      <c r="J1361" s="12">
        <f t="shared" si="945"/>
        <v>19800</v>
      </c>
      <c r="K1361" s="12">
        <f t="shared" si="945"/>
        <v>8192.7999999999993</v>
      </c>
      <c r="L1361" s="12">
        <f t="shared" si="945"/>
        <v>26164.6</v>
      </c>
      <c r="M1361" s="12">
        <f t="shared" si="945"/>
        <v>0</v>
      </c>
      <c r="N1361" s="12">
        <f t="shared" si="945"/>
        <v>22862.9</v>
      </c>
      <c r="O1361" s="12">
        <f t="shared" si="945"/>
        <v>1125</v>
      </c>
      <c r="P1361" s="12">
        <f t="shared" si="945"/>
        <v>13483.8</v>
      </c>
      <c r="Q1361" s="12">
        <f t="shared" si="945"/>
        <v>0</v>
      </c>
      <c r="R1361" s="12">
        <f t="shared" si="945"/>
        <v>87241.3</v>
      </c>
      <c r="S1361" s="12">
        <f t="shared" si="945"/>
        <v>89241.3</v>
      </c>
      <c r="T1361" s="128"/>
      <c r="U1361" s="123"/>
    </row>
    <row r="1362" spans="1:21" s="116" customFormat="1" ht="13.35" customHeight="1" x14ac:dyDescent="0.2">
      <c r="A1362" s="142"/>
      <c r="B1362" s="130" t="s">
        <v>17</v>
      </c>
      <c r="C1362" s="15"/>
      <c r="D1362" s="16"/>
      <c r="E1362" s="16"/>
      <c r="F1362" s="16"/>
      <c r="G1362" s="15"/>
      <c r="H1362" s="12">
        <f>H1294+H1295+H1296+H1258+H1259+H1260+H1262+H1297+H1337</f>
        <v>81541.299999999988</v>
      </c>
      <c r="I1362" s="12">
        <f t="shared" ref="I1362:S1362" si="946">I1294+I1295+I1296+I1258+I1259+I1260+I1262+I1297+I1337</f>
        <v>8192.7999999999993</v>
      </c>
      <c r="J1362" s="12">
        <f t="shared" si="946"/>
        <v>19800</v>
      </c>
      <c r="K1362" s="12">
        <f t="shared" si="946"/>
        <v>8192.7999999999993</v>
      </c>
      <c r="L1362" s="12">
        <f t="shared" si="946"/>
        <v>26164.6</v>
      </c>
      <c r="M1362" s="12">
        <f t="shared" si="946"/>
        <v>0</v>
      </c>
      <c r="N1362" s="12">
        <f t="shared" si="946"/>
        <v>22862.9</v>
      </c>
      <c r="O1362" s="12">
        <f t="shared" si="946"/>
        <v>1125</v>
      </c>
      <c r="P1362" s="12">
        <f t="shared" si="946"/>
        <v>13483.8</v>
      </c>
      <c r="Q1362" s="12">
        <f t="shared" si="946"/>
        <v>0</v>
      </c>
      <c r="R1362" s="12">
        <f t="shared" si="946"/>
        <v>87241.3</v>
      </c>
      <c r="S1362" s="12">
        <f t="shared" si="946"/>
        <v>89241.3</v>
      </c>
      <c r="T1362" s="94"/>
      <c r="U1362" s="128"/>
    </row>
    <row r="1363" spans="1:21" s="116" customFormat="1" x14ac:dyDescent="0.2">
      <c r="A1363" s="142"/>
      <c r="B1363" s="130" t="s">
        <v>14</v>
      </c>
      <c r="C1363" s="15"/>
      <c r="D1363" s="16"/>
      <c r="E1363" s="16"/>
      <c r="F1363" s="16"/>
      <c r="G1363" s="15"/>
      <c r="H1363" s="12">
        <f t="shared" ref="H1363:S1363" si="947">H1298+H1263</f>
        <v>0</v>
      </c>
      <c r="I1363" s="12">
        <f t="shared" si="947"/>
        <v>0</v>
      </c>
      <c r="J1363" s="12">
        <f t="shared" si="947"/>
        <v>0</v>
      </c>
      <c r="K1363" s="12">
        <f t="shared" si="947"/>
        <v>0</v>
      </c>
      <c r="L1363" s="12">
        <f t="shared" si="947"/>
        <v>0</v>
      </c>
      <c r="M1363" s="12">
        <f t="shared" si="947"/>
        <v>0</v>
      </c>
      <c r="N1363" s="12">
        <f t="shared" si="947"/>
        <v>0</v>
      </c>
      <c r="O1363" s="12">
        <f t="shared" si="947"/>
        <v>0</v>
      </c>
      <c r="P1363" s="12">
        <f t="shared" si="947"/>
        <v>0</v>
      </c>
      <c r="Q1363" s="12">
        <f t="shared" si="947"/>
        <v>0</v>
      </c>
      <c r="R1363" s="12">
        <f t="shared" si="947"/>
        <v>0</v>
      </c>
      <c r="S1363" s="12">
        <f t="shared" si="947"/>
        <v>0</v>
      </c>
      <c r="T1363" s="94"/>
      <c r="U1363" s="128"/>
    </row>
    <row r="1364" spans="1:21" s="116" customFormat="1" ht="13.35" customHeight="1" x14ac:dyDescent="0.2">
      <c r="A1364" s="142"/>
      <c r="B1364" s="130" t="s">
        <v>15</v>
      </c>
      <c r="C1364" s="15"/>
      <c r="D1364" s="16"/>
      <c r="E1364" s="16"/>
      <c r="F1364" s="16"/>
      <c r="G1364" s="15"/>
      <c r="H1364" s="12">
        <f t="shared" ref="H1364:S1364" si="948">H1299+H1264</f>
        <v>0</v>
      </c>
      <c r="I1364" s="12">
        <f t="shared" si="948"/>
        <v>0</v>
      </c>
      <c r="J1364" s="12">
        <f t="shared" si="948"/>
        <v>0</v>
      </c>
      <c r="K1364" s="12">
        <f t="shared" si="948"/>
        <v>0</v>
      </c>
      <c r="L1364" s="12">
        <f t="shared" si="948"/>
        <v>0</v>
      </c>
      <c r="M1364" s="12">
        <f t="shared" si="948"/>
        <v>0</v>
      </c>
      <c r="N1364" s="12">
        <f t="shared" si="948"/>
        <v>0</v>
      </c>
      <c r="O1364" s="12">
        <f t="shared" si="948"/>
        <v>0</v>
      </c>
      <c r="P1364" s="12">
        <f t="shared" si="948"/>
        <v>0</v>
      </c>
      <c r="Q1364" s="12">
        <f t="shared" si="948"/>
        <v>0</v>
      </c>
      <c r="R1364" s="12">
        <f t="shared" si="948"/>
        <v>0</v>
      </c>
      <c r="S1364" s="12">
        <f t="shared" si="948"/>
        <v>0</v>
      </c>
      <c r="T1364" s="94"/>
      <c r="U1364" s="128"/>
    </row>
    <row r="1365" spans="1:21" s="116" customFormat="1" ht="25.5" x14ac:dyDescent="0.2">
      <c r="A1365" s="143"/>
      <c r="B1365" s="130" t="s">
        <v>12</v>
      </c>
      <c r="C1365" s="15"/>
      <c r="D1365" s="16"/>
      <c r="E1365" s="16"/>
      <c r="F1365" s="16"/>
      <c r="G1365" s="15"/>
      <c r="H1365" s="12">
        <f t="shared" ref="H1365:S1365" si="949">H1300+H1265</f>
        <v>0</v>
      </c>
      <c r="I1365" s="12">
        <f t="shared" si="949"/>
        <v>0</v>
      </c>
      <c r="J1365" s="12">
        <f t="shared" si="949"/>
        <v>0</v>
      </c>
      <c r="K1365" s="12">
        <f t="shared" si="949"/>
        <v>0</v>
      </c>
      <c r="L1365" s="12">
        <f t="shared" si="949"/>
        <v>0</v>
      </c>
      <c r="M1365" s="12">
        <f t="shared" si="949"/>
        <v>0</v>
      </c>
      <c r="N1365" s="12">
        <f t="shared" si="949"/>
        <v>0</v>
      </c>
      <c r="O1365" s="12">
        <f t="shared" si="949"/>
        <v>0</v>
      </c>
      <c r="P1365" s="12">
        <f t="shared" si="949"/>
        <v>0</v>
      </c>
      <c r="Q1365" s="12">
        <f t="shared" si="949"/>
        <v>0</v>
      </c>
      <c r="R1365" s="12">
        <f t="shared" si="949"/>
        <v>0</v>
      </c>
      <c r="S1365" s="12">
        <f t="shared" si="949"/>
        <v>0</v>
      </c>
      <c r="T1365" s="94"/>
      <c r="U1365" s="128"/>
    </row>
    <row r="1366" spans="1:21" s="116" customFormat="1" ht="36" customHeight="1" x14ac:dyDescent="0.2">
      <c r="A1366" s="152" t="s">
        <v>209</v>
      </c>
      <c r="B1366" s="155"/>
      <c r="C1366" s="155"/>
      <c r="D1366" s="155"/>
      <c r="E1366" s="155"/>
      <c r="F1366" s="155"/>
      <c r="G1366" s="155"/>
      <c r="H1366" s="155"/>
      <c r="I1366" s="155"/>
      <c r="J1366" s="155"/>
      <c r="K1366" s="155"/>
      <c r="L1366" s="155"/>
      <c r="M1366" s="155"/>
      <c r="N1366" s="155"/>
      <c r="O1366" s="155"/>
      <c r="P1366" s="155"/>
      <c r="Q1366" s="155"/>
      <c r="R1366" s="155"/>
      <c r="S1366" s="155"/>
      <c r="T1366" s="155"/>
      <c r="U1366" s="156"/>
    </row>
    <row r="1367" spans="1:21" s="116" customFormat="1" ht="29.25" customHeight="1" x14ac:dyDescent="0.2">
      <c r="A1367" s="145" t="s">
        <v>631</v>
      </c>
      <c r="B1367" s="130" t="s">
        <v>145</v>
      </c>
      <c r="C1367" s="15"/>
      <c r="D1367" s="16"/>
      <c r="E1367" s="16"/>
      <c r="F1367" s="16"/>
      <c r="G1367" s="15"/>
      <c r="H1367" s="12">
        <v>0</v>
      </c>
      <c r="I1367" s="12">
        <v>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2">
        <v>0</v>
      </c>
      <c r="P1367" s="12">
        <v>0</v>
      </c>
      <c r="Q1367" s="12">
        <v>0</v>
      </c>
      <c r="R1367" s="12">
        <v>0</v>
      </c>
      <c r="S1367" s="12">
        <v>0</v>
      </c>
      <c r="T1367" s="140" t="s">
        <v>707</v>
      </c>
      <c r="U1367" s="140" t="s">
        <v>252</v>
      </c>
    </row>
    <row r="1368" spans="1:21" s="116" customFormat="1" ht="25.5" x14ac:dyDescent="0.2">
      <c r="A1368" s="145"/>
      <c r="B1368" s="130" t="s">
        <v>105</v>
      </c>
      <c r="C1368" s="15"/>
      <c r="D1368" s="16"/>
      <c r="E1368" s="16"/>
      <c r="F1368" s="16"/>
      <c r="G1368" s="15"/>
      <c r="H1368" s="12">
        <v>0</v>
      </c>
      <c r="I1368" s="12">
        <v>0</v>
      </c>
      <c r="J1368" s="13" t="s">
        <v>396</v>
      </c>
      <c r="K1368" s="13">
        <v>0</v>
      </c>
      <c r="L1368" s="13" t="s">
        <v>396</v>
      </c>
      <c r="M1368" s="13">
        <v>0</v>
      </c>
      <c r="N1368" s="13" t="s">
        <v>396</v>
      </c>
      <c r="O1368" s="13">
        <v>0</v>
      </c>
      <c r="P1368" s="13" t="s">
        <v>396</v>
      </c>
      <c r="Q1368" s="12">
        <v>0</v>
      </c>
      <c r="R1368" s="12">
        <v>0</v>
      </c>
      <c r="S1368" s="12">
        <v>0</v>
      </c>
      <c r="T1368" s="140"/>
      <c r="U1368" s="140"/>
    </row>
    <row r="1369" spans="1:21" s="116" customFormat="1" ht="25.5" x14ac:dyDescent="0.2">
      <c r="A1369" s="145"/>
      <c r="B1369" s="130" t="s">
        <v>90</v>
      </c>
      <c r="C1369" s="15"/>
      <c r="D1369" s="16"/>
      <c r="E1369" s="16"/>
      <c r="F1369" s="16"/>
      <c r="G1369" s="15"/>
      <c r="H1369" s="12">
        <f t="shared" ref="H1369" si="950">SUM(H1370:H1375)</f>
        <v>3680</v>
      </c>
      <c r="I1369" s="12">
        <f t="shared" ref="I1369:S1369" si="951">SUM(I1370:I1375)</f>
        <v>0</v>
      </c>
      <c r="J1369" s="12">
        <f t="shared" si="951"/>
        <v>100</v>
      </c>
      <c r="K1369" s="12">
        <f t="shared" si="951"/>
        <v>0</v>
      </c>
      <c r="L1369" s="12">
        <f t="shared" si="951"/>
        <v>100</v>
      </c>
      <c r="M1369" s="12">
        <f t="shared" si="951"/>
        <v>0</v>
      </c>
      <c r="N1369" s="12">
        <f t="shared" si="951"/>
        <v>100</v>
      </c>
      <c r="O1369" s="12">
        <f t="shared" si="951"/>
        <v>0</v>
      </c>
      <c r="P1369" s="12">
        <f t="shared" si="951"/>
        <v>3380</v>
      </c>
      <c r="Q1369" s="12">
        <f t="shared" si="951"/>
        <v>0</v>
      </c>
      <c r="R1369" s="12">
        <f t="shared" si="951"/>
        <v>3680</v>
      </c>
      <c r="S1369" s="12">
        <f t="shared" si="951"/>
        <v>3680</v>
      </c>
      <c r="T1369" s="140"/>
      <c r="U1369" s="140"/>
    </row>
    <row r="1370" spans="1:21" s="116" customFormat="1" ht="13.35" customHeight="1" x14ac:dyDescent="0.2">
      <c r="A1370" s="145"/>
      <c r="B1370" s="138" t="s">
        <v>17</v>
      </c>
      <c r="C1370" s="33" t="str">
        <f>C1379</f>
        <v>136</v>
      </c>
      <c r="D1370" s="33" t="str">
        <f t="shared" ref="D1370:G1370" si="952">D1379</f>
        <v>07</v>
      </c>
      <c r="E1370" s="33" t="str">
        <f t="shared" ref="E1370" si="953">E1379</f>
        <v>09</v>
      </c>
      <c r="F1370" s="33" t="str">
        <f t="shared" si="952"/>
        <v>0730503550</v>
      </c>
      <c r="G1370" s="33" t="str">
        <f t="shared" si="952"/>
        <v>622</v>
      </c>
      <c r="H1370" s="12">
        <f t="shared" ref="H1370" si="954">H1379</f>
        <v>3000</v>
      </c>
      <c r="I1370" s="12">
        <f t="shared" ref="I1370:S1370" si="955">I1379</f>
        <v>0</v>
      </c>
      <c r="J1370" s="12">
        <f t="shared" si="955"/>
        <v>0</v>
      </c>
      <c r="K1370" s="12">
        <f t="shared" si="955"/>
        <v>0</v>
      </c>
      <c r="L1370" s="12">
        <f t="shared" si="955"/>
        <v>0</v>
      </c>
      <c r="M1370" s="12">
        <f t="shared" si="955"/>
        <v>0</v>
      </c>
      <c r="N1370" s="12">
        <f t="shared" si="955"/>
        <v>0</v>
      </c>
      <c r="O1370" s="12">
        <f t="shared" si="955"/>
        <v>0</v>
      </c>
      <c r="P1370" s="12">
        <f t="shared" si="955"/>
        <v>3000</v>
      </c>
      <c r="Q1370" s="12">
        <f t="shared" si="955"/>
        <v>0</v>
      </c>
      <c r="R1370" s="12">
        <f t="shared" si="955"/>
        <v>3000</v>
      </c>
      <c r="S1370" s="12">
        <f t="shared" si="955"/>
        <v>3000</v>
      </c>
      <c r="T1370" s="140"/>
      <c r="U1370" s="140"/>
    </row>
    <row r="1371" spans="1:21" s="116" customFormat="1" x14ac:dyDescent="0.2">
      <c r="A1371" s="145"/>
      <c r="B1371" s="144"/>
      <c r="C1371" s="33" t="str">
        <f>C1386</f>
        <v>136</v>
      </c>
      <c r="D1371" s="33" t="str">
        <f t="shared" ref="D1371:G1371" si="956">D1386</f>
        <v>07</v>
      </c>
      <c r="E1371" s="33" t="str">
        <f t="shared" ref="E1371" si="957">E1386</f>
        <v>09</v>
      </c>
      <c r="F1371" s="33" t="str">
        <f t="shared" si="956"/>
        <v>0730503550</v>
      </c>
      <c r="G1371" s="33" t="str">
        <f t="shared" si="956"/>
        <v>244</v>
      </c>
      <c r="H1371" s="12">
        <f t="shared" ref="H1371" si="958">H1386</f>
        <v>330</v>
      </c>
      <c r="I1371" s="12">
        <f t="shared" ref="I1371:S1371" si="959">I1386</f>
        <v>0</v>
      </c>
      <c r="J1371" s="12">
        <f t="shared" si="959"/>
        <v>100</v>
      </c>
      <c r="K1371" s="12">
        <f t="shared" si="959"/>
        <v>0</v>
      </c>
      <c r="L1371" s="12">
        <f t="shared" si="959"/>
        <v>100</v>
      </c>
      <c r="M1371" s="12">
        <f t="shared" si="959"/>
        <v>0</v>
      </c>
      <c r="N1371" s="12">
        <f t="shared" si="959"/>
        <v>100</v>
      </c>
      <c r="O1371" s="12">
        <f t="shared" si="959"/>
        <v>0</v>
      </c>
      <c r="P1371" s="12">
        <f t="shared" si="959"/>
        <v>30</v>
      </c>
      <c r="Q1371" s="12">
        <f t="shared" si="959"/>
        <v>0</v>
      </c>
      <c r="R1371" s="12">
        <f t="shared" si="959"/>
        <v>330</v>
      </c>
      <c r="S1371" s="12">
        <f t="shared" si="959"/>
        <v>330</v>
      </c>
      <c r="T1371" s="140"/>
      <c r="U1371" s="140"/>
    </row>
    <row r="1372" spans="1:21" s="116" customFormat="1" x14ac:dyDescent="0.2">
      <c r="A1372" s="145"/>
      <c r="B1372" s="139"/>
      <c r="C1372" s="33" t="str">
        <f>C1386</f>
        <v>136</v>
      </c>
      <c r="D1372" s="33" t="str">
        <f t="shared" ref="D1372:F1372" si="960">D1386</f>
        <v>07</v>
      </c>
      <c r="E1372" s="33" t="str">
        <f t="shared" ref="E1372" si="961">E1386</f>
        <v>09</v>
      </c>
      <c r="F1372" s="33" t="str">
        <f t="shared" si="960"/>
        <v>0730503550</v>
      </c>
      <c r="G1372" s="33">
        <v>350</v>
      </c>
      <c r="H1372" s="12">
        <f t="shared" ref="H1372" si="962">H1387</f>
        <v>350</v>
      </c>
      <c r="I1372" s="12">
        <f t="shared" ref="I1372:S1372" si="963">I1387</f>
        <v>0</v>
      </c>
      <c r="J1372" s="12">
        <f t="shared" si="963"/>
        <v>0</v>
      </c>
      <c r="K1372" s="12">
        <f t="shared" si="963"/>
        <v>0</v>
      </c>
      <c r="L1372" s="12">
        <f t="shared" si="963"/>
        <v>0</v>
      </c>
      <c r="M1372" s="12">
        <f t="shared" si="963"/>
        <v>0</v>
      </c>
      <c r="N1372" s="12">
        <f t="shared" si="963"/>
        <v>0</v>
      </c>
      <c r="O1372" s="12">
        <f t="shared" si="963"/>
        <v>0</v>
      </c>
      <c r="P1372" s="12">
        <f t="shared" si="963"/>
        <v>350</v>
      </c>
      <c r="Q1372" s="12">
        <f t="shared" si="963"/>
        <v>0</v>
      </c>
      <c r="R1372" s="12">
        <f t="shared" si="963"/>
        <v>350</v>
      </c>
      <c r="S1372" s="12">
        <f t="shared" si="963"/>
        <v>350</v>
      </c>
      <c r="T1372" s="140"/>
      <c r="U1372" s="140"/>
    </row>
    <row r="1373" spans="1:21" s="116" customFormat="1" ht="13.35" customHeight="1" x14ac:dyDescent="0.2">
      <c r="A1373" s="145"/>
      <c r="B1373" s="130" t="s">
        <v>14</v>
      </c>
      <c r="C1373" s="30"/>
      <c r="D1373" s="30"/>
      <c r="E1373" s="30"/>
      <c r="F1373" s="30"/>
      <c r="G1373" s="30"/>
      <c r="H1373" s="12">
        <f t="shared" ref="H1373:H1375" si="964">H1380+H1388</f>
        <v>0</v>
      </c>
      <c r="I1373" s="12">
        <f t="shared" ref="I1373:S1373" si="965">I1380+I1388</f>
        <v>0</v>
      </c>
      <c r="J1373" s="12">
        <f t="shared" si="965"/>
        <v>0</v>
      </c>
      <c r="K1373" s="12">
        <f t="shared" si="965"/>
        <v>0</v>
      </c>
      <c r="L1373" s="12">
        <f t="shared" si="965"/>
        <v>0</v>
      </c>
      <c r="M1373" s="12">
        <f t="shared" si="965"/>
        <v>0</v>
      </c>
      <c r="N1373" s="12">
        <f t="shared" si="965"/>
        <v>0</v>
      </c>
      <c r="O1373" s="12">
        <f t="shared" si="965"/>
        <v>0</v>
      </c>
      <c r="P1373" s="12">
        <f t="shared" si="965"/>
        <v>0</v>
      </c>
      <c r="Q1373" s="12">
        <f t="shared" si="965"/>
        <v>0</v>
      </c>
      <c r="R1373" s="12">
        <f t="shared" si="965"/>
        <v>0</v>
      </c>
      <c r="S1373" s="12">
        <f t="shared" si="965"/>
        <v>0</v>
      </c>
      <c r="T1373" s="140"/>
      <c r="U1373" s="140"/>
    </row>
    <row r="1374" spans="1:21" s="116" customFormat="1" ht="13.35" customHeight="1" x14ac:dyDescent="0.2">
      <c r="A1374" s="145"/>
      <c r="B1374" s="130" t="s">
        <v>15</v>
      </c>
      <c r="C1374" s="30"/>
      <c r="D1374" s="30"/>
      <c r="E1374" s="30"/>
      <c r="F1374" s="30"/>
      <c r="G1374" s="30"/>
      <c r="H1374" s="12">
        <f t="shared" ref="H1374" si="966">H1381+H1389</f>
        <v>0</v>
      </c>
      <c r="I1374" s="12">
        <f t="shared" ref="I1374:S1374" si="967">I1381+I1389</f>
        <v>0</v>
      </c>
      <c r="J1374" s="12">
        <f t="shared" si="967"/>
        <v>0</v>
      </c>
      <c r="K1374" s="12">
        <f t="shared" si="967"/>
        <v>0</v>
      </c>
      <c r="L1374" s="12">
        <f t="shared" si="967"/>
        <v>0</v>
      </c>
      <c r="M1374" s="12">
        <f t="shared" si="967"/>
        <v>0</v>
      </c>
      <c r="N1374" s="12">
        <f t="shared" si="967"/>
        <v>0</v>
      </c>
      <c r="O1374" s="12">
        <f t="shared" si="967"/>
        <v>0</v>
      </c>
      <c r="P1374" s="12">
        <f t="shared" si="967"/>
        <v>0</v>
      </c>
      <c r="Q1374" s="12">
        <f t="shared" si="967"/>
        <v>0</v>
      </c>
      <c r="R1374" s="12">
        <f t="shared" si="967"/>
        <v>0</v>
      </c>
      <c r="S1374" s="12">
        <f t="shared" si="967"/>
        <v>0</v>
      </c>
      <c r="T1374" s="140"/>
      <c r="U1374" s="140"/>
    </row>
    <row r="1375" spans="1:21" s="116" customFormat="1" ht="13.35" customHeight="1" x14ac:dyDescent="0.2">
      <c r="A1375" s="145"/>
      <c r="B1375" s="130" t="s">
        <v>12</v>
      </c>
      <c r="C1375" s="30"/>
      <c r="D1375" s="30"/>
      <c r="E1375" s="30"/>
      <c r="F1375" s="30"/>
      <c r="G1375" s="30"/>
      <c r="H1375" s="12">
        <f t="shared" si="964"/>
        <v>0</v>
      </c>
      <c r="I1375" s="12">
        <f t="shared" ref="I1375:S1375" si="968">I1382+I1390</f>
        <v>0</v>
      </c>
      <c r="J1375" s="12">
        <f t="shared" si="968"/>
        <v>0</v>
      </c>
      <c r="K1375" s="12">
        <f t="shared" si="968"/>
        <v>0</v>
      </c>
      <c r="L1375" s="12">
        <f t="shared" si="968"/>
        <v>0</v>
      </c>
      <c r="M1375" s="12">
        <f t="shared" si="968"/>
        <v>0</v>
      </c>
      <c r="N1375" s="12">
        <f t="shared" si="968"/>
        <v>0</v>
      </c>
      <c r="O1375" s="12">
        <f t="shared" si="968"/>
        <v>0</v>
      </c>
      <c r="P1375" s="12">
        <f t="shared" si="968"/>
        <v>0</v>
      </c>
      <c r="Q1375" s="12">
        <f t="shared" si="968"/>
        <v>0</v>
      </c>
      <c r="R1375" s="12">
        <f t="shared" si="968"/>
        <v>0</v>
      </c>
      <c r="S1375" s="12">
        <f t="shared" si="968"/>
        <v>0</v>
      </c>
      <c r="T1375" s="140"/>
      <c r="U1375" s="140"/>
    </row>
    <row r="1376" spans="1:21" s="116" customFormat="1" ht="12.75" customHeight="1" x14ac:dyDescent="0.2">
      <c r="A1376" s="145" t="s">
        <v>632</v>
      </c>
      <c r="B1376" s="130" t="s">
        <v>349</v>
      </c>
      <c r="C1376" s="15"/>
      <c r="D1376" s="16"/>
      <c r="E1376" s="16"/>
      <c r="F1376" s="16"/>
      <c r="G1376" s="15"/>
      <c r="H1376" s="25" t="s">
        <v>391</v>
      </c>
      <c r="I1376" s="25">
        <v>0</v>
      </c>
      <c r="J1376" s="25">
        <v>0</v>
      </c>
      <c r="K1376" s="25">
        <v>0</v>
      </c>
      <c r="L1376" s="25">
        <v>0</v>
      </c>
      <c r="M1376" s="25">
        <v>0</v>
      </c>
      <c r="N1376" s="25">
        <v>0</v>
      </c>
      <c r="O1376" s="25">
        <v>0</v>
      </c>
      <c r="P1376" s="25" t="s">
        <v>391</v>
      </c>
      <c r="Q1376" s="25">
        <v>0</v>
      </c>
      <c r="R1376" s="25" t="s">
        <v>391</v>
      </c>
      <c r="S1376" s="25" t="s">
        <v>391</v>
      </c>
      <c r="T1376" s="140" t="s">
        <v>231</v>
      </c>
      <c r="U1376" s="140" t="s">
        <v>253</v>
      </c>
    </row>
    <row r="1377" spans="1:21" s="116" customFormat="1" ht="25.5" x14ac:dyDescent="0.2">
      <c r="A1377" s="145"/>
      <c r="B1377" s="130" t="s">
        <v>106</v>
      </c>
      <c r="C1377" s="15"/>
      <c r="D1377" s="16"/>
      <c r="E1377" s="16"/>
      <c r="F1377" s="16"/>
      <c r="G1377" s="15"/>
      <c r="H1377" s="111" t="s">
        <v>394</v>
      </c>
      <c r="I1377" s="25" t="e">
        <f t="shared" ref="I1377:Q1377" si="969">ROUND(I1378/I1376,1)</f>
        <v>#DIV/0!</v>
      </c>
      <c r="J1377" s="13" t="s">
        <v>396</v>
      </c>
      <c r="K1377" s="13">
        <v>0</v>
      </c>
      <c r="L1377" s="13" t="s">
        <v>396</v>
      </c>
      <c r="M1377" s="13">
        <v>0</v>
      </c>
      <c r="N1377" s="13" t="s">
        <v>396</v>
      </c>
      <c r="O1377" s="13">
        <v>0</v>
      </c>
      <c r="P1377" s="13" t="s">
        <v>396</v>
      </c>
      <c r="Q1377" s="25" t="e">
        <f t="shared" si="969"/>
        <v>#DIV/0!</v>
      </c>
      <c r="R1377" s="111" t="s">
        <v>394</v>
      </c>
      <c r="S1377" s="111" t="s">
        <v>394</v>
      </c>
      <c r="T1377" s="140"/>
      <c r="U1377" s="140"/>
    </row>
    <row r="1378" spans="1:21" s="116" customFormat="1" ht="25.5" x14ac:dyDescent="0.2">
      <c r="A1378" s="145"/>
      <c r="B1378" s="130" t="s">
        <v>90</v>
      </c>
      <c r="C1378" s="15"/>
      <c r="D1378" s="16"/>
      <c r="E1378" s="16"/>
      <c r="F1378" s="16"/>
      <c r="G1378" s="15"/>
      <c r="H1378" s="12">
        <f t="shared" ref="H1378:S1378" si="970">SUM(H1379:H1382)</f>
        <v>3000</v>
      </c>
      <c r="I1378" s="12">
        <f t="shared" si="970"/>
        <v>0</v>
      </c>
      <c r="J1378" s="12">
        <f t="shared" si="970"/>
        <v>0</v>
      </c>
      <c r="K1378" s="12">
        <f t="shared" si="970"/>
        <v>0</v>
      </c>
      <c r="L1378" s="12">
        <f t="shared" si="970"/>
        <v>0</v>
      </c>
      <c r="M1378" s="12">
        <f t="shared" si="970"/>
        <v>0</v>
      </c>
      <c r="N1378" s="12">
        <f t="shared" si="970"/>
        <v>0</v>
      </c>
      <c r="O1378" s="12">
        <f t="shared" si="970"/>
        <v>0</v>
      </c>
      <c r="P1378" s="12">
        <f t="shared" si="970"/>
        <v>3000</v>
      </c>
      <c r="Q1378" s="12">
        <f t="shared" si="970"/>
        <v>0</v>
      </c>
      <c r="R1378" s="12">
        <f t="shared" si="970"/>
        <v>3000</v>
      </c>
      <c r="S1378" s="12">
        <f t="shared" si="970"/>
        <v>3000</v>
      </c>
      <c r="T1378" s="140"/>
      <c r="U1378" s="140"/>
    </row>
    <row r="1379" spans="1:21" s="116" customFormat="1" x14ac:dyDescent="0.2">
      <c r="A1379" s="145"/>
      <c r="B1379" s="130" t="s">
        <v>17</v>
      </c>
      <c r="C1379" s="18" t="s">
        <v>47</v>
      </c>
      <c r="D1379" s="16" t="s">
        <v>400</v>
      </c>
      <c r="E1379" s="18" t="s">
        <v>402</v>
      </c>
      <c r="F1379" s="18" t="s">
        <v>451</v>
      </c>
      <c r="G1379" s="18" t="s">
        <v>51</v>
      </c>
      <c r="H1379" s="12">
        <f>J1379+L1379+N1379+P1379</f>
        <v>3000</v>
      </c>
      <c r="I1379" s="19">
        <f t="shared" ref="I1379:I1382" si="971">K1379+M1379+O1379+Q1379</f>
        <v>0</v>
      </c>
      <c r="J1379" s="12">
        <v>0</v>
      </c>
      <c r="K1379" s="12">
        <v>0</v>
      </c>
      <c r="L1379" s="12">
        <v>0</v>
      </c>
      <c r="M1379" s="12">
        <v>0</v>
      </c>
      <c r="N1379" s="12">
        <v>0</v>
      </c>
      <c r="O1379" s="12">
        <v>0</v>
      </c>
      <c r="P1379" s="12">
        <v>3000</v>
      </c>
      <c r="Q1379" s="12">
        <v>0</v>
      </c>
      <c r="R1379" s="12">
        <v>3000</v>
      </c>
      <c r="S1379" s="12">
        <v>3000</v>
      </c>
      <c r="T1379" s="140"/>
      <c r="U1379" s="140"/>
    </row>
    <row r="1380" spans="1:21" s="116" customFormat="1" x14ac:dyDescent="0.2">
      <c r="A1380" s="145"/>
      <c r="B1380" s="130" t="s">
        <v>14</v>
      </c>
      <c r="C1380" s="15"/>
      <c r="D1380" s="16"/>
      <c r="E1380" s="16"/>
      <c r="F1380" s="16"/>
      <c r="G1380" s="15"/>
      <c r="H1380" s="12">
        <f t="shared" ref="H1380:H1382" si="972">J1380+L1380+N1380+P1380</f>
        <v>0</v>
      </c>
      <c r="I1380" s="19">
        <f t="shared" si="971"/>
        <v>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2">
        <v>0</v>
      </c>
      <c r="P1380" s="12">
        <v>0</v>
      </c>
      <c r="Q1380" s="12">
        <v>0</v>
      </c>
      <c r="R1380" s="12">
        <v>0</v>
      </c>
      <c r="S1380" s="12">
        <v>0</v>
      </c>
      <c r="T1380" s="140"/>
      <c r="U1380" s="140"/>
    </row>
    <row r="1381" spans="1:21" s="116" customFormat="1" x14ac:dyDescent="0.2">
      <c r="A1381" s="145"/>
      <c r="B1381" s="130" t="s">
        <v>15</v>
      </c>
      <c r="C1381" s="15"/>
      <c r="D1381" s="16"/>
      <c r="E1381" s="16"/>
      <c r="F1381" s="16"/>
      <c r="G1381" s="15"/>
      <c r="H1381" s="12">
        <f t="shared" si="972"/>
        <v>0</v>
      </c>
      <c r="I1381" s="19">
        <f t="shared" si="971"/>
        <v>0</v>
      </c>
      <c r="J1381" s="12">
        <v>0</v>
      </c>
      <c r="K1381" s="12">
        <v>0</v>
      </c>
      <c r="L1381" s="12">
        <v>0</v>
      </c>
      <c r="M1381" s="12">
        <v>0</v>
      </c>
      <c r="N1381" s="12">
        <v>0</v>
      </c>
      <c r="O1381" s="12">
        <v>0</v>
      </c>
      <c r="P1381" s="12">
        <v>0</v>
      </c>
      <c r="Q1381" s="12">
        <v>0</v>
      </c>
      <c r="R1381" s="12">
        <v>0</v>
      </c>
      <c r="S1381" s="12">
        <v>0</v>
      </c>
      <c r="T1381" s="140"/>
      <c r="U1381" s="140"/>
    </row>
    <row r="1382" spans="1:21" s="116" customFormat="1" ht="27.75" customHeight="1" x14ac:dyDescent="0.2">
      <c r="A1382" s="145"/>
      <c r="B1382" s="130" t="s">
        <v>12</v>
      </c>
      <c r="C1382" s="15"/>
      <c r="D1382" s="16"/>
      <c r="E1382" s="16"/>
      <c r="F1382" s="16"/>
      <c r="G1382" s="15"/>
      <c r="H1382" s="12">
        <f t="shared" si="972"/>
        <v>0</v>
      </c>
      <c r="I1382" s="19">
        <f t="shared" si="971"/>
        <v>0</v>
      </c>
      <c r="J1382" s="12">
        <v>0</v>
      </c>
      <c r="K1382" s="12">
        <v>0</v>
      </c>
      <c r="L1382" s="12">
        <v>0</v>
      </c>
      <c r="M1382" s="12">
        <v>0</v>
      </c>
      <c r="N1382" s="12">
        <v>0</v>
      </c>
      <c r="O1382" s="12">
        <v>0</v>
      </c>
      <c r="P1382" s="12">
        <v>0</v>
      </c>
      <c r="Q1382" s="12">
        <v>0</v>
      </c>
      <c r="R1382" s="12">
        <v>0</v>
      </c>
      <c r="S1382" s="12">
        <v>0</v>
      </c>
      <c r="T1382" s="140"/>
      <c r="U1382" s="140"/>
    </row>
    <row r="1383" spans="1:21" s="116" customFormat="1" ht="12.75" customHeight="1" x14ac:dyDescent="0.2">
      <c r="A1383" s="145" t="s">
        <v>633</v>
      </c>
      <c r="B1383" s="130" t="s">
        <v>145</v>
      </c>
      <c r="C1383" s="15"/>
      <c r="D1383" s="16"/>
      <c r="E1383" s="16"/>
      <c r="F1383" s="16"/>
      <c r="G1383" s="15"/>
      <c r="H1383" s="12">
        <v>1</v>
      </c>
      <c r="I1383" s="12">
        <v>0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2">
        <v>0</v>
      </c>
      <c r="P1383" s="12">
        <v>1</v>
      </c>
      <c r="Q1383" s="12">
        <v>0</v>
      </c>
      <c r="R1383" s="12">
        <v>1</v>
      </c>
      <c r="S1383" s="12">
        <v>1</v>
      </c>
      <c r="T1383" s="140" t="s">
        <v>377</v>
      </c>
      <c r="U1383" s="140" t="s">
        <v>560</v>
      </c>
    </row>
    <row r="1384" spans="1:21" s="116" customFormat="1" ht="25.5" x14ac:dyDescent="0.2">
      <c r="A1384" s="145"/>
      <c r="B1384" s="130" t="s">
        <v>6</v>
      </c>
      <c r="C1384" s="15"/>
      <c r="D1384" s="16"/>
      <c r="E1384" s="16"/>
      <c r="F1384" s="16"/>
      <c r="G1384" s="15"/>
      <c r="H1384" s="12">
        <f t="shared" ref="H1384:S1384" si="973">ROUND(H1385/H1383,1)</f>
        <v>380</v>
      </c>
      <c r="I1384" s="12" t="e">
        <f t="shared" si="973"/>
        <v>#DIV/0!</v>
      </c>
      <c r="J1384" s="13" t="s">
        <v>396</v>
      </c>
      <c r="K1384" s="13">
        <v>0</v>
      </c>
      <c r="L1384" s="13" t="s">
        <v>396</v>
      </c>
      <c r="M1384" s="13">
        <v>0</v>
      </c>
      <c r="N1384" s="13" t="s">
        <v>396</v>
      </c>
      <c r="O1384" s="13">
        <v>0</v>
      </c>
      <c r="P1384" s="13" t="s">
        <v>396</v>
      </c>
      <c r="Q1384" s="12" t="e">
        <f t="shared" si="973"/>
        <v>#DIV/0!</v>
      </c>
      <c r="R1384" s="12">
        <f t="shared" si="973"/>
        <v>680</v>
      </c>
      <c r="S1384" s="12">
        <f t="shared" si="973"/>
        <v>680</v>
      </c>
      <c r="T1384" s="140"/>
      <c r="U1384" s="140"/>
    </row>
    <row r="1385" spans="1:21" s="116" customFormat="1" ht="24.6" customHeight="1" x14ac:dyDescent="0.2">
      <c r="A1385" s="145"/>
      <c r="B1385" s="130" t="s">
        <v>90</v>
      </c>
      <c r="C1385" s="15"/>
      <c r="D1385" s="16"/>
      <c r="E1385" s="16"/>
      <c r="F1385" s="16"/>
      <c r="G1385" s="15"/>
      <c r="H1385" s="12">
        <v>380</v>
      </c>
      <c r="I1385" s="12">
        <f t="shared" ref="I1385:S1385" si="974">SUM(I1386:I1390)</f>
        <v>0</v>
      </c>
      <c r="J1385" s="12">
        <f t="shared" si="974"/>
        <v>100</v>
      </c>
      <c r="K1385" s="12">
        <f t="shared" si="974"/>
        <v>0</v>
      </c>
      <c r="L1385" s="12">
        <f t="shared" si="974"/>
        <v>100</v>
      </c>
      <c r="M1385" s="12">
        <f t="shared" si="974"/>
        <v>0</v>
      </c>
      <c r="N1385" s="12">
        <v>380</v>
      </c>
      <c r="O1385" s="12">
        <f t="shared" si="974"/>
        <v>0</v>
      </c>
      <c r="P1385" s="12">
        <f t="shared" si="974"/>
        <v>380</v>
      </c>
      <c r="Q1385" s="12">
        <f t="shared" si="974"/>
        <v>0</v>
      </c>
      <c r="R1385" s="12">
        <f t="shared" si="974"/>
        <v>680</v>
      </c>
      <c r="S1385" s="12">
        <f t="shared" si="974"/>
        <v>680</v>
      </c>
      <c r="T1385" s="140"/>
      <c r="U1385" s="140"/>
    </row>
    <row r="1386" spans="1:21" s="116" customFormat="1" x14ac:dyDescent="0.2">
      <c r="A1386" s="145"/>
      <c r="B1386" s="138" t="s">
        <v>17</v>
      </c>
      <c r="C1386" s="18" t="s">
        <v>47</v>
      </c>
      <c r="D1386" s="16" t="s">
        <v>400</v>
      </c>
      <c r="E1386" s="18" t="s">
        <v>402</v>
      </c>
      <c r="F1386" s="18" t="s">
        <v>451</v>
      </c>
      <c r="G1386" s="18" t="s">
        <v>53</v>
      </c>
      <c r="H1386" s="12">
        <f>J1386+L1386+N1386+P1386</f>
        <v>330</v>
      </c>
      <c r="I1386" s="19">
        <f t="shared" ref="I1386" si="975">K1386+M1386+O1386+Q1386</f>
        <v>0</v>
      </c>
      <c r="J1386" s="12">
        <v>100</v>
      </c>
      <c r="K1386" s="12">
        <v>0</v>
      </c>
      <c r="L1386" s="12">
        <v>100</v>
      </c>
      <c r="M1386" s="12">
        <v>0</v>
      </c>
      <c r="N1386" s="12">
        <v>100</v>
      </c>
      <c r="O1386" s="12">
        <v>0</v>
      </c>
      <c r="P1386" s="12">
        <v>30</v>
      </c>
      <c r="Q1386" s="12">
        <v>0</v>
      </c>
      <c r="R1386" s="12">
        <v>330</v>
      </c>
      <c r="S1386" s="12">
        <v>330</v>
      </c>
      <c r="T1386" s="140"/>
      <c r="U1386" s="140"/>
    </row>
    <row r="1387" spans="1:21" s="116" customFormat="1" x14ac:dyDescent="0.2">
      <c r="A1387" s="145"/>
      <c r="B1387" s="139"/>
      <c r="C1387" s="18" t="s">
        <v>47</v>
      </c>
      <c r="D1387" s="16" t="s">
        <v>400</v>
      </c>
      <c r="E1387" s="18" t="s">
        <v>402</v>
      </c>
      <c r="F1387" s="18" t="s">
        <v>451</v>
      </c>
      <c r="G1387" s="18" t="s">
        <v>83</v>
      </c>
      <c r="H1387" s="12">
        <f>J1387+L1387+N1387+P1387</f>
        <v>350</v>
      </c>
      <c r="I1387" s="12">
        <f>K1387+M1387+O1387+Q1387</f>
        <v>0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350</v>
      </c>
      <c r="Q1387" s="12">
        <v>0</v>
      </c>
      <c r="R1387" s="12">
        <v>350</v>
      </c>
      <c r="S1387" s="12">
        <v>350</v>
      </c>
      <c r="T1387" s="140"/>
      <c r="U1387" s="140"/>
    </row>
    <row r="1388" spans="1:21" s="116" customFormat="1" ht="13.35" customHeight="1" x14ac:dyDescent="0.2">
      <c r="A1388" s="145"/>
      <c r="B1388" s="130" t="s">
        <v>14</v>
      </c>
      <c r="C1388" s="15"/>
      <c r="D1388" s="16"/>
      <c r="E1388" s="16"/>
      <c r="F1388" s="16"/>
      <c r="G1388" s="15"/>
      <c r="H1388" s="12">
        <f t="shared" ref="H1388:H1390" si="976">J1388+L1388+N1388+P1388</f>
        <v>0</v>
      </c>
      <c r="I1388" s="19">
        <f t="shared" ref="I1388:I1390" si="977">K1388+M1388+O1388+Q1388</f>
        <v>0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2">
        <v>0</v>
      </c>
      <c r="T1388" s="140"/>
      <c r="U1388" s="140"/>
    </row>
    <row r="1389" spans="1:21" s="116" customFormat="1" ht="13.35" customHeight="1" x14ac:dyDescent="0.2">
      <c r="A1389" s="145"/>
      <c r="B1389" s="130" t="s">
        <v>15</v>
      </c>
      <c r="C1389" s="15"/>
      <c r="D1389" s="16"/>
      <c r="E1389" s="16"/>
      <c r="F1389" s="16"/>
      <c r="G1389" s="15"/>
      <c r="H1389" s="12">
        <f t="shared" si="976"/>
        <v>0</v>
      </c>
      <c r="I1389" s="19">
        <f t="shared" si="977"/>
        <v>0</v>
      </c>
      <c r="J1389" s="12">
        <v>0</v>
      </c>
      <c r="K1389" s="12">
        <v>0</v>
      </c>
      <c r="L1389" s="12">
        <v>0</v>
      </c>
      <c r="M1389" s="12">
        <v>0</v>
      </c>
      <c r="N1389" s="12">
        <v>0</v>
      </c>
      <c r="O1389" s="12">
        <v>0</v>
      </c>
      <c r="P1389" s="12">
        <v>0</v>
      </c>
      <c r="Q1389" s="12">
        <v>0</v>
      </c>
      <c r="R1389" s="12">
        <v>0</v>
      </c>
      <c r="S1389" s="12">
        <v>0</v>
      </c>
      <c r="T1389" s="140"/>
      <c r="U1389" s="140"/>
    </row>
    <row r="1390" spans="1:21" s="116" customFormat="1" ht="71.45" customHeight="1" x14ac:dyDescent="0.2">
      <c r="A1390" s="145"/>
      <c r="B1390" s="130" t="s">
        <v>12</v>
      </c>
      <c r="C1390" s="15"/>
      <c r="D1390" s="16"/>
      <c r="E1390" s="16"/>
      <c r="F1390" s="16"/>
      <c r="G1390" s="15"/>
      <c r="H1390" s="12">
        <f t="shared" si="976"/>
        <v>0</v>
      </c>
      <c r="I1390" s="19">
        <f t="shared" si="977"/>
        <v>0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2">
        <v>0</v>
      </c>
      <c r="P1390" s="12">
        <v>0</v>
      </c>
      <c r="Q1390" s="12">
        <v>0</v>
      </c>
      <c r="R1390" s="12">
        <v>0</v>
      </c>
      <c r="S1390" s="12">
        <v>0</v>
      </c>
      <c r="T1390" s="140"/>
      <c r="U1390" s="140"/>
    </row>
    <row r="1391" spans="1:21" s="116" customFormat="1" ht="33.75" customHeight="1" x14ac:dyDescent="0.2">
      <c r="A1391" s="145" t="s">
        <v>634</v>
      </c>
      <c r="B1391" s="130" t="s">
        <v>137</v>
      </c>
      <c r="C1391" s="15"/>
      <c r="D1391" s="16"/>
      <c r="E1391" s="16"/>
      <c r="F1391" s="16"/>
      <c r="G1391" s="15"/>
      <c r="H1391" s="12">
        <v>0</v>
      </c>
      <c r="I1391" s="12">
        <v>0</v>
      </c>
      <c r="J1391" s="12">
        <v>0</v>
      </c>
      <c r="K1391" s="12">
        <v>0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0</v>
      </c>
      <c r="S1391" s="12">
        <v>0</v>
      </c>
      <c r="T1391" s="140" t="s">
        <v>708</v>
      </c>
      <c r="U1391" s="140" t="s">
        <v>254</v>
      </c>
    </row>
    <row r="1392" spans="1:21" s="116" customFormat="1" ht="28.35" customHeight="1" x14ac:dyDescent="0.2">
      <c r="A1392" s="145"/>
      <c r="B1392" s="130" t="s">
        <v>107</v>
      </c>
      <c r="C1392" s="15"/>
      <c r="D1392" s="16"/>
      <c r="E1392" s="16"/>
      <c r="F1392" s="16"/>
      <c r="G1392" s="15"/>
      <c r="H1392" s="12">
        <v>0</v>
      </c>
      <c r="I1392" s="12">
        <v>0</v>
      </c>
      <c r="J1392" s="13" t="s">
        <v>396</v>
      </c>
      <c r="K1392" s="13">
        <v>0</v>
      </c>
      <c r="L1392" s="13" t="s">
        <v>396</v>
      </c>
      <c r="M1392" s="13">
        <v>0</v>
      </c>
      <c r="N1392" s="13" t="s">
        <v>396</v>
      </c>
      <c r="O1392" s="13">
        <v>0</v>
      </c>
      <c r="P1392" s="13" t="s">
        <v>396</v>
      </c>
      <c r="Q1392" s="12">
        <v>0</v>
      </c>
      <c r="R1392" s="12">
        <v>0</v>
      </c>
      <c r="S1392" s="12">
        <v>0</v>
      </c>
      <c r="T1392" s="140"/>
      <c r="U1392" s="140"/>
    </row>
    <row r="1393" spans="1:21" s="116" customFormat="1" ht="28.35" customHeight="1" x14ac:dyDescent="0.2">
      <c r="A1393" s="145"/>
      <c r="B1393" s="130" t="s">
        <v>90</v>
      </c>
      <c r="C1393" s="15"/>
      <c r="D1393" s="16"/>
      <c r="E1393" s="16"/>
      <c r="F1393" s="16"/>
      <c r="G1393" s="15"/>
      <c r="H1393" s="26">
        <f t="shared" ref="H1393" si="978">SUM(H1394:H1400)</f>
        <v>5170</v>
      </c>
      <c r="I1393" s="12">
        <f t="shared" ref="I1393:S1393" si="979">SUM(I1394:I1400)</f>
        <v>1370</v>
      </c>
      <c r="J1393" s="12">
        <f t="shared" si="979"/>
        <v>2449</v>
      </c>
      <c r="K1393" s="12">
        <f t="shared" si="979"/>
        <v>1370</v>
      </c>
      <c r="L1393" s="12">
        <f t="shared" si="979"/>
        <v>671</v>
      </c>
      <c r="M1393" s="12">
        <f t="shared" si="979"/>
        <v>0</v>
      </c>
      <c r="N1393" s="12">
        <f t="shared" si="979"/>
        <v>645</v>
      </c>
      <c r="O1393" s="12">
        <f t="shared" si="979"/>
        <v>0</v>
      </c>
      <c r="P1393" s="12">
        <f t="shared" si="979"/>
        <v>1405</v>
      </c>
      <c r="Q1393" s="12">
        <f t="shared" si="979"/>
        <v>0</v>
      </c>
      <c r="R1393" s="12">
        <f t="shared" si="979"/>
        <v>2470</v>
      </c>
      <c r="S1393" s="12">
        <f t="shared" si="979"/>
        <v>2470</v>
      </c>
      <c r="T1393" s="140"/>
      <c r="U1393" s="140"/>
    </row>
    <row r="1394" spans="1:21" s="116" customFormat="1" ht="13.35" customHeight="1" x14ac:dyDescent="0.2">
      <c r="A1394" s="145"/>
      <c r="B1394" s="138" t="s">
        <v>17</v>
      </c>
      <c r="C1394" s="16" t="str">
        <f>C1412</f>
        <v>131</v>
      </c>
      <c r="D1394" s="16" t="str">
        <f t="shared" ref="D1394:G1394" si="980">D1412</f>
        <v>08</v>
      </c>
      <c r="E1394" s="16" t="str">
        <f t="shared" ref="E1394" si="981">E1412</f>
        <v>01</v>
      </c>
      <c r="F1394" s="16" t="str">
        <f t="shared" si="980"/>
        <v>0730603679</v>
      </c>
      <c r="G1394" s="16" t="str">
        <f t="shared" si="980"/>
        <v>622</v>
      </c>
      <c r="H1394" s="12">
        <f>H1412</f>
        <v>100</v>
      </c>
      <c r="I1394" s="12">
        <f t="shared" ref="I1394:S1394" si="982">I1412</f>
        <v>0</v>
      </c>
      <c r="J1394" s="12">
        <f t="shared" si="982"/>
        <v>0</v>
      </c>
      <c r="K1394" s="12">
        <f t="shared" si="982"/>
        <v>0</v>
      </c>
      <c r="L1394" s="12">
        <f t="shared" si="982"/>
        <v>20</v>
      </c>
      <c r="M1394" s="12">
        <f t="shared" si="982"/>
        <v>0</v>
      </c>
      <c r="N1394" s="12">
        <f t="shared" si="982"/>
        <v>60</v>
      </c>
      <c r="O1394" s="12">
        <f t="shared" si="982"/>
        <v>0</v>
      </c>
      <c r="P1394" s="12">
        <f t="shared" si="982"/>
        <v>20</v>
      </c>
      <c r="Q1394" s="12">
        <f t="shared" si="982"/>
        <v>0</v>
      </c>
      <c r="R1394" s="12">
        <f t="shared" si="982"/>
        <v>100</v>
      </c>
      <c r="S1394" s="12">
        <f t="shared" si="982"/>
        <v>100</v>
      </c>
      <c r="T1394" s="140"/>
      <c r="U1394" s="140"/>
    </row>
    <row r="1395" spans="1:21" s="116" customFormat="1" x14ac:dyDescent="0.2">
      <c r="A1395" s="145"/>
      <c r="B1395" s="144"/>
      <c r="C1395" s="30" t="str">
        <f>C1404</f>
        <v>136</v>
      </c>
      <c r="D1395" s="30" t="str">
        <f t="shared" ref="D1395:G1395" si="983">D1404</f>
        <v>07</v>
      </c>
      <c r="E1395" s="30" t="str">
        <f t="shared" ref="E1395" si="984">E1404</f>
        <v>09</v>
      </c>
      <c r="F1395" s="30" t="str">
        <f t="shared" si="983"/>
        <v>0730603550</v>
      </c>
      <c r="G1395" s="30" t="str">
        <f t="shared" si="983"/>
        <v>622</v>
      </c>
      <c r="H1395" s="12">
        <f>H1404+H1433</f>
        <v>3000</v>
      </c>
      <c r="I1395" s="12">
        <f t="shared" ref="I1395:S1395" si="985">I1404+I1433</f>
        <v>0</v>
      </c>
      <c r="J1395" s="12">
        <f t="shared" si="985"/>
        <v>1079</v>
      </c>
      <c r="K1395" s="12">
        <f t="shared" si="985"/>
        <v>0</v>
      </c>
      <c r="L1395" s="12">
        <f t="shared" si="985"/>
        <v>651</v>
      </c>
      <c r="M1395" s="12">
        <f t="shared" si="985"/>
        <v>0</v>
      </c>
      <c r="N1395" s="12">
        <f t="shared" si="985"/>
        <v>585</v>
      </c>
      <c r="O1395" s="12">
        <f t="shared" si="985"/>
        <v>0</v>
      </c>
      <c r="P1395" s="12">
        <f t="shared" si="985"/>
        <v>685</v>
      </c>
      <c r="Q1395" s="12">
        <f t="shared" si="985"/>
        <v>0</v>
      </c>
      <c r="R1395" s="12">
        <f t="shared" si="985"/>
        <v>300</v>
      </c>
      <c r="S1395" s="12">
        <f t="shared" si="985"/>
        <v>300</v>
      </c>
      <c r="T1395" s="140"/>
      <c r="U1395" s="140"/>
    </row>
    <row r="1396" spans="1:21" s="116" customFormat="1" ht="13.35" customHeight="1" x14ac:dyDescent="0.2">
      <c r="A1396" s="145"/>
      <c r="B1396" s="144"/>
      <c r="C1396" s="16" t="str">
        <f>C1426</f>
        <v>136</v>
      </c>
      <c r="D1396" s="16" t="str">
        <f t="shared" ref="D1396:G1396" si="986">D1426</f>
        <v>07</v>
      </c>
      <c r="E1396" s="16" t="str">
        <f t="shared" ref="E1396" si="987">E1426</f>
        <v>09</v>
      </c>
      <c r="F1396" s="16" t="str">
        <f t="shared" si="986"/>
        <v>0730603550</v>
      </c>
      <c r="G1396" s="16" t="str">
        <f t="shared" si="986"/>
        <v>622</v>
      </c>
      <c r="H1396" s="12">
        <f>H1426+H1440+H1405</f>
        <v>2070</v>
      </c>
      <c r="I1396" s="12">
        <f t="shared" ref="I1396:S1396" si="988">I1426+I1440+I1405</f>
        <v>1370</v>
      </c>
      <c r="J1396" s="12">
        <f t="shared" si="988"/>
        <v>1370</v>
      </c>
      <c r="K1396" s="12">
        <f t="shared" si="988"/>
        <v>1370</v>
      </c>
      <c r="L1396" s="12">
        <f t="shared" si="988"/>
        <v>0</v>
      </c>
      <c r="M1396" s="12">
        <f t="shared" si="988"/>
        <v>0</v>
      </c>
      <c r="N1396" s="12">
        <f t="shared" si="988"/>
        <v>0</v>
      </c>
      <c r="O1396" s="12">
        <f t="shared" si="988"/>
        <v>0</v>
      </c>
      <c r="P1396" s="12">
        <f t="shared" si="988"/>
        <v>700</v>
      </c>
      <c r="Q1396" s="12">
        <f t="shared" si="988"/>
        <v>0</v>
      </c>
      <c r="R1396" s="12">
        <f t="shared" si="988"/>
        <v>2070</v>
      </c>
      <c r="S1396" s="12">
        <f t="shared" si="988"/>
        <v>2070</v>
      </c>
      <c r="T1396" s="140"/>
      <c r="U1396" s="140"/>
    </row>
    <row r="1397" spans="1:21" s="116" customFormat="1" ht="13.35" hidden="1" customHeight="1" x14ac:dyDescent="0.2">
      <c r="A1397" s="145"/>
      <c r="B1397" s="139"/>
      <c r="C1397" s="16">
        <f>C1419</f>
        <v>0</v>
      </c>
      <c r="D1397" s="16">
        <f t="shared" ref="D1397:S1397" si="989">D1419</f>
        <v>0</v>
      </c>
      <c r="E1397" s="16">
        <f t="shared" si="989"/>
        <v>0</v>
      </c>
      <c r="F1397" s="16">
        <f t="shared" si="989"/>
        <v>0</v>
      </c>
      <c r="G1397" s="16">
        <f t="shared" si="989"/>
        <v>0</v>
      </c>
      <c r="H1397" s="12">
        <f t="shared" si="989"/>
        <v>0</v>
      </c>
      <c r="I1397" s="12">
        <f t="shared" si="989"/>
        <v>0</v>
      </c>
      <c r="J1397" s="12">
        <f t="shared" si="989"/>
        <v>0</v>
      </c>
      <c r="K1397" s="12">
        <f t="shared" si="989"/>
        <v>0</v>
      </c>
      <c r="L1397" s="12">
        <f t="shared" si="989"/>
        <v>0</v>
      </c>
      <c r="M1397" s="12">
        <f t="shared" si="989"/>
        <v>0</v>
      </c>
      <c r="N1397" s="12">
        <f t="shared" si="989"/>
        <v>0</v>
      </c>
      <c r="O1397" s="12">
        <f t="shared" si="989"/>
        <v>0</v>
      </c>
      <c r="P1397" s="12">
        <f t="shared" si="989"/>
        <v>0</v>
      </c>
      <c r="Q1397" s="12">
        <f t="shared" si="989"/>
        <v>0</v>
      </c>
      <c r="R1397" s="12">
        <f t="shared" si="989"/>
        <v>0</v>
      </c>
      <c r="S1397" s="12">
        <f t="shared" si="989"/>
        <v>0</v>
      </c>
      <c r="T1397" s="140"/>
      <c r="U1397" s="140"/>
    </row>
    <row r="1398" spans="1:21" s="116" customFormat="1" ht="26.45" customHeight="1" x14ac:dyDescent="0.2">
      <c r="A1398" s="145"/>
      <c r="B1398" s="130" t="s">
        <v>14</v>
      </c>
      <c r="C1398" s="30"/>
      <c r="D1398" s="30"/>
      <c r="E1398" s="30"/>
      <c r="F1398" s="30"/>
      <c r="G1398" s="15"/>
      <c r="H1398" s="12">
        <f>H1406+H1413+H1427+H1441+H1420</f>
        <v>0</v>
      </c>
      <c r="I1398" s="12">
        <f t="shared" ref="I1398:S1398" si="990">I1406+I1413+I1427+I1441+I1420</f>
        <v>0</v>
      </c>
      <c r="J1398" s="12">
        <f t="shared" si="990"/>
        <v>0</v>
      </c>
      <c r="K1398" s="12">
        <f t="shared" si="990"/>
        <v>0</v>
      </c>
      <c r="L1398" s="12">
        <f t="shared" si="990"/>
        <v>0</v>
      </c>
      <c r="M1398" s="12">
        <f t="shared" si="990"/>
        <v>0</v>
      </c>
      <c r="N1398" s="12">
        <f t="shared" si="990"/>
        <v>0</v>
      </c>
      <c r="O1398" s="12">
        <f t="shared" si="990"/>
        <v>0</v>
      </c>
      <c r="P1398" s="12">
        <f t="shared" si="990"/>
        <v>0</v>
      </c>
      <c r="Q1398" s="12">
        <f t="shared" si="990"/>
        <v>0</v>
      </c>
      <c r="R1398" s="12">
        <f t="shared" si="990"/>
        <v>0</v>
      </c>
      <c r="S1398" s="12">
        <f t="shared" si="990"/>
        <v>0</v>
      </c>
      <c r="T1398" s="140"/>
      <c r="U1398" s="140"/>
    </row>
    <row r="1399" spans="1:21" s="116" customFormat="1" ht="13.35" customHeight="1" x14ac:dyDescent="0.2">
      <c r="A1399" s="145"/>
      <c r="B1399" s="130" t="s">
        <v>15</v>
      </c>
      <c r="C1399" s="30"/>
      <c r="D1399" s="30"/>
      <c r="E1399" s="30"/>
      <c r="F1399" s="30"/>
      <c r="G1399" s="15"/>
      <c r="H1399" s="12">
        <f>H1407+H1414+H1428+H1442+H1421</f>
        <v>0</v>
      </c>
      <c r="I1399" s="12">
        <f t="shared" ref="I1399:S1399" si="991">I1407+I1414+I1428+I1442+I1421</f>
        <v>0</v>
      </c>
      <c r="J1399" s="12">
        <f t="shared" si="991"/>
        <v>0</v>
      </c>
      <c r="K1399" s="12">
        <f t="shared" si="991"/>
        <v>0</v>
      </c>
      <c r="L1399" s="12">
        <f t="shared" si="991"/>
        <v>0</v>
      </c>
      <c r="M1399" s="12">
        <f t="shared" si="991"/>
        <v>0</v>
      </c>
      <c r="N1399" s="12">
        <f t="shared" si="991"/>
        <v>0</v>
      </c>
      <c r="O1399" s="12">
        <f t="shared" si="991"/>
        <v>0</v>
      </c>
      <c r="P1399" s="12">
        <f t="shared" si="991"/>
        <v>0</v>
      </c>
      <c r="Q1399" s="12">
        <f t="shared" si="991"/>
        <v>0</v>
      </c>
      <c r="R1399" s="12">
        <f t="shared" si="991"/>
        <v>0</v>
      </c>
      <c r="S1399" s="12">
        <f t="shared" si="991"/>
        <v>0</v>
      </c>
      <c r="T1399" s="140"/>
      <c r="U1399" s="140"/>
    </row>
    <row r="1400" spans="1:21" s="116" customFormat="1" ht="81" customHeight="1" x14ac:dyDescent="0.2">
      <c r="A1400" s="145"/>
      <c r="B1400" s="130" t="s">
        <v>12</v>
      </c>
      <c r="C1400" s="30"/>
      <c r="D1400" s="30"/>
      <c r="E1400" s="30"/>
      <c r="F1400" s="30"/>
      <c r="G1400" s="15"/>
      <c r="H1400" s="12">
        <f>H1408+H1415+H1429+H1443+H1422</f>
        <v>0</v>
      </c>
      <c r="I1400" s="12">
        <f t="shared" ref="I1400:S1400" si="992">I1408+I1415+I1429+I1443+I1422</f>
        <v>0</v>
      </c>
      <c r="J1400" s="12">
        <f t="shared" si="992"/>
        <v>0</v>
      </c>
      <c r="K1400" s="12">
        <f t="shared" si="992"/>
        <v>0</v>
      </c>
      <c r="L1400" s="12">
        <f t="shared" si="992"/>
        <v>0</v>
      </c>
      <c r="M1400" s="12">
        <f t="shared" si="992"/>
        <v>0</v>
      </c>
      <c r="N1400" s="12">
        <f t="shared" si="992"/>
        <v>0</v>
      </c>
      <c r="O1400" s="12">
        <f t="shared" si="992"/>
        <v>0</v>
      </c>
      <c r="P1400" s="12">
        <f t="shared" si="992"/>
        <v>0</v>
      </c>
      <c r="Q1400" s="12">
        <f t="shared" si="992"/>
        <v>0</v>
      </c>
      <c r="R1400" s="12">
        <f t="shared" si="992"/>
        <v>0</v>
      </c>
      <c r="S1400" s="12">
        <f t="shared" si="992"/>
        <v>0</v>
      </c>
      <c r="T1400" s="140"/>
      <c r="U1400" s="140"/>
    </row>
    <row r="1401" spans="1:21" s="116" customFormat="1" ht="12.75" customHeight="1" x14ac:dyDescent="0.2">
      <c r="A1401" s="138" t="s">
        <v>635</v>
      </c>
      <c r="B1401" s="130" t="s">
        <v>72</v>
      </c>
      <c r="C1401" s="15"/>
      <c r="D1401" s="16"/>
      <c r="E1401" s="16"/>
      <c r="F1401" s="16"/>
      <c r="G1401" s="15"/>
      <c r="H1401" s="12">
        <f>SUM(J1401:P1401)</f>
        <v>34</v>
      </c>
      <c r="I1401" s="12">
        <v>0</v>
      </c>
      <c r="J1401" s="12">
        <v>10</v>
      </c>
      <c r="K1401" s="12">
        <v>0</v>
      </c>
      <c r="L1401" s="12">
        <v>8</v>
      </c>
      <c r="M1401" s="12">
        <v>0</v>
      </c>
      <c r="N1401" s="12">
        <v>8</v>
      </c>
      <c r="O1401" s="12">
        <v>0</v>
      </c>
      <c r="P1401" s="12">
        <v>8</v>
      </c>
      <c r="Q1401" s="12">
        <v>0</v>
      </c>
      <c r="R1401" s="12"/>
      <c r="S1401" s="20">
        <v>15</v>
      </c>
      <c r="T1401" s="140" t="s">
        <v>388</v>
      </c>
      <c r="U1401" s="141" t="s">
        <v>561</v>
      </c>
    </row>
    <row r="1402" spans="1:21" s="116" customFormat="1" ht="33" customHeight="1" x14ac:dyDescent="0.2">
      <c r="A1402" s="144"/>
      <c r="B1402" s="130" t="s">
        <v>105</v>
      </c>
      <c r="C1402" s="15"/>
      <c r="D1402" s="16"/>
      <c r="E1402" s="16"/>
      <c r="F1402" s="16"/>
      <c r="G1402" s="15"/>
      <c r="H1402" s="12">
        <f t="shared" ref="H1402:S1402" si="993">ROUND(H1403/H1401,1)</f>
        <v>79.400000000000006</v>
      </c>
      <c r="I1402" s="12" t="e">
        <f t="shared" si="993"/>
        <v>#DIV/0!</v>
      </c>
      <c r="J1402" s="13" t="s">
        <v>396</v>
      </c>
      <c r="K1402" s="13">
        <v>0</v>
      </c>
      <c r="L1402" s="13" t="s">
        <v>396</v>
      </c>
      <c r="M1402" s="13">
        <v>0</v>
      </c>
      <c r="N1402" s="13" t="s">
        <v>396</v>
      </c>
      <c r="O1402" s="13">
        <v>0</v>
      </c>
      <c r="P1402" s="13" t="s">
        <v>396</v>
      </c>
      <c r="Q1402" s="12" t="e">
        <f t="shared" si="993"/>
        <v>#DIV/0!</v>
      </c>
      <c r="R1402" s="20" t="e">
        <f t="shared" si="993"/>
        <v>#DIV/0!</v>
      </c>
      <c r="S1402" s="12">
        <f t="shared" si="993"/>
        <v>0</v>
      </c>
      <c r="T1402" s="140"/>
      <c r="U1402" s="142"/>
    </row>
    <row r="1403" spans="1:21" s="116" customFormat="1" ht="25.35" customHeight="1" x14ac:dyDescent="0.2">
      <c r="A1403" s="144"/>
      <c r="B1403" s="130" t="s">
        <v>90</v>
      </c>
      <c r="C1403" s="15"/>
      <c r="D1403" s="16"/>
      <c r="E1403" s="16"/>
      <c r="F1403" s="16"/>
      <c r="G1403" s="15"/>
      <c r="H1403" s="12">
        <f t="shared" ref="H1403:S1403" si="994">SUM(H1404:H1408)</f>
        <v>2700</v>
      </c>
      <c r="I1403" s="12">
        <f t="shared" si="994"/>
        <v>0</v>
      </c>
      <c r="J1403" s="12">
        <f t="shared" si="994"/>
        <v>979</v>
      </c>
      <c r="K1403" s="12">
        <f t="shared" si="994"/>
        <v>0</v>
      </c>
      <c r="L1403" s="12">
        <f t="shared" si="994"/>
        <v>551</v>
      </c>
      <c r="M1403" s="12">
        <f t="shared" si="994"/>
        <v>0</v>
      </c>
      <c r="N1403" s="12">
        <f t="shared" si="994"/>
        <v>585</v>
      </c>
      <c r="O1403" s="12">
        <f t="shared" si="994"/>
        <v>0</v>
      </c>
      <c r="P1403" s="12">
        <f t="shared" si="994"/>
        <v>585</v>
      </c>
      <c r="Q1403" s="12">
        <f t="shared" si="994"/>
        <v>0</v>
      </c>
      <c r="R1403" s="12">
        <f t="shared" si="994"/>
        <v>0</v>
      </c>
      <c r="S1403" s="12">
        <f t="shared" si="994"/>
        <v>0</v>
      </c>
      <c r="T1403" s="140"/>
      <c r="U1403" s="142"/>
    </row>
    <row r="1404" spans="1:21" s="116" customFormat="1" x14ac:dyDescent="0.2">
      <c r="A1404" s="144"/>
      <c r="B1404" s="145" t="s">
        <v>17</v>
      </c>
      <c r="C1404" s="18" t="s">
        <v>47</v>
      </c>
      <c r="D1404" s="16" t="s">
        <v>400</v>
      </c>
      <c r="E1404" s="18" t="s">
        <v>402</v>
      </c>
      <c r="F1404" s="18" t="s">
        <v>452</v>
      </c>
      <c r="G1404" s="18" t="s">
        <v>51</v>
      </c>
      <c r="H1404" s="12">
        <f t="shared" ref="H1404:H1408" si="995">J1404+L1404+N1404+P1404</f>
        <v>2700</v>
      </c>
      <c r="I1404" s="12">
        <f t="shared" ref="I1404:I1408" si="996">K1404+M1404+O1404+Q1404</f>
        <v>0</v>
      </c>
      <c r="J1404" s="12">
        <v>979</v>
      </c>
      <c r="K1404" s="12">
        <v>0</v>
      </c>
      <c r="L1404" s="12">
        <v>551</v>
      </c>
      <c r="M1404" s="12">
        <v>0</v>
      </c>
      <c r="N1404" s="12">
        <v>585</v>
      </c>
      <c r="O1404" s="12">
        <v>0</v>
      </c>
      <c r="P1404" s="12">
        <v>585</v>
      </c>
      <c r="Q1404" s="12">
        <v>0</v>
      </c>
      <c r="R1404" s="12">
        <v>0</v>
      </c>
      <c r="S1404" s="12">
        <v>0</v>
      </c>
      <c r="T1404" s="140"/>
      <c r="U1404" s="142"/>
    </row>
    <row r="1405" spans="1:21" s="116" customFormat="1" ht="12.75" hidden="1" customHeight="1" x14ac:dyDescent="0.2">
      <c r="A1405" s="144"/>
      <c r="B1405" s="145"/>
      <c r="C1405" s="104" t="s">
        <v>47</v>
      </c>
      <c r="D1405" s="103" t="s">
        <v>400</v>
      </c>
      <c r="E1405" s="104" t="s">
        <v>402</v>
      </c>
      <c r="F1405" s="104" t="s">
        <v>452</v>
      </c>
      <c r="G1405" s="104" t="s">
        <v>51</v>
      </c>
      <c r="H1405" s="12">
        <f t="shared" si="995"/>
        <v>0</v>
      </c>
      <c r="I1405" s="12">
        <f t="shared" si="996"/>
        <v>0</v>
      </c>
      <c r="J1405" s="19">
        <v>0</v>
      </c>
      <c r="K1405" s="19">
        <v>0</v>
      </c>
      <c r="L1405" s="19">
        <v>0</v>
      </c>
      <c r="M1405" s="12">
        <v>0</v>
      </c>
      <c r="N1405" s="12">
        <v>0</v>
      </c>
      <c r="O1405" s="12">
        <v>0</v>
      </c>
      <c r="P1405" s="12">
        <v>0</v>
      </c>
      <c r="Q1405" s="12">
        <v>0</v>
      </c>
      <c r="R1405" s="12">
        <v>0</v>
      </c>
      <c r="S1405" s="12">
        <v>0</v>
      </c>
      <c r="T1405" s="140"/>
      <c r="U1405" s="142"/>
    </row>
    <row r="1406" spans="1:21" s="116" customFormat="1" ht="13.35" customHeight="1" x14ac:dyDescent="0.2">
      <c r="A1406" s="144"/>
      <c r="B1406" s="130" t="s">
        <v>14</v>
      </c>
      <c r="C1406" s="15"/>
      <c r="D1406" s="16"/>
      <c r="E1406" s="16"/>
      <c r="F1406" s="16"/>
      <c r="G1406" s="15"/>
      <c r="H1406" s="12">
        <f t="shared" si="995"/>
        <v>0</v>
      </c>
      <c r="I1406" s="12">
        <f t="shared" si="996"/>
        <v>0</v>
      </c>
      <c r="J1406" s="12">
        <v>0</v>
      </c>
      <c r="K1406" s="12">
        <v>0</v>
      </c>
      <c r="L1406" s="12">
        <v>0</v>
      </c>
      <c r="M1406" s="12">
        <v>0</v>
      </c>
      <c r="N1406" s="12">
        <v>0</v>
      </c>
      <c r="O1406" s="12">
        <v>0</v>
      </c>
      <c r="P1406" s="12">
        <v>0</v>
      </c>
      <c r="Q1406" s="12">
        <v>0</v>
      </c>
      <c r="R1406" s="12">
        <v>0</v>
      </c>
      <c r="S1406" s="12">
        <v>0</v>
      </c>
      <c r="T1406" s="140"/>
      <c r="U1406" s="142"/>
    </row>
    <row r="1407" spans="1:21" s="116" customFormat="1" ht="13.35" customHeight="1" x14ac:dyDescent="0.2">
      <c r="A1407" s="144"/>
      <c r="B1407" s="130" t="s">
        <v>15</v>
      </c>
      <c r="C1407" s="15"/>
      <c r="D1407" s="16"/>
      <c r="E1407" s="16"/>
      <c r="F1407" s="16"/>
      <c r="G1407" s="15"/>
      <c r="H1407" s="12">
        <f t="shared" si="995"/>
        <v>0</v>
      </c>
      <c r="I1407" s="12">
        <f t="shared" si="996"/>
        <v>0</v>
      </c>
      <c r="J1407" s="12">
        <v>0</v>
      </c>
      <c r="K1407" s="12">
        <v>0</v>
      </c>
      <c r="L1407" s="12">
        <v>0</v>
      </c>
      <c r="M1407" s="12">
        <v>0</v>
      </c>
      <c r="N1407" s="12">
        <v>0</v>
      </c>
      <c r="O1407" s="12">
        <v>0</v>
      </c>
      <c r="P1407" s="12">
        <v>0</v>
      </c>
      <c r="Q1407" s="12">
        <v>0</v>
      </c>
      <c r="R1407" s="12">
        <v>0</v>
      </c>
      <c r="S1407" s="12">
        <v>0</v>
      </c>
      <c r="T1407" s="140"/>
      <c r="U1407" s="142"/>
    </row>
    <row r="1408" spans="1:21" s="116" customFormat="1" ht="13.35" customHeight="1" x14ac:dyDescent="0.2">
      <c r="A1408" s="139"/>
      <c r="B1408" s="130" t="s">
        <v>12</v>
      </c>
      <c r="C1408" s="15"/>
      <c r="D1408" s="16"/>
      <c r="E1408" s="16"/>
      <c r="F1408" s="16"/>
      <c r="G1408" s="15"/>
      <c r="H1408" s="12">
        <f t="shared" si="995"/>
        <v>0</v>
      </c>
      <c r="I1408" s="12">
        <f t="shared" si="996"/>
        <v>0</v>
      </c>
      <c r="J1408" s="12">
        <v>0</v>
      </c>
      <c r="K1408" s="12">
        <v>0</v>
      </c>
      <c r="L1408" s="12">
        <v>0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0</v>
      </c>
      <c r="S1408" s="12">
        <v>0</v>
      </c>
      <c r="T1408" s="140"/>
      <c r="U1408" s="143"/>
    </row>
    <row r="1409" spans="1:21" s="116" customFormat="1" ht="24" customHeight="1" x14ac:dyDescent="0.2">
      <c r="A1409" s="145" t="s">
        <v>636</v>
      </c>
      <c r="B1409" s="130" t="s">
        <v>133</v>
      </c>
      <c r="C1409" s="15"/>
      <c r="D1409" s="16"/>
      <c r="E1409" s="16"/>
      <c r="F1409" s="16"/>
      <c r="G1409" s="15"/>
      <c r="H1409" s="12">
        <v>16</v>
      </c>
      <c r="I1409" s="12">
        <v>0</v>
      </c>
      <c r="J1409" s="12">
        <v>0</v>
      </c>
      <c r="K1409" s="12">
        <v>0</v>
      </c>
      <c r="L1409" s="12">
        <v>4</v>
      </c>
      <c r="M1409" s="12">
        <v>0</v>
      </c>
      <c r="N1409" s="12">
        <v>8</v>
      </c>
      <c r="O1409" s="12">
        <v>0</v>
      </c>
      <c r="P1409" s="12">
        <v>4</v>
      </c>
      <c r="Q1409" s="12">
        <v>0</v>
      </c>
      <c r="R1409" s="12">
        <v>16</v>
      </c>
      <c r="S1409" s="12">
        <v>16</v>
      </c>
      <c r="T1409" s="140" t="s">
        <v>709</v>
      </c>
      <c r="U1409" s="141" t="s">
        <v>324</v>
      </c>
    </row>
    <row r="1410" spans="1:21" s="116" customFormat="1" ht="25.5" x14ac:dyDescent="0.2">
      <c r="A1410" s="145"/>
      <c r="B1410" s="130" t="s">
        <v>106</v>
      </c>
      <c r="C1410" s="15"/>
      <c r="D1410" s="16"/>
      <c r="E1410" s="16"/>
      <c r="F1410" s="16"/>
      <c r="G1410" s="15"/>
      <c r="H1410" s="12">
        <f t="shared" ref="H1410:S1410" si="997">ROUND(H1411/H1409,1)</f>
        <v>6.3</v>
      </c>
      <c r="I1410" s="12" t="e">
        <f t="shared" si="997"/>
        <v>#DIV/0!</v>
      </c>
      <c r="J1410" s="13" t="s">
        <v>396</v>
      </c>
      <c r="K1410" s="13">
        <v>0</v>
      </c>
      <c r="L1410" s="13" t="s">
        <v>396</v>
      </c>
      <c r="M1410" s="13">
        <v>0</v>
      </c>
      <c r="N1410" s="13" t="s">
        <v>396</v>
      </c>
      <c r="O1410" s="13">
        <v>0</v>
      </c>
      <c r="P1410" s="13" t="s">
        <v>396</v>
      </c>
      <c r="Q1410" s="12" t="e">
        <f t="shared" si="997"/>
        <v>#DIV/0!</v>
      </c>
      <c r="R1410" s="12">
        <f>ROUND(R1411/R1409,1)</f>
        <v>6.3</v>
      </c>
      <c r="S1410" s="12">
        <f t="shared" si="997"/>
        <v>6.3</v>
      </c>
      <c r="T1410" s="140"/>
      <c r="U1410" s="142"/>
    </row>
    <row r="1411" spans="1:21" s="116" customFormat="1" ht="30.6" customHeight="1" x14ac:dyDescent="0.2">
      <c r="A1411" s="145"/>
      <c r="B1411" s="130" t="s">
        <v>90</v>
      </c>
      <c r="C1411" s="15"/>
      <c r="D1411" s="16"/>
      <c r="E1411" s="16"/>
      <c r="F1411" s="16"/>
      <c r="G1411" s="15"/>
      <c r="H1411" s="12">
        <f t="shared" ref="H1411:S1411" si="998">SUM(H1412:H1415)</f>
        <v>100</v>
      </c>
      <c r="I1411" s="12">
        <f t="shared" si="998"/>
        <v>0</v>
      </c>
      <c r="J1411" s="12">
        <f t="shared" si="998"/>
        <v>0</v>
      </c>
      <c r="K1411" s="12">
        <f t="shared" si="998"/>
        <v>0</v>
      </c>
      <c r="L1411" s="12">
        <f t="shared" si="998"/>
        <v>20</v>
      </c>
      <c r="M1411" s="12">
        <f t="shared" si="998"/>
        <v>0</v>
      </c>
      <c r="N1411" s="12">
        <f t="shared" si="998"/>
        <v>60</v>
      </c>
      <c r="O1411" s="12">
        <f t="shared" si="998"/>
        <v>0</v>
      </c>
      <c r="P1411" s="12">
        <f t="shared" si="998"/>
        <v>20</v>
      </c>
      <c r="Q1411" s="12">
        <f t="shared" si="998"/>
        <v>0</v>
      </c>
      <c r="R1411" s="12">
        <f t="shared" si="998"/>
        <v>100</v>
      </c>
      <c r="S1411" s="12">
        <f t="shared" si="998"/>
        <v>100</v>
      </c>
      <c r="T1411" s="140"/>
      <c r="U1411" s="142"/>
    </row>
    <row r="1412" spans="1:21" s="116" customFormat="1" x14ac:dyDescent="0.2">
      <c r="A1412" s="145"/>
      <c r="B1412" s="130" t="s">
        <v>17</v>
      </c>
      <c r="C1412" s="18" t="s">
        <v>49</v>
      </c>
      <c r="D1412" s="16" t="s">
        <v>409</v>
      </c>
      <c r="E1412" s="18" t="s">
        <v>399</v>
      </c>
      <c r="F1412" s="18" t="s">
        <v>454</v>
      </c>
      <c r="G1412" s="18" t="s">
        <v>51</v>
      </c>
      <c r="H1412" s="12">
        <f>J1412+L1412+N1412+P1412</f>
        <v>100</v>
      </c>
      <c r="I1412" s="19">
        <f t="shared" ref="I1412:I1415" si="999">K1412+M1412+O1412+Q1412</f>
        <v>0</v>
      </c>
      <c r="J1412" s="36">
        <v>0</v>
      </c>
      <c r="K1412" s="36">
        <v>0</v>
      </c>
      <c r="L1412" s="36">
        <v>20</v>
      </c>
      <c r="M1412" s="36">
        <v>0</v>
      </c>
      <c r="N1412" s="36">
        <v>60</v>
      </c>
      <c r="O1412" s="36">
        <v>0</v>
      </c>
      <c r="P1412" s="36">
        <v>20</v>
      </c>
      <c r="Q1412" s="12">
        <v>0</v>
      </c>
      <c r="R1412" s="12">
        <v>100</v>
      </c>
      <c r="S1412" s="12">
        <v>100</v>
      </c>
      <c r="T1412" s="140"/>
      <c r="U1412" s="142"/>
    </row>
    <row r="1413" spans="1:21" s="116" customFormat="1" ht="13.35" customHeight="1" x14ac:dyDescent="0.2">
      <c r="A1413" s="145"/>
      <c r="B1413" s="130" t="s">
        <v>14</v>
      </c>
      <c r="C1413" s="15"/>
      <c r="D1413" s="16"/>
      <c r="E1413" s="16"/>
      <c r="F1413" s="16"/>
      <c r="G1413" s="15"/>
      <c r="H1413" s="12">
        <f t="shared" ref="H1413:H1415" si="1000">J1413+L1413+N1413+P1413</f>
        <v>0</v>
      </c>
      <c r="I1413" s="19">
        <f t="shared" si="999"/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2">
        <v>0</v>
      </c>
      <c r="T1413" s="140"/>
      <c r="U1413" s="142"/>
    </row>
    <row r="1414" spans="1:21" s="116" customFormat="1" ht="13.35" customHeight="1" x14ac:dyDescent="0.2">
      <c r="A1414" s="145"/>
      <c r="B1414" s="130" t="s">
        <v>15</v>
      </c>
      <c r="C1414" s="15"/>
      <c r="D1414" s="16"/>
      <c r="E1414" s="16"/>
      <c r="F1414" s="16"/>
      <c r="G1414" s="15"/>
      <c r="H1414" s="12">
        <f t="shared" si="1000"/>
        <v>0</v>
      </c>
      <c r="I1414" s="19">
        <f t="shared" si="999"/>
        <v>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2">
        <v>0</v>
      </c>
      <c r="P1414" s="12">
        <v>0</v>
      </c>
      <c r="Q1414" s="12">
        <v>0</v>
      </c>
      <c r="R1414" s="12">
        <v>0</v>
      </c>
      <c r="S1414" s="12">
        <v>0</v>
      </c>
      <c r="T1414" s="140"/>
      <c r="U1414" s="142"/>
    </row>
    <row r="1415" spans="1:21" s="116" customFormat="1" ht="13.35" customHeight="1" x14ac:dyDescent="0.2">
      <c r="A1415" s="145"/>
      <c r="B1415" s="130" t="s">
        <v>12</v>
      </c>
      <c r="C1415" s="15"/>
      <c r="D1415" s="16"/>
      <c r="E1415" s="16"/>
      <c r="F1415" s="16"/>
      <c r="G1415" s="15"/>
      <c r="H1415" s="12">
        <f t="shared" si="1000"/>
        <v>0</v>
      </c>
      <c r="I1415" s="19">
        <f t="shared" si="999"/>
        <v>0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0</v>
      </c>
      <c r="T1415" s="140"/>
      <c r="U1415" s="143"/>
    </row>
    <row r="1416" spans="1:21" s="116" customFormat="1" ht="22.35" hidden="1" customHeight="1" x14ac:dyDescent="0.2">
      <c r="A1416" s="145" t="s">
        <v>311</v>
      </c>
      <c r="B1416" s="130" t="s">
        <v>133</v>
      </c>
      <c r="C1416" s="15"/>
      <c r="D1416" s="16"/>
      <c r="E1416" s="16"/>
      <c r="F1416" s="16"/>
      <c r="G1416" s="15"/>
      <c r="H1416" s="20">
        <v>20</v>
      </c>
      <c r="I1416" s="20">
        <v>0</v>
      </c>
      <c r="J1416" s="20">
        <v>5</v>
      </c>
      <c r="K1416" s="20">
        <v>0</v>
      </c>
      <c r="L1416" s="20">
        <v>5</v>
      </c>
      <c r="M1416" s="20">
        <v>0</v>
      </c>
      <c r="N1416" s="20">
        <v>5</v>
      </c>
      <c r="O1416" s="20">
        <v>0</v>
      </c>
      <c r="P1416" s="20">
        <v>5</v>
      </c>
      <c r="Q1416" s="20">
        <v>0</v>
      </c>
      <c r="R1416" s="20">
        <v>20</v>
      </c>
      <c r="S1416" s="20">
        <v>20</v>
      </c>
      <c r="T1416" s="140" t="s">
        <v>231</v>
      </c>
      <c r="U1416" s="141" t="s">
        <v>255</v>
      </c>
    </row>
    <row r="1417" spans="1:21" s="116" customFormat="1" ht="25.5" hidden="1" x14ac:dyDescent="0.2">
      <c r="A1417" s="145"/>
      <c r="B1417" s="130" t="s">
        <v>107</v>
      </c>
      <c r="C1417" s="15"/>
      <c r="D1417" s="16"/>
      <c r="E1417" s="16"/>
      <c r="F1417" s="16"/>
      <c r="G1417" s="15"/>
      <c r="H1417" s="12">
        <f t="shared" ref="H1417:S1417" si="1001">ROUND(H1418/H1416,1)</f>
        <v>0</v>
      </c>
      <c r="I1417" s="12" t="e">
        <f t="shared" si="1001"/>
        <v>#DIV/0!</v>
      </c>
      <c r="J1417" s="13" t="s">
        <v>396</v>
      </c>
      <c r="K1417" s="13">
        <v>0</v>
      </c>
      <c r="L1417" s="13" t="s">
        <v>396</v>
      </c>
      <c r="M1417" s="13">
        <v>0</v>
      </c>
      <c r="N1417" s="13" t="s">
        <v>396</v>
      </c>
      <c r="O1417" s="13">
        <v>0</v>
      </c>
      <c r="P1417" s="13" t="s">
        <v>396</v>
      </c>
      <c r="Q1417" s="12" t="e">
        <f t="shared" si="1001"/>
        <v>#DIV/0!</v>
      </c>
      <c r="R1417" s="12">
        <f t="shared" si="1001"/>
        <v>0</v>
      </c>
      <c r="S1417" s="12">
        <f t="shared" si="1001"/>
        <v>0</v>
      </c>
      <c r="T1417" s="140"/>
      <c r="U1417" s="142"/>
    </row>
    <row r="1418" spans="1:21" s="116" customFormat="1" ht="25.5" hidden="1" x14ac:dyDescent="0.2">
      <c r="A1418" s="145"/>
      <c r="B1418" s="130" t="s">
        <v>90</v>
      </c>
      <c r="C1418" s="15"/>
      <c r="D1418" s="16"/>
      <c r="E1418" s="16"/>
      <c r="F1418" s="16"/>
      <c r="G1418" s="15"/>
      <c r="H1418" s="12">
        <f t="shared" ref="H1418:S1418" si="1002">SUM(H1419:H1422)</f>
        <v>0</v>
      </c>
      <c r="I1418" s="12">
        <f t="shared" si="1002"/>
        <v>0</v>
      </c>
      <c r="J1418" s="12">
        <f t="shared" si="1002"/>
        <v>0</v>
      </c>
      <c r="K1418" s="12">
        <f t="shared" si="1002"/>
        <v>0</v>
      </c>
      <c r="L1418" s="12">
        <f t="shared" si="1002"/>
        <v>0</v>
      </c>
      <c r="M1418" s="12">
        <f t="shared" si="1002"/>
        <v>0</v>
      </c>
      <c r="N1418" s="12">
        <f t="shared" si="1002"/>
        <v>0</v>
      </c>
      <c r="O1418" s="12">
        <f t="shared" si="1002"/>
        <v>0</v>
      </c>
      <c r="P1418" s="12">
        <f t="shared" si="1002"/>
        <v>0</v>
      </c>
      <c r="Q1418" s="12">
        <f t="shared" si="1002"/>
        <v>0</v>
      </c>
      <c r="R1418" s="12">
        <f t="shared" si="1002"/>
        <v>0</v>
      </c>
      <c r="S1418" s="12">
        <f t="shared" si="1002"/>
        <v>0</v>
      </c>
      <c r="T1418" s="140"/>
      <c r="U1418" s="142"/>
    </row>
    <row r="1419" spans="1:21" s="116" customFormat="1" hidden="1" x14ac:dyDescent="0.2">
      <c r="A1419" s="145"/>
      <c r="B1419" s="130" t="s">
        <v>17</v>
      </c>
      <c r="C1419" s="18"/>
      <c r="D1419" s="16"/>
      <c r="E1419" s="18"/>
      <c r="F1419" s="18"/>
      <c r="G1419" s="18"/>
      <c r="H1419" s="12"/>
      <c r="I1419" s="19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40"/>
      <c r="U1419" s="142"/>
    </row>
    <row r="1420" spans="1:21" s="116" customFormat="1" hidden="1" x14ac:dyDescent="0.2">
      <c r="A1420" s="145"/>
      <c r="B1420" s="130" t="s">
        <v>14</v>
      </c>
      <c r="C1420" s="15"/>
      <c r="D1420" s="16"/>
      <c r="E1420" s="16"/>
      <c r="F1420" s="16"/>
      <c r="G1420" s="15"/>
      <c r="H1420" s="12">
        <f t="shared" ref="H1420:H1422" si="1003">J1420+L1420+N1420+P1420</f>
        <v>0</v>
      </c>
      <c r="I1420" s="19">
        <f t="shared" ref="I1420:I1422" si="1004">K1420+M1420+O1420+Q1420</f>
        <v>0</v>
      </c>
      <c r="J1420" s="12">
        <v>0</v>
      </c>
      <c r="K1420" s="12">
        <v>0</v>
      </c>
      <c r="L1420" s="12">
        <v>0</v>
      </c>
      <c r="M1420" s="12">
        <v>0</v>
      </c>
      <c r="N1420" s="12">
        <v>0</v>
      </c>
      <c r="O1420" s="12">
        <v>0</v>
      </c>
      <c r="P1420" s="12">
        <v>0</v>
      </c>
      <c r="Q1420" s="12">
        <v>0</v>
      </c>
      <c r="R1420" s="12">
        <v>0</v>
      </c>
      <c r="S1420" s="12">
        <v>0</v>
      </c>
      <c r="T1420" s="140"/>
      <c r="U1420" s="142"/>
    </row>
    <row r="1421" spans="1:21" s="116" customFormat="1" hidden="1" x14ac:dyDescent="0.2">
      <c r="A1421" s="145"/>
      <c r="B1421" s="130" t="s">
        <v>15</v>
      </c>
      <c r="C1421" s="15"/>
      <c r="D1421" s="16"/>
      <c r="E1421" s="16"/>
      <c r="F1421" s="16"/>
      <c r="G1421" s="15"/>
      <c r="H1421" s="12">
        <f t="shared" si="1003"/>
        <v>0</v>
      </c>
      <c r="I1421" s="19">
        <f t="shared" si="1004"/>
        <v>0</v>
      </c>
      <c r="J1421" s="12">
        <v>0</v>
      </c>
      <c r="K1421" s="12">
        <v>0</v>
      </c>
      <c r="L1421" s="12">
        <v>0</v>
      </c>
      <c r="M1421" s="12">
        <v>0</v>
      </c>
      <c r="N1421" s="12">
        <v>0</v>
      </c>
      <c r="O1421" s="12">
        <v>0</v>
      </c>
      <c r="P1421" s="12">
        <v>0</v>
      </c>
      <c r="Q1421" s="12">
        <v>0</v>
      </c>
      <c r="R1421" s="12">
        <v>0</v>
      </c>
      <c r="S1421" s="12">
        <v>0</v>
      </c>
      <c r="T1421" s="140"/>
      <c r="U1421" s="142"/>
    </row>
    <row r="1422" spans="1:21" s="116" customFormat="1" ht="25.5" hidden="1" x14ac:dyDescent="0.2">
      <c r="A1422" s="145"/>
      <c r="B1422" s="130" t="s">
        <v>12</v>
      </c>
      <c r="C1422" s="15"/>
      <c r="D1422" s="16"/>
      <c r="E1422" s="16"/>
      <c r="F1422" s="16"/>
      <c r="G1422" s="15"/>
      <c r="H1422" s="12">
        <f t="shared" si="1003"/>
        <v>0</v>
      </c>
      <c r="I1422" s="19">
        <f t="shared" si="1004"/>
        <v>0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40"/>
      <c r="U1422" s="143"/>
    </row>
    <row r="1423" spans="1:21" s="116" customFormat="1" ht="20.100000000000001" customHeight="1" x14ac:dyDescent="0.2">
      <c r="A1423" s="145" t="s">
        <v>637</v>
      </c>
      <c r="B1423" s="130" t="s">
        <v>147</v>
      </c>
      <c r="C1423" s="15"/>
      <c r="D1423" s="16"/>
      <c r="E1423" s="16"/>
      <c r="F1423" s="16"/>
      <c r="G1423" s="15"/>
      <c r="H1423" s="12">
        <v>2</v>
      </c>
      <c r="I1423" s="12">
        <v>0</v>
      </c>
      <c r="J1423" s="12">
        <v>1</v>
      </c>
      <c r="K1423" s="12">
        <v>0</v>
      </c>
      <c r="L1423" s="12">
        <v>0</v>
      </c>
      <c r="M1423" s="12">
        <v>0</v>
      </c>
      <c r="N1423" s="12">
        <v>0</v>
      </c>
      <c r="O1423" s="12">
        <v>0</v>
      </c>
      <c r="P1423" s="12">
        <v>1</v>
      </c>
      <c r="Q1423" s="12">
        <v>0</v>
      </c>
      <c r="R1423" s="12">
        <v>2</v>
      </c>
      <c r="S1423" s="12">
        <v>2</v>
      </c>
      <c r="T1423" s="140" t="s">
        <v>231</v>
      </c>
      <c r="U1423" s="141" t="s">
        <v>256</v>
      </c>
    </row>
    <row r="1424" spans="1:21" s="116" customFormat="1" ht="25.5" x14ac:dyDescent="0.2">
      <c r="A1424" s="145"/>
      <c r="B1424" s="130" t="s">
        <v>107</v>
      </c>
      <c r="C1424" s="15"/>
      <c r="D1424" s="16"/>
      <c r="E1424" s="16"/>
      <c r="F1424" s="16"/>
      <c r="G1424" s="15"/>
      <c r="H1424" s="12">
        <f t="shared" ref="H1424:S1424" si="1005">ROUND(H1425/H1423,1)</f>
        <v>1000</v>
      </c>
      <c r="I1424" s="12" t="e">
        <f t="shared" si="1005"/>
        <v>#DIV/0!</v>
      </c>
      <c r="J1424" s="13" t="s">
        <v>396</v>
      </c>
      <c r="K1424" s="13">
        <v>0</v>
      </c>
      <c r="L1424" s="13" t="s">
        <v>396</v>
      </c>
      <c r="M1424" s="13">
        <v>0</v>
      </c>
      <c r="N1424" s="13" t="s">
        <v>396</v>
      </c>
      <c r="O1424" s="13">
        <v>0</v>
      </c>
      <c r="P1424" s="13" t="s">
        <v>396</v>
      </c>
      <c r="Q1424" s="12" t="e">
        <f t="shared" si="1005"/>
        <v>#DIV/0!</v>
      </c>
      <c r="R1424" s="12">
        <f t="shared" si="1005"/>
        <v>1000</v>
      </c>
      <c r="S1424" s="12">
        <f t="shared" si="1005"/>
        <v>1000</v>
      </c>
      <c r="T1424" s="140"/>
      <c r="U1424" s="142"/>
    </row>
    <row r="1425" spans="1:21" s="116" customFormat="1" ht="25.5" x14ac:dyDescent="0.2">
      <c r="A1425" s="145"/>
      <c r="B1425" s="130" t="s">
        <v>90</v>
      </c>
      <c r="C1425" s="15"/>
      <c r="D1425" s="16"/>
      <c r="E1425" s="16"/>
      <c r="F1425" s="16"/>
      <c r="G1425" s="15"/>
      <c r="H1425" s="12">
        <f t="shared" ref="H1425:S1425" si="1006">SUM(H1426:H1429)</f>
        <v>2000</v>
      </c>
      <c r="I1425" s="12">
        <f t="shared" si="1006"/>
        <v>1370</v>
      </c>
      <c r="J1425" s="12">
        <v>1370</v>
      </c>
      <c r="K1425" s="12">
        <f t="shared" si="1006"/>
        <v>1370</v>
      </c>
      <c r="L1425" s="12">
        <f t="shared" si="1006"/>
        <v>0</v>
      </c>
      <c r="M1425" s="12">
        <f t="shared" si="1006"/>
        <v>0</v>
      </c>
      <c r="N1425" s="12">
        <f t="shared" si="1006"/>
        <v>0</v>
      </c>
      <c r="O1425" s="12">
        <f t="shared" si="1006"/>
        <v>0</v>
      </c>
      <c r="P1425" s="12">
        <f t="shared" si="1006"/>
        <v>630</v>
      </c>
      <c r="Q1425" s="12">
        <f t="shared" si="1006"/>
        <v>0</v>
      </c>
      <c r="R1425" s="12">
        <f t="shared" si="1006"/>
        <v>2000</v>
      </c>
      <c r="S1425" s="12">
        <f t="shared" si="1006"/>
        <v>2000</v>
      </c>
      <c r="T1425" s="140"/>
      <c r="U1425" s="142"/>
    </row>
    <row r="1426" spans="1:21" s="116" customFormat="1" ht="26.45" customHeight="1" x14ac:dyDescent="0.2">
      <c r="A1426" s="145"/>
      <c r="B1426" s="130" t="s">
        <v>17</v>
      </c>
      <c r="C1426" s="18" t="s">
        <v>47</v>
      </c>
      <c r="D1426" s="16" t="s">
        <v>400</v>
      </c>
      <c r="E1426" s="18" t="s">
        <v>402</v>
      </c>
      <c r="F1426" s="18" t="s">
        <v>452</v>
      </c>
      <c r="G1426" s="18" t="s">
        <v>51</v>
      </c>
      <c r="H1426" s="12">
        <f>J1426+L1426+N1426+P1426</f>
        <v>2000</v>
      </c>
      <c r="I1426" s="19">
        <f t="shared" ref="I1426:I1429" si="1007">K1426+M1426+O1426+Q1426</f>
        <v>1370</v>
      </c>
      <c r="J1426" s="36">
        <v>1370</v>
      </c>
      <c r="K1426" s="36">
        <v>1370</v>
      </c>
      <c r="L1426" s="36">
        <v>0</v>
      </c>
      <c r="M1426" s="36">
        <v>0</v>
      </c>
      <c r="N1426" s="36">
        <v>0</v>
      </c>
      <c r="O1426" s="36">
        <v>0</v>
      </c>
      <c r="P1426" s="36">
        <v>630</v>
      </c>
      <c r="Q1426" s="12">
        <v>0</v>
      </c>
      <c r="R1426" s="12">
        <v>2000</v>
      </c>
      <c r="S1426" s="12">
        <v>2000</v>
      </c>
      <c r="T1426" s="140"/>
      <c r="U1426" s="142"/>
    </row>
    <row r="1427" spans="1:21" s="116" customFormat="1" ht="13.35" customHeight="1" x14ac:dyDescent="0.2">
      <c r="A1427" s="145"/>
      <c r="B1427" s="130" t="s">
        <v>14</v>
      </c>
      <c r="C1427" s="15"/>
      <c r="D1427" s="16"/>
      <c r="E1427" s="16"/>
      <c r="F1427" s="16"/>
      <c r="G1427" s="15"/>
      <c r="H1427" s="12">
        <f t="shared" ref="H1427:H1429" si="1008">J1427+L1427+N1427+P1427</f>
        <v>0</v>
      </c>
      <c r="I1427" s="19">
        <f t="shared" si="1007"/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40"/>
      <c r="U1427" s="142"/>
    </row>
    <row r="1428" spans="1:21" s="116" customFormat="1" ht="13.35" customHeight="1" x14ac:dyDescent="0.2">
      <c r="A1428" s="145"/>
      <c r="B1428" s="130" t="s">
        <v>15</v>
      </c>
      <c r="C1428" s="15"/>
      <c r="D1428" s="16"/>
      <c r="E1428" s="16"/>
      <c r="F1428" s="16"/>
      <c r="G1428" s="15"/>
      <c r="H1428" s="12">
        <f t="shared" si="1008"/>
        <v>0</v>
      </c>
      <c r="I1428" s="19">
        <f t="shared" si="1007"/>
        <v>0</v>
      </c>
      <c r="J1428" s="12">
        <v>0</v>
      </c>
      <c r="K1428" s="12">
        <v>0</v>
      </c>
      <c r="L1428" s="12">
        <v>0</v>
      </c>
      <c r="M1428" s="12">
        <v>0</v>
      </c>
      <c r="N1428" s="12">
        <v>0</v>
      </c>
      <c r="O1428" s="12">
        <v>0</v>
      </c>
      <c r="P1428" s="12">
        <v>0</v>
      </c>
      <c r="Q1428" s="12">
        <v>0</v>
      </c>
      <c r="R1428" s="12">
        <v>0</v>
      </c>
      <c r="S1428" s="12">
        <v>0</v>
      </c>
      <c r="T1428" s="140"/>
      <c r="U1428" s="142"/>
    </row>
    <row r="1429" spans="1:21" s="116" customFormat="1" ht="13.35" customHeight="1" x14ac:dyDescent="0.2">
      <c r="A1429" s="145"/>
      <c r="B1429" s="130" t="s">
        <v>12</v>
      </c>
      <c r="C1429" s="15"/>
      <c r="D1429" s="16"/>
      <c r="E1429" s="16"/>
      <c r="F1429" s="16"/>
      <c r="G1429" s="15"/>
      <c r="H1429" s="12">
        <f t="shared" si="1008"/>
        <v>0</v>
      </c>
      <c r="I1429" s="19">
        <f t="shared" si="1007"/>
        <v>0</v>
      </c>
      <c r="J1429" s="12">
        <v>0</v>
      </c>
      <c r="K1429" s="12">
        <v>0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0</v>
      </c>
      <c r="S1429" s="12">
        <v>0</v>
      </c>
      <c r="T1429" s="140"/>
      <c r="U1429" s="143"/>
    </row>
    <row r="1430" spans="1:21" s="116" customFormat="1" ht="28.35" customHeight="1" x14ac:dyDescent="0.2">
      <c r="A1430" s="145" t="s">
        <v>638</v>
      </c>
      <c r="B1430" s="130" t="s">
        <v>133</v>
      </c>
      <c r="C1430" s="15"/>
      <c r="D1430" s="16"/>
      <c r="E1430" s="16"/>
      <c r="F1430" s="16"/>
      <c r="G1430" s="15"/>
      <c r="H1430" s="12">
        <v>3</v>
      </c>
      <c r="I1430" s="12">
        <v>0</v>
      </c>
      <c r="J1430" s="12">
        <v>1</v>
      </c>
      <c r="K1430" s="12">
        <v>0</v>
      </c>
      <c r="L1430" s="12">
        <v>1</v>
      </c>
      <c r="M1430" s="12">
        <v>0</v>
      </c>
      <c r="N1430" s="12">
        <v>0</v>
      </c>
      <c r="O1430" s="12">
        <v>0</v>
      </c>
      <c r="P1430" s="12">
        <v>1</v>
      </c>
      <c r="Q1430" s="12">
        <v>0</v>
      </c>
      <c r="R1430" s="12">
        <v>3</v>
      </c>
      <c r="S1430" s="12">
        <v>3</v>
      </c>
      <c r="T1430" s="141" t="s">
        <v>290</v>
      </c>
      <c r="U1430" s="141" t="s">
        <v>257</v>
      </c>
    </row>
    <row r="1431" spans="1:21" s="116" customFormat="1" ht="25.5" x14ac:dyDescent="0.2">
      <c r="A1431" s="145"/>
      <c r="B1431" s="130" t="s">
        <v>105</v>
      </c>
      <c r="C1431" s="15"/>
      <c r="D1431" s="16"/>
      <c r="E1431" s="16"/>
      <c r="F1431" s="16"/>
      <c r="G1431" s="15"/>
      <c r="H1431" s="12">
        <f t="shared" ref="H1431:S1431" si="1009">ROUND(H1432/H1430,1)</f>
        <v>100</v>
      </c>
      <c r="I1431" s="12" t="e">
        <f t="shared" si="1009"/>
        <v>#DIV/0!</v>
      </c>
      <c r="J1431" s="13" t="s">
        <v>396</v>
      </c>
      <c r="K1431" s="13">
        <v>0</v>
      </c>
      <c r="L1431" s="13" t="s">
        <v>396</v>
      </c>
      <c r="M1431" s="13">
        <v>0</v>
      </c>
      <c r="N1431" s="13" t="s">
        <v>396</v>
      </c>
      <c r="O1431" s="13">
        <v>0</v>
      </c>
      <c r="P1431" s="13" t="s">
        <v>396</v>
      </c>
      <c r="Q1431" s="12" t="e">
        <f t="shared" si="1009"/>
        <v>#DIV/0!</v>
      </c>
      <c r="R1431" s="12">
        <f t="shared" si="1009"/>
        <v>100</v>
      </c>
      <c r="S1431" s="12">
        <f t="shared" si="1009"/>
        <v>100</v>
      </c>
      <c r="T1431" s="142"/>
      <c r="U1431" s="142"/>
    </row>
    <row r="1432" spans="1:21" s="116" customFormat="1" ht="13.35" customHeight="1" x14ac:dyDescent="0.2">
      <c r="A1432" s="145"/>
      <c r="B1432" s="130" t="s">
        <v>90</v>
      </c>
      <c r="C1432" s="15"/>
      <c r="D1432" s="16"/>
      <c r="E1432" s="16"/>
      <c r="F1432" s="16"/>
      <c r="G1432" s="15"/>
      <c r="H1432" s="12">
        <f t="shared" ref="H1432:M1432" si="1010">SUM(H1433:H1436)</f>
        <v>300</v>
      </c>
      <c r="I1432" s="12">
        <f t="shared" si="1010"/>
        <v>0</v>
      </c>
      <c r="J1432" s="12">
        <f>SUM(J1433:J1436)</f>
        <v>100</v>
      </c>
      <c r="K1432" s="12">
        <f t="shared" si="1010"/>
        <v>0</v>
      </c>
      <c r="L1432" s="12">
        <f>SUM(L1433:L1436)</f>
        <v>100</v>
      </c>
      <c r="M1432" s="12">
        <f t="shared" si="1010"/>
        <v>0</v>
      </c>
      <c r="N1432" s="12">
        <f>SUM(N1433:N1436)</f>
        <v>0</v>
      </c>
      <c r="O1432" s="12">
        <f t="shared" ref="O1432" si="1011">SUM(O1433:O1436)</f>
        <v>0</v>
      </c>
      <c r="P1432" s="12">
        <f>SUM(P1433:P1436)</f>
        <v>100</v>
      </c>
      <c r="Q1432" s="12">
        <f t="shared" ref="Q1432:S1432" si="1012">SUM(Q1433:Q1436)</f>
        <v>0</v>
      </c>
      <c r="R1432" s="12">
        <f t="shared" si="1012"/>
        <v>300</v>
      </c>
      <c r="S1432" s="12">
        <f t="shared" si="1012"/>
        <v>300</v>
      </c>
      <c r="T1432" s="142"/>
      <c r="U1432" s="142"/>
    </row>
    <row r="1433" spans="1:21" s="116" customFormat="1" ht="13.35" customHeight="1" x14ac:dyDescent="0.2">
      <c r="A1433" s="145"/>
      <c r="B1433" s="130" t="s">
        <v>17</v>
      </c>
      <c r="C1433" s="18" t="s">
        <v>47</v>
      </c>
      <c r="D1433" s="16" t="s">
        <v>400</v>
      </c>
      <c r="E1433" s="18" t="s">
        <v>402</v>
      </c>
      <c r="F1433" s="18" t="s">
        <v>452</v>
      </c>
      <c r="G1433" s="18" t="s">
        <v>52</v>
      </c>
      <c r="H1433" s="12">
        <f>J1433+L1433+N1433+P1433</f>
        <v>300</v>
      </c>
      <c r="I1433" s="19">
        <f t="shared" ref="I1433:I1436" si="1013">K1433+M1433+O1433+Q1433</f>
        <v>0</v>
      </c>
      <c r="J1433" s="36">
        <v>100</v>
      </c>
      <c r="K1433" s="36">
        <v>0</v>
      </c>
      <c r="L1433" s="36">
        <v>100</v>
      </c>
      <c r="M1433" s="36">
        <v>0</v>
      </c>
      <c r="N1433" s="36">
        <v>0</v>
      </c>
      <c r="O1433" s="36">
        <v>0</v>
      </c>
      <c r="P1433" s="36">
        <v>100</v>
      </c>
      <c r="Q1433" s="12">
        <v>0</v>
      </c>
      <c r="R1433" s="12">
        <v>300</v>
      </c>
      <c r="S1433" s="12">
        <v>300</v>
      </c>
      <c r="T1433" s="142"/>
      <c r="U1433" s="142"/>
    </row>
    <row r="1434" spans="1:21" s="204" customFormat="1" ht="13.35" customHeight="1" x14ac:dyDescent="0.2">
      <c r="A1434" s="145"/>
      <c r="B1434" s="130" t="s">
        <v>14</v>
      </c>
      <c r="C1434" s="15"/>
      <c r="D1434" s="16"/>
      <c r="E1434" s="16"/>
      <c r="F1434" s="16"/>
      <c r="G1434" s="15"/>
      <c r="H1434" s="12">
        <f t="shared" ref="H1434:H1436" si="1014">J1434+L1434+N1434+P1434</f>
        <v>0</v>
      </c>
      <c r="I1434" s="19">
        <f t="shared" si="1013"/>
        <v>0</v>
      </c>
      <c r="J1434" s="12">
        <v>0</v>
      </c>
      <c r="K1434" s="12">
        <v>0</v>
      </c>
      <c r="L1434" s="12">
        <v>0</v>
      </c>
      <c r="M1434" s="12">
        <v>0</v>
      </c>
      <c r="N1434" s="12">
        <v>0</v>
      </c>
      <c r="O1434" s="12">
        <v>0</v>
      </c>
      <c r="P1434" s="12">
        <v>0</v>
      </c>
      <c r="Q1434" s="12">
        <v>0</v>
      </c>
      <c r="R1434" s="12">
        <v>0</v>
      </c>
      <c r="S1434" s="12">
        <v>0</v>
      </c>
      <c r="T1434" s="142"/>
      <c r="U1434" s="142"/>
    </row>
    <row r="1435" spans="1:21" s="116" customFormat="1" ht="23.1" customHeight="1" x14ac:dyDescent="0.2">
      <c r="A1435" s="145"/>
      <c r="B1435" s="130" t="s">
        <v>15</v>
      </c>
      <c r="C1435" s="15"/>
      <c r="D1435" s="16"/>
      <c r="E1435" s="16"/>
      <c r="F1435" s="16"/>
      <c r="G1435" s="15"/>
      <c r="H1435" s="12">
        <f t="shared" si="1014"/>
        <v>0</v>
      </c>
      <c r="I1435" s="19">
        <f t="shared" si="1013"/>
        <v>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  <c r="T1435" s="142"/>
      <c r="U1435" s="142"/>
    </row>
    <row r="1436" spans="1:21" s="116" customFormat="1" ht="13.35" customHeight="1" x14ac:dyDescent="0.2">
      <c r="A1436" s="145"/>
      <c r="B1436" s="130" t="s">
        <v>12</v>
      </c>
      <c r="C1436" s="15"/>
      <c r="D1436" s="16"/>
      <c r="E1436" s="16"/>
      <c r="F1436" s="16"/>
      <c r="G1436" s="15"/>
      <c r="H1436" s="12">
        <f t="shared" si="1014"/>
        <v>0</v>
      </c>
      <c r="I1436" s="19">
        <f t="shared" si="1013"/>
        <v>0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143"/>
      <c r="U1436" s="143"/>
    </row>
    <row r="1437" spans="1:21" s="116" customFormat="1" ht="20.100000000000001" customHeight="1" x14ac:dyDescent="0.2">
      <c r="A1437" s="145" t="s">
        <v>639</v>
      </c>
      <c r="B1437" s="130" t="s">
        <v>147</v>
      </c>
      <c r="C1437" s="15"/>
      <c r="D1437" s="16"/>
      <c r="E1437" s="16"/>
      <c r="F1437" s="16"/>
      <c r="G1437" s="15"/>
      <c r="H1437" s="12">
        <v>2</v>
      </c>
      <c r="I1437" s="12">
        <v>0</v>
      </c>
      <c r="J1437" s="12">
        <v>0</v>
      </c>
      <c r="K1437" s="12">
        <v>0</v>
      </c>
      <c r="L1437" s="12">
        <v>0</v>
      </c>
      <c r="M1437" s="12">
        <v>0</v>
      </c>
      <c r="N1437" s="12">
        <v>0</v>
      </c>
      <c r="O1437" s="12">
        <v>0</v>
      </c>
      <c r="P1437" s="12">
        <v>2</v>
      </c>
      <c r="Q1437" s="12">
        <v>0</v>
      </c>
      <c r="R1437" s="12">
        <v>2</v>
      </c>
      <c r="S1437" s="12">
        <v>2</v>
      </c>
      <c r="T1437" s="140" t="s">
        <v>232</v>
      </c>
      <c r="U1437" s="141" t="s">
        <v>415</v>
      </c>
    </row>
    <row r="1438" spans="1:21" s="116" customFormat="1" ht="25.35" customHeight="1" x14ac:dyDescent="0.2">
      <c r="A1438" s="145"/>
      <c r="B1438" s="130" t="s">
        <v>105</v>
      </c>
      <c r="C1438" s="15"/>
      <c r="D1438" s="16"/>
      <c r="E1438" s="16"/>
      <c r="F1438" s="16"/>
      <c r="G1438" s="15"/>
      <c r="H1438" s="12">
        <f t="shared" ref="H1438:S1438" si="1015">ROUND(H1439/H1437,1)</f>
        <v>35</v>
      </c>
      <c r="I1438" s="12" t="e">
        <f t="shared" si="1015"/>
        <v>#DIV/0!</v>
      </c>
      <c r="J1438" s="13" t="s">
        <v>396</v>
      </c>
      <c r="K1438" s="13">
        <v>0</v>
      </c>
      <c r="L1438" s="13" t="s">
        <v>396</v>
      </c>
      <c r="M1438" s="13">
        <v>0</v>
      </c>
      <c r="N1438" s="13" t="s">
        <v>396</v>
      </c>
      <c r="O1438" s="13">
        <v>0</v>
      </c>
      <c r="P1438" s="13" t="s">
        <v>396</v>
      </c>
      <c r="Q1438" s="12" t="e">
        <f t="shared" si="1015"/>
        <v>#DIV/0!</v>
      </c>
      <c r="R1438" s="12">
        <f t="shared" si="1015"/>
        <v>35</v>
      </c>
      <c r="S1438" s="12">
        <f t="shared" si="1015"/>
        <v>35</v>
      </c>
      <c r="T1438" s="140"/>
      <c r="U1438" s="142"/>
    </row>
    <row r="1439" spans="1:21" s="116" customFormat="1" ht="29.45" customHeight="1" x14ac:dyDescent="0.2">
      <c r="A1439" s="145"/>
      <c r="B1439" s="130" t="s">
        <v>90</v>
      </c>
      <c r="C1439" s="15"/>
      <c r="D1439" s="16"/>
      <c r="E1439" s="16"/>
      <c r="F1439" s="16"/>
      <c r="G1439" s="15"/>
      <c r="H1439" s="12">
        <f t="shared" ref="H1439:S1439" si="1016">SUM(H1440:H1443)</f>
        <v>70</v>
      </c>
      <c r="I1439" s="12">
        <f t="shared" si="1016"/>
        <v>0</v>
      </c>
      <c r="J1439" s="12">
        <f t="shared" si="1016"/>
        <v>0</v>
      </c>
      <c r="K1439" s="12">
        <f t="shared" si="1016"/>
        <v>0</v>
      </c>
      <c r="L1439" s="12">
        <f t="shared" si="1016"/>
        <v>0</v>
      </c>
      <c r="M1439" s="12">
        <f t="shared" si="1016"/>
        <v>0</v>
      </c>
      <c r="N1439" s="12">
        <f t="shared" si="1016"/>
        <v>0</v>
      </c>
      <c r="O1439" s="12">
        <f t="shared" si="1016"/>
        <v>0</v>
      </c>
      <c r="P1439" s="12">
        <f t="shared" si="1016"/>
        <v>70</v>
      </c>
      <c r="Q1439" s="12">
        <f t="shared" si="1016"/>
        <v>0</v>
      </c>
      <c r="R1439" s="12">
        <f t="shared" si="1016"/>
        <v>70</v>
      </c>
      <c r="S1439" s="12">
        <f t="shared" si="1016"/>
        <v>70</v>
      </c>
      <c r="T1439" s="140"/>
      <c r="U1439" s="142"/>
    </row>
    <row r="1440" spans="1:21" s="116" customFormat="1" ht="13.35" customHeight="1" x14ac:dyDescent="0.2">
      <c r="A1440" s="145"/>
      <c r="B1440" s="130" t="s">
        <v>17</v>
      </c>
      <c r="C1440" s="18" t="s">
        <v>47</v>
      </c>
      <c r="D1440" s="16" t="s">
        <v>400</v>
      </c>
      <c r="E1440" s="18" t="s">
        <v>402</v>
      </c>
      <c r="F1440" s="18" t="s">
        <v>452</v>
      </c>
      <c r="G1440" s="18" t="s">
        <v>51</v>
      </c>
      <c r="H1440" s="12">
        <f>J1440+L1440+N1440+P1440</f>
        <v>70</v>
      </c>
      <c r="I1440" s="19">
        <f t="shared" ref="I1440:I1443" si="1017">K1440+M1440+O1440+Q1440</f>
        <v>0</v>
      </c>
      <c r="J1440" s="36">
        <v>0</v>
      </c>
      <c r="K1440" s="36">
        <v>0</v>
      </c>
      <c r="L1440" s="36">
        <v>0</v>
      </c>
      <c r="M1440" s="36">
        <v>0</v>
      </c>
      <c r="N1440" s="36">
        <v>0</v>
      </c>
      <c r="O1440" s="36">
        <v>0</v>
      </c>
      <c r="P1440" s="36">
        <v>70</v>
      </c>
      <c r="Q1440" s="12">
        <v>0</v>
      </c>
      <c r="R1440" s="12">
        <v>70</v>
      </c>
      <c r="S1440" s="12">
        <v>70</v>
      </c>
      <c r="T1440" s="140"/>
      <c r="U1440" s="142"/>
    </row>
    <row r="1441" spans="1:21" s="116" customFormat="1" ht="15" customHeight="1" x14ac:dyDescent="0.2">
      <c r="A1441" s="145"/>
      <c r="B1441" s="130" t="s">
        <v>14</v>
      </c>
      <c r="C1441" s="15"/>
      <c r="D1441" s="16"/>
      <c r="E1441" s="16"/>
      <c r="F1441" s="16"/>
      <c r="G1441" s="15"/>
      <c r="H1441" s="12">
        <f t="shared" ref="H1441:H1443" si="1018">J1441+L1441+N1441+P1441</f>
        <v>0</v>
      </c>
      <c r="I1441" s="19">
        <f t="shared" si="1017"/>
        <v>0</v>
      </c>
      <c r="J1441" s="12">
        <v>0</v>
      </c>
      <c r="K1441" s="12">
        <v>0</v>
      </c>
      <c r="L1441" s="12">
        <v>0</v>
      </c>
      <c r="M1441" s="12">
        <v>0</v>
      </c>
      <c r="N1441" s="12">
        <v>0</v>
      </c>
      <c r="O1441" s="12">
        <v>0</v>
      </c>
      <c r="P1441" s="12">
        <v>0</v>
      </c>
      <c r="Q1441" s="12">
        <v>0</v>
      </c>
      <c r="R1441" s="12">
        <v>0</v>
      </c>
      <c r="S1441" s="12">
        <v>0</v>
      </c>
      <c r="T1441" s="140"/>
      <c r="U1441" s="142"/>
    </row>
    <row r="1442" spans="1:21" s="116" customFormat="1" ht="18.600000000000001" customHeight="1" x14ac:dyDescent="0.2">
      <c r="A1442" s="145"/>
      <c r="B1442" s="130" t="s">
        <v>15</v>
      </c>
      <c r="C1442" s="15"/>
      <c r="D1442" s="16"/>
      <c r="E1442" s="16"/>
      <c r="F1442" s="16"/>
      <c r="G1442" s="15"/>
      <c r="H1442" s="12">
        <f t="shared" si="1018"/>
        <v>0</v>
      </c>
      <c r="I1442" s="19">
        <f t="shared" si="1017"/>
        <v>0</v>
      </c>
      <c r="J1442" s="12">
        <v>0</v>
      </c>
      <c r="K1442" s="12">
        <v>0</v>
      </c>
      <c r="L1442" s="12">
        <v>0</v>
      </c>
      <c r="M1442" s="12">
        <v>0</v>
      </c>
      <c r="N1442" s="12">
        <v>0</v>
      </c>
      <c r="O1442" s="12">
        <v>0</v>
      </c>
      <c r="P1442" s="12">
        <v>0</v>
      </c>
      <c r="Q1442" s="12">
        <v>0</v>
      </c>
      <c r="R1442" s="12">
        <v>0</v>
      </c>
      <c r="S1442" s="12">
        <v>0</v>
      </c>
      <c r="T1442" s="140"/>
      <c r="U1442" s="142"/>
    </row>
    <row r="1443" spans="1:21" s="116" customFormat="1" ht="12.75" customHeight="1" x14ac:dyDescent="0.2">
      <c r="A1443" s="145"/>
      <c r="B1443" s="130" t="s">
        <v>12</v>
      </c>
      <c r="C1443" s="15"/>
      <c r="D1443" s="16"/>
      <c r="E1443" s="16"/>
      <c r="F1443" s="16"/>
      <c r="G1443" s="15"/>
      <c r="H1443" s="12">
        <f t="shared" si="1018"/>
        <v>0</v>
      </c>
      <c r="I1443" s="19">
        <f t="shared" si="1017"/>
        <v>0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0</v>
      </c>
      <c r="R1443" s="12">
        <v>0</v>
      </c>
      <c r="S1443" s="12">
        <v>0</v>
      </c>
      <c r="T1443" s="140"/>
      <c r="U1443" s="143"/>
    </row>
    <row r="1444" spans="1:21" s="116" customFormat="1" ht="15" customHeight="1" x14ac:dyDescent="0.2">
      <c r="A1444" s="141" t="s">
        <v>29</v>
      </c>
      <c r="B1444" s="130" t="s">
        <v>410</v>
      </c>
      <c r="C1444" s="15"/>
      <c r="D1444" s="16"/>
      <c r="E1444" s="16"/>
      <c r="F1444" s="16"/>
      <c r="G1444" s="15"/>
      <c r="H1444" s="12">
        <f>H1445+H1446+H1447+H1448</f>
        <v>8850</v>
      </c>
      <c r="I1444" s="12">
        <f t="shared" ref="I1444:S1444" si="1019">I1445+I1446+I1447+I1448</f>
        <v>1370</v>
      </c>
      <c r="J1444" s="12">
        <f t="shared" si="1019"/>
        <v>2549</v>
      </c>
      <c r="K1444" s="12">
        <f t="shared" si="1019"/>
        <v>1370</v>
      </c>
      <c r="L1444" s="12">
        <f t="shared" si="1019"/>
        <v>771</v>
      </c>
      <c r="M1444" s="12">
        <f t="shared" si="1019"/>
        <v>0</v>
      </c>
      <c r="N1444" s="12">
        <f t="shared" si="1019"/>
        <v>745</v>
      </c>
      <c r="O1444" s="12">
        <f t="shared" si="1019"/>
        <v>0</v>
      </c>
      <c r="P1444" s="12">
        <f t="shared" si="1019"/>
        <v>4785</v>
      </c>
      <c r="Q1444" s="12">
        <f t="shared" si="1019"/>
        <v>0</v>
      </c>
      <c r="R1444" s="12">
        <f t="shared" si="1019"/>
        <v>6150</v>
      </c>
      <c r="S1444" s="12">
        <f t="shared" si="1019"/>
        <v>6150</v>
      </c>
      <c r="T1444" s="128"/>
      <c r="U1444" s="123"/>
    </row>
    <row r="1445" spans="1:21" s="116" customFormat="1" ht="12.75" customHeight="1" x14ac:dyDescent="0.2">
      <c r="A1445" s="142"/>
      <c r="B1445" s="130" t="s">
        <v>7</v>
      </c>
      <c r="C1445" s="15"/>
      <c r="D1445" s="16"/>
      <c r="E1445" s="16"/>
      <c r="F1445" s="16"/>
      <c r="G1445" s="15"/>
      <c r="H1445" s="12">
        <f>H1370+H1371+H1372+H1394+H1395+H1396</f>
        <v>8850</v>
      </c>
      <c r="I1445" s="12">
        <f t="shared" ref="I1445:S1445" si="1020">I1370+I1371+I1372+I1394+I1395+I1396</f>
        <v>1370</v>
      </c>
      <c r="J1445" s="12">
        <f t="shared" si="1020"/>
        <v>2549</v>
      </c>
      <c r="K1445" s="12">
        <f t="shared" si="1020"/>
        <v>1370</v>
      </c>
      <c r="L1445" s="12">
        <f t="shared" si="1020"/>
        <v>771</v>
      </c>
      <c r="M1445" s="12">
        <f t="shared" si="1020"/>
        <v>0</v>
      </c>
      <c r="N1445" s="12">
        <f t="shared" si="1020"/>
        <v>745</v>
      </c>
      <c r="O1445" s="12">
        <f t="shared" si="1020"/>
        <v>0</v>
      </c>
      <c r="P1445" s="12">
        <f t="shared" si="1020"/>
        <v>4785</v>
      </c>
      <c r="Q1445" s="12">
        <f t="shared" si="1020"/>
        <v>0</v>
      </c>
      <c r="R1445" s="12">
        <f t="shared" si="1020"/>
        <v>6150</v>
      </c>
      <c r="S1445" s="12">
        <f t="shared" si="1020"/>
        <v>6150</v>
      </c>
      <c r="T1445" s="94"/>
      <c r="U1445" s="140"/>
    </row>
    <row r="1446" spans="1:21" s="116" customFormat="1" ht="18.600000000000001" customHeight="1" x14ac:dyDescent="0.2">
      <c r="A1446" s="142"/>
      <c r="B1446" s="130" t="s">
        <v>14</v>
      </c>
      <c r="C1446" s="15"/>
      <c r="D1446" s="16"/>
      <c r="E1446" s="16"/>
      <c r="F1446" s="16"/>
      <c r="G1446" s="15"/>
      <c r="H1446" s="12">
        <f t="shared" ref="H1446:S1446" si="1021">H1373+H1398</f>
        <v>0</v>
      </c>
      <c r="I1446" s="12">
        <f t="shared" si="1021"/>
        <v>0</v>
      </c>
      <c r="J1446" s="12">
        <f t="shared" si="1021"/>
        <v>0</v>
      </c>
      <c r="K1446" s="12">
        <f t="shared" si="1021"/>
        <v>0</v>
      </c>
      <c r="L1446" s="12">
        <f t="shared" si="1021"/>
        <v>0</v>
      </c>
      <c r="M1446" s="12">
        <f t="shared" si="1021"/>
        <v>0</v>
      </c>
      <c r="N1446" s="12">
        <f t="shared" si="1021"/>
        <v>0</v>
      </c>
      <c r="O1446" s="12">
        <f t="shared" si="1021"/>
        <v>0</v>
      </c>
      <c r="P1446" s="12">
        <f t="shared" si="1021"/>
        <v>0</v>
      </c>
      <c r="Q1446" s="12">
        <f t="shared" si="1021"/>
        <v>0</v>
      </c>
      <c r="R1446" s="12">
        <f t="shared" si="1021"/>
        <v>0</v>
      </c>
      <c r="S1446" s="12">
        <f t="shared" si="1021"/>
        <v>0</v>
      </c>
      <c r="T1446" s="94"/>
      <c r="U1446" s="140"/>
    </row>
    <row r="1447" spans="1:21" s="116" customFormat="1" x14ac:dyDescent="0.2">
      <c r="A1447" s="142"/>
      <c r="B1447" s="130" t="s">
        <v>15</v>
      </c>
      <c r="C1447" s="15"/>
      <c r="D1447" s="16"/>
      <c r="E1447" s="16"/>
      <c r="F1447" s="16"/>
      <c r="G1447" s="15"/>
      <c r="H1447" s="12">
        <f t="shared" ref="H1447:S1447" si="1022">H1374+H1399</f>
        <v>0</v>
      </c>
      <c r="I1447" s="12">
        <f t="shared" si="1022"/>
        <v>0</v>
      </c>
      <c r="J1447" s="12">
        <f t="shared" si="1022"/>
        <v>0</v>
      </c>
      <c r="K1447" s="12">
        <f t="shared" si="1022"/>
        <v>0</v>
      </c>
      <c r="L1447" s="12">
        <f t="shared" si="1022"/>
        <v>0</v>
      </c>
      <c r="M1447" s="12">
        <f t="shared" si="1022"/>
        <v>0</v>
      </c>
      <c r="N1447" s="12">
        <f t="shared" si="1022"/>
        <v>0</v>
      </c>
      <c r="O1447" s="12">
        <f t="shared" si="1022"/>
        <v>0</v>
      </c>
      <c r="P1447" s="12">
        <f t="shared" si="1022"/>
        <v>0</v>
      </c>
      <c r="Q1447" s="12">
        <f t="shared" si="1022"/>
        <v>0</v>
      </c>
      <c r="R1447" s="12">
        <f t="shared" si="1022"/>
        <v>0</v>
      </c>
      <c r="S1447" s="12">
        <f t="shared" si="1022"/>
        <v>0</v>
      </c>
      <c r="T1447" s="94"/>
      <c r="U1447" s="140"/>
    </row>
    <row r="1448" spans="1:21" s="116" customFormat="1" ht="13.35" customHeight="1" x14ac:dyDescent="0.2">
      <c r="A1448" s="143"/>
      <c r="B1448" s="130" t="s">
        <v>10</v>
      </c>
      <c r="C1448" s="15"/>
      <c r="D1448" s="16"/>
      <c r="E1448" s="16"/>
      <c r="F1448" s="16"/>
      <c r="G1448" s="15"/>
      <c r="H1448" s="12">
        <f t="shared" ref="H1448:S1448" si="1023">H1375+H1400</f>
        <v>0</v>
      </c>
      <c r="I1448" s="12">
        <f t="shared" si="1023"/>
        <v>0</v>
      </c>
      <c r="J1448" s="12">
        <f t="shared" si="1023"/>
        <v>0</v>
      </c>
      <c r="K1448" s="12">
        <f t="shared" si="1023"/>
        <v>0</v>
      </c>
      <c r="L1448" s="12">
        <f t="shared" si="1023"/>
        <v>0</v>
      </c>
      <c r="M1448" s="12">
        <f t="shared" si="1023"/>
        <v>0</v>
      </c>
      <c r="N1448" s="12">
        <f t="shared" si="1023"/>
        <v>0</v>
      </c>
      <c r="O1448" s="12">
        <f t="shared" si="1023"/>
        <v>0</v>
      </c>
      <c r="P1448" s="12">
        <f t="shared" si="1023"/>
        <v>0</v>
      </c>
      <c r="Q1448" s="12">
        <f t="shared" si="1023"/>
        <v>0</v>
      </c>
      <c r="R1448" s="12">
        <f t="shared" si="1023"/>
        <v>0</v>
      </c>
      <c r="S1448" s="12">
        <f t="shared" si="1023"/>
        <v>0</v>
      </c>
      <c r="T1448" s="94"/>
      <c r="U1448" s="140"/>
    </row>
    <row r="1449" spans="1:21" s="116" customFormat="1" ht="13.35" customHeight="1" x14ac:dyDescent="0.2">
      <c r="A1449" s="141" t="s">
        <v>30</v>
      </c>
      <c r="B1449" s="130" t="s">
        <v>410</v>
      </c>
      <c r="C1449" s="15"/>
      <c r="D1449" s="16"/>
      <c r="E1449" s="16"/>
      <c r="F1449" s="16"/>
      <c r="G1449" s="15"/>
      <c r="H1449" s="24">
        <f t="shared" ref="H1449:S1449" si="1024">SUM(H1450:H1453)</f>
        <v>129801.9</v>
      </c>
      <c r="I1449" s="25">
        <f t="shared" si="1024"/>
        <v>14662.8</v>
      </c>
      <c r="J1449" s="25">
        <f t="shared" si="1024"/>
        <v>27699</v>
      </c>
      <c r="K1449" s="25">
        <f t="shared" si="1024"/>
        <v>14662.8</v>
      </c>
      <c r="L1449" s="25">
        <f t="shared" si="1024"/>
        <v>33546.199999999997</v>
      </c>
      <c r="M1449" s="25">
        <f t="shared" si="1024"/>
        <v>0</v>
      </c>
      <c r="N1449" s="25">
        <f t="shared" si="1024"/>
        <v>50707.9</v>
      </c>
      <c r="O1449" s="25">
        <f t="shared" si="1024"/>
        <v>1125</v>
      </c>
      <c r="P1449" s="25">
        <f t="shared" si="1024"/>
        <v>18618.8</v>
      </c>
      <c r="Q1449" s="25">
        <f t="shared" si="1024"/>
        <v>0</v>
      </c>
      <c r="R1449" s="25">
        <f t="shared" si="1024"/>
        <v>129651.9</v>
      </c>
      <c r="S1449" s="25">
        <f t="shared" si="1024"/>
        <v>129551.9</v>
      </c>
      <c r="T1449" s="94"/>
      <c r="U1449" s="140"/>
    </row>
    <row r="1450" spans="1:21" s="116" customFormat="1" x14ac:dyDescent="0.2">
      <c r="A1450" s="142"/>
      <c r="B1450" s="130" t="s">
        <v>13</v>
      </c>
      <c r="C1450" s="15"/>
      <c r="D1450" s="16"/>
      <c r="E1450" s="16"/>
      <c r="F1450" s="16"/>
      <c r="G1450" s="15"/>
      <c r="H1450" s="24">
        <f t="shared" ref="H1450:S1450" si="1025">H1250+H1362+H1445</f>
        <v>129551.9</v>
      </c>
      <c r="I1450" s="25">
        <f t="shared" si="1025"/>
        <v>14662.8</v>
      </c>
      <c r="J1450" s="25">
        <f t="shared" si="1025"/>
        <v>27449</v>
      </c>
      <c r="K1450" s="25">
        <f t="shared" si="1025"/>
        <v>14662.8</v>
      </c>
      <c r="L1450" s="25">
        <f t="shared" si="1025"/>
        <v>33546.199999999997</v>
      </c>
      <c r="M1450" s="25">
        <f t="shared" si="1025"/>
        <v>0</v>
      </c>
      <c r="N1450" s="25">
        <f t="shared" si="1025"/>
        <v>50707.9</v>
      </c>
      <c r="O1450" s="25">
        <f t="shared" si="1025"/>
        <v>1125</v>
      </c>
      <c r="P1450" s="25">
        <f t="shared" si="1025"/>
        <v>18618.8</v>
      </c>
      <c r="Q1450" s="25">
        <f t="shared" si="1025"/>
        <v>0</v>
      </c>
      <c r="R1450" s="25">
        <f t="shared" si="1025"/>
        <v>129551.9</v>
      </c>
      <c r="S1450" s="25">
        <f t="shared" si="1025"/>
        <v>129551.9</v>
      </c>
      <c r="T1450" s="94"/>
      <c r="U1450" s="140"/>
    </row>
    <row r="1451" spans="1:21" s="116" customFormat="1" x14ac:dyDescent="0.2">
      <c r="A1451" s="142"/>
      <c r="B1451" s="130" t="s">
        <v>14</v>
      </c>
      <c r="C1451" s="15"/>
      <c r="D1451" s="16"/>
      <c r="E1451" s="16"/>
      <c r="F1451" s="16"/>
      <c r="G1451" s="15"/>
      <c r="H1451" s="24">
        <f t="shared" ref="H1451:S1451" si="1026">H1251+H1363+H1446</f>
        <v>0</v>
      </c>
      <c r="I1451" s="25">
        <f t="shared" si="1026"/>
        <v>0</v>
      </c>
      <c r="J1451" s="25">
        <f t="shared" si="1026"/>
        <v>0</v>
      </c>
      <c r="K1451" s="25">
        <f t="shared" si="1026"/>
        <v>0</v>
      </c>
      <c r="L1451" s="25">
        <f t="shared" si="1026"/>
        <v>0</v>
      </c>
      <c r="M1451" s="25">
        <f t="shared" si="1026"/>
        <v>0</v>
      </c>
      <c r="N1451" s="25">
        <f t="shared" si="1026"/>
        <v>0</v>
      </c>
      <c r="O1451" s="25">
        <f t="shared" si="1026"/>
        <v>0</v>
      </c>
      <c r="P1451" s="25">
        <f t="shared" si="1026"/>
        <v>0</v>
      </c>
      <c r="Q1451" s="25">
        <f t="shared" si="1026"/>
        <v>0</v>
      </c>
      <c r="R1451" s="25">
        <f t="shared" si="1026"/>
        <v>0</v>
      </c>
      <c r="S1451" s="25">
        <f t="shared" si="1026"/>
        <v>0</v>
      </c>
      <c r="T1451" s="94"/>
      <c r="U1451" s="140"/>
    </row>
    <row r="1452" spans="1:21" s="116" customFormat="1" x14ac:dyDescent="0.2">
      <c r="A1452" s="142"/>
      <c r="B1452" s="130" t="s">
        <v>15</v>
      </c>
      <c r="C1452" s="15"/>
      <c r="D1452" s="16"/>
      <c r="E1452" s="16"/>
      <c r="F1452" s="16"/>
      <c r="G1452" s="15"/>
      <c r="H1452" s="24">
        <f t="shared" ref="H1452:S1452" si="1027">H1252+H1364+H1447</f>
        <v>250</v>
      </c>
      <c r="I1452" s="25">
        <f t="shared" si="1027"/>
        <v>0</v>
      </c>
      <c r="J1452" s="25">
        <f t="shared" si="1027"/>
        <v>250</v>
      </c>
      <c r="K1452" s="25">
        <f t="shared" si="1027"/>
        <v>0</v>
      </c>
      <c r="L1452" s="25">
        <f t="shared" si="1027"/>
        <v>0</v>
      </c>
      <c r="M1452" s="25">
        <f t="shared" si="1027"/>
        <v>0</v>
      </c>
      <c r="N1452" s="25">
        <f t="shared" si="1027"/>
        <v>0</v>
      </c>
      <c r="O1452" s="25">
        <f t="shared" si="1027"/>
        <v>0</v>
      </c>
      <c r="P1452" s="25">
        <f t="shared" si="1027"/>
        <v>0</v>
      </c>
      <c r="Q1452" s="25">
        <f t="shared" si="1027"/>
        <v>0</v>
      </c>
      <c r="R1452" s="25">
        <f t="shared" si="1027"/>
        <v>100</v>
      </c>
      <c r="S1452" s="25">
        <f t="shared" si="1027"/>
        <v>0</v>
      </c>
      <c r="T1452" s="94"/>
      <c r="U1452" s="140"/>
    </row>
    <row r="1453" spans="1:21" s="116" customFormat="1" ht="13.35" customHeight="1" x14ac:dyDescent="0.2">
      <c r="A1453" s="143"/>
      <c r="B1453" s="130" t="s">
        <v>12</v>
      </c>
      <c r="C1453" s="15"/>
      <c r="D1453" s="16"/>
      <c r="E1453" s="16"/>
      <c r="F1453" s="16"/>
      <c r="G1453" s="15"/>
      <c r="H1453" s="25">
        <f t="shared" ref="H1453:S1453" si="1028">H1253+H1365+H1448</f>
        <v>0</v>
      </c>
      <c r="I1453" s="25">
        <f t="shared" si="1028"/>
        <v>0</v>
      </c>
      <c r="J1453" s="25">
        <f t="shared" si="1028"/>
        <v>0</v>
      </c>
      <c r="K1453" s="25">
        <f t="shared" si="1028"/>
        <v>0</v>
      </c>
      <c r="L1453" s="25">
        <f t="shared" si="1028"/>
        <v>0</v>
      </c>
      <c r="M1453" s="25">
        <f t="shared" si="1028"/>
        <v>0</v>
      </c>
      <c r="N1453" s="25">
        <f t="shared" si="1028"/>
        <v>0</v>
      </c>
      <c r="O1453" s="25">
        <f t="shared" si="1028"/>
        <v>0</v>
      </c>
      <c r="P1453" s="25">
        <f t="shared" si="1028"/>
        <v>0</v>
      </c>
      <c r="Q1453" s="25">
        <f t="shared" si="1028"/>
        <v>0</v>
      </c>
      <c r="R1453" s="25">
        <f t="shared" si="1028"/>
        <v>0</v>
      </c>
      <c r="S1453" s="25">
        <f t="shared" si="1028"/>
        <v>0</v>
      </c>
      <c r="T1453" s="94"/>
      <c r="U1453" s="140"/>
    </row>
    <row r="1454" spans="1:21" s="116" customFormat="1" ht="26.45" customHeight="1" x14ac:dyDescent="0.2">
      <c r="A1454" s="151" t="s">
        <v>210</v>
      </c>
      <c r="B1454" s="192"/>
      <c r="C1454" s="192"/>
      <c r="D1454" s="192"/>
      <c r="E1454" s="192"/>
      <c r="F1454" s="192"/>
      <c r="G1454" s="192"/>
      <c r="H1454" s="192"/>
      <c r="I1454" s="192"/>
      <c r="J1454" s="192"/>
      <c r="K1454" s="192"/>
      <c r="L1454" s="192"/>
      <c r="M1454" s="192"/>
      <c r="N1454" s="192"/>
      <c r="O1454" s="192"/>
      <c r="P1454" s="192"/>
      <c r="Q1454" s="192"/>
      <c r="R1454" s="192"/>
      <c r="S1454" s="192"/>
      <c r="T1454" s="192"/>
      <c r="U1454" s="193"/>
    </row>
    <row r="1455" spans="1:21" s="116" customFormat="1" ht="28.35" customHeight="1" x14ac:dyDescent="0.2">
      <c r="A1455" s="151" t="s">
        <v>211</v>
      </c>
      <c r="B1455" s="192"/>
      <c r="C1455" s="192"/>
      <c r="D1455" s="192"/>
      <c r="E1455" s="192"/>
      <c r="F1455" s="192"/>
      <c r="G1455" s="192"/>
      <c r="H1455" s="192"/>
      <c r="I1455" s="192"/>
      <c r="J1455" s="192"/>
      <c r="K1455" s="192"/>
      <c r="L1455" s="192"/>
      <c r="M1455" s="192"/>
      <c r="N1455" s="192"/>
      <c r="O1455" s="192"/>
      <c r="P1455" s="192"/>
      <c r="Q1455" s="192"/>
      <c r="R1455" s="192"/>
      <c r="S1455" s="192"/>
      <c r="T1455" s="192"/>
      <c r="U1455" s="193"/>
    </row>
    <row r="1456" spans="1:21" s="116" customFormat="1" ht="25.35" customHeight="1" x14ac:dyDescent="0.2">
      <c r="A1456" s="151" t="s">
        <v>212</v>
      </c>
      <c r="B1456" s="192"/>
      <c r="C1456" s="192"/>
      <c r="D1456" s="192"/>
      <c r="E1456" s="192"/>
      <c r="F1456" s="192"/>
      <c r="G1456" s="192"/>
      <c r="H1456" s="192"/>
      <c r="I1456" s="192"/>
      <c r="J1456" s="192"/>
      <c r="K1456" s="192"/>
      <c r="L1456" s="192"/>
      <c r="M1456" s="192"/>
      <c r="N1456" s="192"/>
      <c r="O1456" s="192"/>
      <c r="P1456" s="192"/>
      <c r="Q1456" s="192"/>
      <c r="R1456" s="192"/>
      <c r="S1456" s="192"/>
      <c r="T1456" s="192"/>
      <c r="U1456" s="193"/>
    </row>
    <row r="1457" spans="1:21" s="116" customFormat="1" ht="36" customHeight="1" x14ac:dyDescent="0.2">
      <c r="A1457" s="151" t="s">
        <v>213</v>
      </c>
      <c r="B1457" s="192"/>
      <c r="C1457" s="192"/>
      <c r="D1457" s="192"/>
      <c r="E1457" s="192"/>
      <c r="F1457" s="192"/>
      <c r="G1457" s="192"/>
      <c r="H1457" s="192"/>
      <c r="I1457" s="192"/>
      <c r="J1457" s="192"/>
      <c r="K1457" s="192"/>
      <c r="L1457" s="192"/>
      <c r="M1457" s="192"/>
      <c r="N1457" s="192"/>
      <c r="O1457" s="192"/>
      <c r="P1457" s="192"/>
      <c r="Q1457" s="192"/>
      <c r="R1457" s="192"/>
      <c r="S1457" s="192"/>
      <c r="T1457" s="192"/>
      <c r="U1457" s="193"/>
    </row>
    <row r="1458" spans="1:21" s="116" customFormat="1" ht="12.75" customHeight="1" x14ac:dyDescent="0.2">
      <c r="A1458" s="145" t="s">
        <v>214</v>
      </c>
      <c r="B1458" s="130" t="s">
        <v>155</v>
      </c>
      <c r="C1458" s="15"/>
      <c r="D1458" s="16"/>
      <c r="E1458" s="16"/>
      <c r="F1458" s="16"/>
      <c r="G1458" s="15"/>
      <c r="H1458" s="12">
        <f>H1465</f>
        <v>1</v>
      </c>
      <c r="I1458" s="12">
        <f t="shared" ref="I1458:S1458" si="1029">I1465</f>
        <v>0</v>
      </c>
      <c r="J1458" s="12">
        <f t="shared" si="1029"/>
        <v>1</v>
      </c>
      <c r="K1458" s="12">
        <f t="shared" si="1029"/>
        <v>0</v>
      </c>
      <c r="L1458" s="12">
        <f t="shared" si="1029"/>
        <v>1</v>
      </c>
      <c r="M1458" s="12">
        <f t="shared" si="1029"/>
        <v>0</v>
      </c>
      <c r="N1458" s="12">
        <f t="shared" si="1029"/>
        <v>1</v>
      </c>
      <c r="O1458" s="12">
        <f t="shared" si="1029"/>
        <v>0</v>
      </c>
      <c r="P1458" s="12">
        <f t="shared" si="1029"/>
        <v>1</v>
      </c>
      <c r="Q1458" s="12">
        <f t="shared" si="1029"/>
        <v>0</v>
      </c>
      <c r="R1458" s="12">
        <f t="shared" si="1029"/>
        <v>1</v>
      </c>
      <c r="S1458" s="12">
        <f t="shared" si="1029"/>
        <v>1</v>
      </c>
      <c r="T1458" s="141" t="s">
        <v>710</v>
      </c>
      <c r="U1458" s="140" t="s">
        <v>657</v>
      </c>
    </row>
    <row r="1459" spans="1:21" s="116" customFormat="1" ht="25.5" x14ac:dyDescent="0.2">
      <c r="A1459" s="145"/>
      <c r="B1459" s="130" t="s">
        <v>6</v>
      </c>
      <c r="C1459" s="15"/>
      <c r="D1459" s="16"/>
      <c r="E1459" s="16"/>
      <c r="F1459" s="16"/>
      <c r="G1459" s="15"/>
      <c r="H1459" s="12">
        <f>ROUND(H1460/H1458,1)</f>
        <v>296</v>
      </c>
      <c r="I1459" s="12" t="e">
        <f t="shared" ref="I1459:S1459" si="1030">ROUND(I1460/I1458,1)</f>
        <v>#DIV/0!</v>
      </c>
      <c r="J1459" s="13" t="s">
        <v>396</v>
      </c>
      <c r="K1459" s="13">
        <v>0</v>
      </c>
      <c r="L1459" s="13" t="s">
        <v>396</v>
      </c>
      <c r="M1459" s="13">
        <v>0</v>
      </c>
      <c r="N1459" s="13" t="s">
        <v>396</v>
      </c>
      <c r="O1459" s="13">
        <v>0</v>
      </c>
      <c r="P1459" s="13" t="s">
        <v>396</v>
      </c>
      <c r="Q1459" s="12" t="e">
        <f t="shared" si="1030"/>
        <v>#DIV/0!</v>
      </c>
      <c r="R1459" s="12">
        <f t="shared" si="1030"/>
        <v>6000</v>
      </c>
      <c r="S1459" s="12">
        <f t="shared" si="1030"/>
        <v>6000</v>
      </c>
      <c r="T1459" s="142"/>
      <c r="U1459" s="140"/>
    </row>
    <row r="1460" spans="1:21" s="116" customFormat="1" ht="31.35" customHeight="1" x14ac:dyDescent="0.2">
      <c r="A1460" s="145"/>
      <c r="B1460" s="130" t="s">
        <v>90</v>
      </c>
      <c r="C1460" s="15"/>
      <c r="D1460" s="16"/>
      <c r="E1460" s="16"/>
      <c r="F1460" s="16"/>
      <c r="G1460" s="15"/>
      <c r="H1460" s="12">
        <f t="shared" ref="H1460" si="1031">SUM(H1461:H1464)</f>
        <v>296</v>
      </c>
      <c r="I1460" s="12">
        <f t="shared" ref="I1460:S1460" si="1032">SUM(I1461:I1464)</f>
        <v>0</v>
      </c>
      <c r="J1460" s="12">
        <f t="shared" si="1032"/>
        <v>75</v>
      </c>
      <c r="K1460" s="12">
        <f t="shared" si="1032"/>
        <v>0</v>
      </c>
      <c r="L1460" s="12">
        <f t="shared" si="1032"/>
        <v>75</v>
      </c>
      <c r="M1460" s="12">
        <f t="shared" si="1032"/>
        <v>0</v>
      </c>
      <c r="N1460" s="12">
        <f t="shared" si="1032"/>
        <v>75</v>
      </c>
      <c r="O1460" s="12">
        <f t="shared" si="1032"/>
        <v>0</v>
      </c>
      <c r="P1460" s="12">
        <f t="shared" si="1032"/>
        <v>71</v>
      </c>
      <c r="Q1460" s="12">
        <f t="shared" si="1032"/>
        <v>0</v>
      </c>
      <c r="R1460" s="12">
        <f t="shared" si="1032"/>
        <v>6000</v>
      </c>
      <c r="S1460" s="12">
        <f t="shared" si="1032"/>
        <v>6000</v>
      </c>
      <c r="T1460" s="142"/>
      <c r="U1460" s="140"/>
    </row>
    <row r="1461" spans="1:21" s="116" customFormat="1" ht="20.25" customHeight="1" x14ac:dyDescent="0.2">
      <c r="A1461" s="145"/>
      <c r="B1461" s="124" t="s">
        <v>7</v>
      </c>
      <c r="C1461" s="15">
        <f>C1468</f>
        <v>136</v>
      </c>
      <c r="D1461" s="15" t="str">
        <f t="shared" ref="D1461:G1461" si="1033">D1468</f>
        <v>07</v>
      </c>
      <c r="E1461" s="15" t="str">
        <f t="shared" si="1033"/>
        <v>09</v>
      </c>
      <c r="F1461" s="15" t="str">
        <f t="shared" si="1033"/>
        <v>0740103510</v>
      </c>
      <c r="G1461" s="15">
        <f t="shared" si="1033"/>
        <v>244</v>
      </c>
      <c r="H1461" s="12">
        <f>H1468+H1475+H1482+H1489</f>
        <v>296</v>
      </c>
      <c r="I1461" s="12">
        <f t="shared" ref="I1461:S1461" si="1034">I1468+I1475+I1482+I1489</f>
        <v>0</v>
      </c>
      <c r="J1461" s="12">
        <f t="shared" si="1034"/>
        <v>75</v>
      </c>
      <c r="K1461" s="12">
        <f t="shared" si="1034"/>
        <v>0</v>
      </c>
      <c r="L1461" s="12">
        <f t="shared" si="1034"/>
        <v>75</v>
      </c>
      <c r="M1461" s="12">
        <f t="shared" si="1034"/>
        <v>0</v>
      </c>
      <c r="N1461" s="12">
        <f t="shared" si="1034"/>
        <v>75</v>
      </c>
      <c r="O1461" s="12">
        <f t="shared" si="1034"/>
        <v>0</v>
      </c>
      <c r="P1461" s="12">
        <f t="shared" si="1034"/>
        <v>71</v>
      </c>
      <c r="Q1461" s="12">
        <f t="shared" si="1034"/>
        <v>0</v>
      </c>
      <c r="R1461" s="12">
        <f>R1468+R1475+R1482+R1489</f>
        <v>6000</v>
      </c>
      <c r="S1461" s="12">
        <f t="shared" si="1034"/>
        <v>6000</v>
      </c>
      <c r="T1461" s="142"/>
      <c r="U1461" s="140"/>
    </row>
    <row r="1462" spans="1:21" s="116" customFormat="1" ht="24" customHeight="1" x14ac:dyDescent="0.2">
      <c r="A1462" s="145"/>
      <c r="B1462" s="130" t="s">
        <v>8</v>
      </c>
      <c r="C1462" s="15"/>
      <c r="D1462" s="16"/>
      <c r="E1462" s="16"/>
      <c r="F1462" s="16"/>
      <c r="G1462" s="15"/>
      <c r="H1462" s="12">
        <f t="shared" ref="H1462:S1464" si="1035">H1469</f>
        <v>0</v>
      </c>
      <c r="I1462" s="12">
        <f t="shared" si="1035"/>
        <v>0</v>
      </c>
      <c r="J1462" s="12">
        <f t="shared" si="1035"/>
        <v>0</v>
      </c>
      <c r="K1462" s="12">
        <f t="shared" si="1035"/>
        <v>0</v>
      </c>
      <c r="L1462" s="12">
        <f t="shared" si="1035"/>
        <v>0</v>
      </c>
      <c r="M1462" s="12">
        <f t="shared" si="1035"/>
        <v>0</v>
      </c>
      <c r="N1462" s="12">
        <f t="shared" si="1035"/>
        <v>0</v>
      </c>
      <c r="O1462" s="12">
        <f t="shared" si="1035"/>
        <v>0</v>
      </c>
      <c r="P1462" s="12">
        <f t="shared" si="1035"/>
        <v>0</v>
      </c>
      <c r="Q1462" s="12">
        <f t="shared" si="1035"/>
        <v>0</v>
      </c>
      <c r="R1462" s="12">
        <f t="shared" si="1035"/>
        <v>0</v>
      </c>
      <c r="S1462" s="12">
        <f t="shared" si="1035"/>
        <v>0</v>
      </c>
      <c r="T1462" s="142"/>
      <c r="U1462" s="140"/>
    </row>
    <row r="1463" spans="1:21" s="116" customFormat="1" ht="15.75" customHeight="1" x14ac:dyDescent="0.2">
      <c r="A1463" s="145"/>
      <c r="B1463" s="130" t="s">
        <v>9</v>
      </c>
      <c r="C1463" s="15"/>
      <c r="D1463" s="16"/>
      <c r="E1463" s="16"/>
      <c r="F1463" s="16"/>
      <c r="G1463" s="15"/>
      <c r="H1463" s="12">
        <f t="shared" si="1035"/>
        <v>0</v>
      </c>
      <c r="I1463" s="12">
        <f t="shared" si="1035"/>
        <v>0</v>
      </c>
      <c r="J1463" s="12">
        <f t="shared" si="1035"/>
        <v>0</v>
      </c>
      <c r="K1463" s="12">
        <f t="shared" si="1035"/>
        <v>0</v>
      </c>
      <c r="L1463" s="12">
        <f t="shared" si="1035"/>
        <v>0</v>
      </c>
      <c r="M1463" s="12">
        <f t="shared" si="1035"/>
        <v>0</v>
      </c>
      <c r="N1463" s="12">
        <f t="shared" si="1035"/>
        <v>0</v>
      </c>
      <c r="O1463" s="12">
        <f t="shared" si="1035"/>
        <v>0</v>
      </c>
      <c r="P1463" s="12">
        <f t="shared" si="1035"/>
        <v>0</v>
      </c>
      <c r="Q1463" s="12">
        <f t="shared" si="1035"/>
        <v>0</v>
      </c>
      <c r="R1463" s="12">
        <f t="shared" si="1035"/>
        <v>0</v>
      </c>
      <c r="S1463" s="12">
        <f t="shared" si="1035"/>
        <v>0</v>
      </c>
      <c r="T1463" s="142"/>
      <c r="U1463" s="140"/>
    </row>
    <row r="1464" spans="1:21" s="116" customFormat="1" ht="83.1" customHeight="1" x14ac:dyDescent="0.2">
      <c r="A1464" s="145"/>
      <c r="B1464" s="130" t="s">
        <v>10</v>
      </c>
      <c r="C1464" s="15"/>
      <c r="D1464" s="16"/>
      <c r="E1464" s="16"/>
      <c r="F1464" s="16"/>
      <c r="G1464" s="15"/>
      <c r="H1464" s="12">
        <f t="shared" si="1035"/>
        <v>0</v>
      </c>
      <c r="I1464" s="12">
        <f t="shared" si="1035"/>
        <v>0</v>
      </c>
      <c r="J1464" s="12">
        <f t="shared" si="1035"/>
        <v>0</v>
      </c>
      <c r="K1464" s="12">
        <f t="shared" si="1035"/>
        <v>0</v>
      </c>
      <c r="L1464" s="12">
        <f t="shared" si="1035"/>
        <v>0</v>
      </c>
      <c r="M1464" s="12">
        <f t="shared" si="1035"/>
        <v>0</v>
      </c>
      <c r="N1464" s="12">
        <f t="shared" si="1035"/>
        <v>0</v>
      </c>
      <c r="O1464" s="12">
        <f t="shared" si="1035"/>
        <v>0</v>
      </c>
      <c r="P1464" s="12">
        <f t="shared" si="1035"/>
        <v>0</v>
      </c>
      <c r="Q1464" s="12">
        <f t="shared" si="1035"/>
        <v>0</v>
      </c>
      <c r="R1464" s="12">
        <f t="shared" si="1035"/>
        <v>0</v>
      </c>
      <c r="S1464" s="12">
        <f t="shared" si="1035"/>
        <v>0</v>
      </c>
      <c r="T1464" s="143"/>
      <c r="U1464" s="140"/>
    </row>
    <row r="1465" spans="1:21" s="116" customFormat="1" ht="12.75" customHeight="1" x14ac:dyDescent="0.2">
      <c r="A1465" s="145" t="s">
        <v>504</v>
      </c>
      <c r="B1465" s="130" t="s">
        <v>155</v>
      </c>
      <c r="C1465" s="15"/>
      <c r="D1465" s="16"/>
      <c r="E1465" s="16"/>
      <c r="F1465" s="16"/>
      <c r="G1465" s="15"/>
      <c r="H1465" s="12">
        <v>1</v>
      </c>
      <c r="I1465" s="12">
        <v>0</v>
      </c>
      <c r="J1465" s="12">
        <v>1</v>
      </c>
      <c r="K1465" s="12">
        <v>0</v>
      </c>
      <c r="L1465" s="12">
        <v>1</v>
      </c>
      <c r="M1465" s="12">
        <v>0</v>
      </c>
      <c r="N1465" s="12">
        <v>1</v>
      </c>
      <c r="O1465" s="12">
        <v>0</v>
      </c>
      <c r="P1465" s="12">
        <v>1</v>
      </c>
      <c r="Q1465" s="12">
        <v>0</v>
      </c>
      <c r="R1465" s="12">
        <v>1</v>
      </c>
      <c r="S1465" s="12">
        <v>1</v>
      </c>
      <c r="T1465" s="141" t="s">
        <v>710</v>
      </c>
      <c r="U1465" s="141" t="s">
        <v>550</v>
      </c>
    </row>
    <row r="1466" spans="1:21" s="116" customFormat="1" ht="27.6" customHeight="1" x14ac:dyDescent="0.2">
      <c r="A1466" s="145"/>
      <c r="B1466" s="130" t="s">
        <v>6</v>
      </c>
      <c r="C1466" s="15"/>
      <c r="D1466" s="16"/>
      <c r="E1466" s="16"/>
      <c r="F1466" s="16"/>
      <c r="G1466" s="15"/>
      <c r="H1466" s="12">
        <f t="shared" ref="H1466:S1466" si="1036">ROUND(H1467/H1465,1)</f>
        <v>296</v>
      </c>
      <c r="I1466" s="12" t="e">
        <f t="shared" si="1036"/>
        <v>#DIV/0!</v>
      </c>
      <c r="J1466" s="13" t="s">
        <v>396</v>
      </c>
      <c r="K1466" s="13">
        <v>0</v>
      </c>
      <c r="L1466" s="13" t="s">
        <v>396</v>
      </c>
      <c r="M1466" s="13">
        <v>0</v>
      </c>
      <c r="N1466" s="13" t="s">
        <v>396</v>
      </c>
      <c r="O1466" s="13">
        <v>0</v>
      </c>
      <c r="P1466" s="13" t="s">
        <v>396</v>
      </c>
      <c r="Q1466" s="12" t="e">
        <f t="shared" si="1036"/>
        <v>#DIV/0!</v>
      </c>
      <c r="R1466" s="12">
        <f t="shared" si="1036"/>
        <v>3000</v>
      </c>
      <c r="S1466" s="12">
        <f t="shared" si="1036"/>
        <v>3000</v>
      </c>
      <c r="T1466" s="142"/>
      <c r="U1466" s="142"/>
    </row>
    <row r="1467" spans="1:21" s="116" customFormat="1" ht="31.35" customHeight="1" x14ac:dyDescent="0.2">
      <c r="A1467" s="145"/>
      <c r="B1467" s="130" t="s">
        <v>90</v>
      </c>
      <c r="C1467" s="15"/>
      <c r="D1467" s="16"/>
      <c r="E1467" s="16"/>
      <c r="F1467" s="16"/>
      <c r="G1467" s="15"/>
      <c r="H1467" s="12">
        <f>H1468</f>
        <v>296</v>
      </c>
      <c r="I1467" s="12">
        <f>I1468</f>
        <v>0</v>
      </c>
      <c r="J1467" s="12">
        <f t="shared" ref="J1467:S1467" si="1037">J1468</f>
        <v>75</v>
      </c>
      <c r="K1467" s="12">
        <f t="shared" si="1037"/>
        <v>0</v>
      </c>
      <c r="L1467" s="12">
        <f t="shared" si="1037"/>
        <v>75</v>
      </c>
      <c r="M1467" s="12">
        <f t="shared" si="1037"/>
        <v>0</v>
      </c>
      <c r="N1467" s="12">
        <f t="shared" si="1037"/>
        <v>75</v>
      </c>
      <c r="O1467" s="12">
        <f t="shared" si="1037"/>
        <v>0</v>
      </c>
      <c r="P1467" s="12">
        <f t="shared" si="1037"/>
        <v>71</v>
      </c>
      <c r="Q1467" s="12">
        <f t="shared" si="1037"/>
        <v>0</v>
      </c>
      <c r="R1467" s="12">
        <f t="shared" si="1037"/>
        <v>3000</v>
      </c>
      <c r="S1467" s="12">
        <f t="shared" si="1037"/>
        <v>3000</v>
      </c>
      <c r="T1467" s="142"/>
      <c r="U1467" s="142"/>
    </row>
    <row r="1468" spans="1:21" s="116" customFormat="1" ht="20.25" customHeight="1" x14ac:dyDescent="0.2">
      <c r="A1468" s="145"/>
      <c r="B1468" s="130" t="s">
        <v>7</v>
      </c>
      <c r="C1468" s="15">
        <v>136</v>
      </c>
      <c r="D1468" s="16" t="s">
        <v>400</v>
      </c>
      <c r="E1468" s="18" t="s">
        <v>402</v>
      </c>
      <c r="F1468" s="16" t="s">
        <v>434</v>
      </c>
      <c r="G1468" s="15">
        <v>244</v>
      </c>
      <c r="H1468" s="12">
        <f>J1468+L1468+N1468+P1468</f>
        <v>296</v>
      </c>
      <c r="I1468" s="12">
        <f>K1468+M1468+O1468+Q1468</f>
        <v>0</v>
      </c>
      <c r="J1468" s="12">
        <v>75</v>
      </c>
      <c r="K1468" s="12">
        <v>0</v>
      </c>
      <c r="L1468" s="12">
        <v>75</v>
      </c>
      <c r="M1468" s="12">
        <v>0</v>
      </c>
      <c r="N1468" s="12">
        <v>75</v>
      </c>
      <c r="O1468" s="12">
        <v>0</v>
      </c>
      <c r="P1468" s="12">
        <v>71</v>
      </c>
      <c r="Q1468" s="12">
        <v>0</v>
      </c>
      <c r="R1468" s="12">
        <v>3000</v>
      </c>
      <c r="S1468" s="12">
        <v>3000</v>
      </c>
      <c r="T1468" s="142"/>
      <c r="U1468" s="142"/>
    </row>
    <row r="1469" spans="1:21" s="116" customFormat="1" ht="15.75" customHeight="1" x14ac:dyDescent="0.2">
      <c r="A1469" s="145"/>
      <c r="B1469" s="130" t="s">
        <v>8</v>
      </c>
      <c r="C1469" s="15"/>
      <c r="D1469" s="16"/>
      <c r="E1469" s="16"/>
      <c r="F1469" s="16"/>
      <c r="G1469" s="15"/>
      <c r="H1469" s="12">
        <v>0</v>
      </c>
      <c r="I1469" s="12">
        <v>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142"/>
      <c r="U1469" s="142"/>
    </row>
    <row r="1470" spans="1:21" s="116" customFormat="1" ht="15.75" customHeight="1" x14ac:dyDescent="0.2">
      <c r="A1470" s="145"/>
      <c r="B1470" s="130" t="s">
        <v>9</v>
      </c>
      <c r="C1470" s="15"/>
      <c r="D1470" s="16"/>
      <c r="E1470" s="16"/>
      <c r="F1470" s="16"/>
      <c r="G1470" s="15"/>
      <c r="H1470" s="12">
        <v>0</v>
      </c>
      <c r="I1470" s="12">
        <v>0</v>
      </c>
      <c r="J1470" s="12">
        <v>0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  <c r="T1470" s="142"/>
      <c r="U1470" s="142"/>
    </row>
    <row r="1471" spans="1:21" s="116" customFormat="1" ht="40.35" customHeight="1" x14ac:dyDescent="0.2">
      <c r="A1471" s="145"/>
      <c r="B1471" s="130" t="s">
        <v>10</v>
      </c>
      <c r="C1471" s="15"/>
      <c r="D1471" s="16"/>
      <c r="E1471" s="16"/>
      <c r="F1471" s="16"/>
      <c r="G1471" s="15"/>
      <c r="H1471" s="12">
        <v>0</v>
      </c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0</v>
      </c>
      <c r="O1471" s="12">
        <v>0</v>
      </c>
      <c r="P1471" s="12">
        <v>0</v>
      </c>
      <c r="Q1471" s="12">
        <v>0</v>
      </c>
      <c r="R1471" s="12">
        <v>0</v>
      </c>
      <c r="S1471" s="12">
        <v>0</v>
      </c>
      <c r="T1471" s="143"/>
      <c r="U1471" s="143"/>
    </row>
    <row r="1472" spans="1:21" s="116" customFormat="1" ht="24.6" hidden="1" customHeight="1" x14ac:dyDescent="0.2">
      <c r="A1472" s="189" t="s">
        <v>505</v>
      </c>
      <c r="B1472" s="130" t="s">
        <v>133</v>
      </c>
      <c r="C1472" s="15"/>
      <c r="D1472" s="16"/>
      <c r="E1472" s="16"/>
      <c r="F1472" s="16"/>
      <c r="G1472" s="15"/>
      <c r="H1472" s="12">
        <v>0</v>
      </c>
      <c r="I1472" s="12">
        <v>0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  <c r="T1472" s="141" t="s">
        <v>506</v>
      </c>
      <c r="U1472" s="141" t="s">
        <v>507</v>
      </c>
    </row>
    <row r="1473" spans="1:21" s="116" customFormat="1" ht="29.1" hidden="1" customHeight="1" x14ac:dyDescent="0.2">
      <c r="A1473" s="190"/>
      <c r="B1473" s="130" t="s">
        <v>6</v>
      </c>
      <c r="C1473" s="15"/>
      <c r="D1473" s="16"/>
      <c r="E1473" s="16"/>
      <c r="F1473" s="16"/>
      <c r="G1473" s="15"/>
      <c r="H1473" s="20" t="e">
        <f t="shared" ref="H1473:K1473" si="1038">ROUND(H1475/H1472,1)</f>
        <v>#DIV/0!</v>
      </c>
      <c r="I1473" s="20" t="e">
        <f t="shared" si="1038"/>
        <v>#DIV/0!</v>
      </c>
      <c r="J1473" s="20" t="e">
        <f t="shared" si="1038"/>
        <v>#DIV/0!</v>
      </c>
      <c r="K1473" s="12" t="e">
        <f t="shared" si="1038"/>
        <v>#DIV/0!</v>
      </c>
      <c r="L1473" s="12">
        <v>0</v>
      </c>
      <c r="M1473" s="12" t="e">
        <f t="shared" ref="M1473" si="1039">ROUND(M1475/M1472,1)</f>
        <v>#DIV/0!</v>
      </c>
      <c r="N1473" s="20" t="e">
        <f>ROUND(N1475/N1472,1)</f>
        <v>#DIV/0!</v>
      </c>
      <c r="O1473" s="20" t="e">
        <f t="shared" ref="O1473:S1473" si="1040">ROUND(O1475/O1472,1)</f>
        <v>#DIV/0!</v>
      </c>
      <c r="P1473" s="20" t="e">
        <f t="shared" si="1040"/>
        <v>#DIV/0!</v>
      </c>
      <c r="Q1473" s="20" t="e">
        <f t="shared" si="1040"/>
        <v>#DIV/0!</v>
      </c>
      <c r="R1473" s="20" t="e">
        <f t="shared" si="1040"/>
        <v>#DIV/0!</v>
      </c>
      <c r="S1473" s="20" t="e">
        <f t="shared" si="1040"/>
        <v>#DIV/0!</v>
      </c>
      <c r="T1473" s="142"/>
      <c r="U1473" s="142"/>
    </row>
    <row r="1474" spans="1:21" s="116" customFormat="1" ht="29.45" hidden="1" customHeight="1" x14ac:dyDescent="0.2">
      <c r="A1474" s="190"/>
      <c r="B1474" s="130" t="s">
        <v>90</v>
      </c>
      <c r="C1474" s="15"/>
      <c r="D1474" s="16"/>
      <c r="E1474" s="16"/>
      <c r="F1474" s="16"/>
      <c r="G1474" s="15"/>
      <c r="H1474" s="12">
        <f>H1475</f>
        <v>0</v>
      </c>
      <c r="I1474" s="12">
        <f t="shared" ref="I1474:S1474" si="1041">I1475</f>
        <v>0</v>
      </c>
      <c r="J1474" s="12">
        <f t="shared" si="1041"/>
        <v>0</v>
      </c>
      <c r="K1474" s="12">
        <f t="shared" si="1041"/>
        <v>0</v>
      </c>
      <c r="L1474" s="12">
        <f t="shared" si="1041"/>
        <v>0</v>
      </c>
      <c r="M1474" s="12">
        <f t="shared" si="1041"/>
        <v>0</v>
      </c>
      <c r="N1474" s="12">
        <f>N1475</f>
        <v>0</v>
      </c>
      <c r="O1474" s="12">
        <f t="shared" si="1041"/>
        <v>0</v>
      </c>
      <c r="P1474" s="12">
        <f t="shared" si="1041"/>
        <v>0</v>
      </c>
      <c r="Q1474" s="12">
        <f t="shared" si="1041"/>
        <v>0</v>
      </c>
      <c r="R1474" s="12">
        <f t="shared" si="1041"/>
        <v>0</v>
      </c>
      <c r="S1474" s="12">
        <f t="shared" si="1041"/>
        <v>0</v>
      </c>
      <c r="T1474" s="142"/>
      <c r="U1474" s="142"/>
    </row>
    <row r="1475" spans="1:21" s="116" customFormat="1" ht="13.35" hidden="1" customHeight="1" x14ac:dyDescent="0.2">
      <c r="A1475" s="190"/>
      <c r="B1475" s="130" t="s">
        <v>7</v>
      </c>
      <c r="C1475" s="15">
        <v>136</v>
      </c>
      <c r="D1475" s="16" t="s">
        <v>400</v>
      </c>
      <c r="E1475" s="16" t="s">
        <v>402</v>
      </c>
      <c r="F1475" s="16" t="s">
        <v>434</v>
      </c>
      <c r="G1475" s="15">
        <v>244</v>
      </c>
      <c r="H1475" s="12">
        <f>J1475+L1475+N1475+P1475</f>
        <v>0</v>
      </c>
      <c r="I1475" s="12">
        <f>K1475+M1475+O1475+Q1475</f>
        <v>0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2">
        <v>0</v>
      </c>
      <c r="P1475" s="12">
        <v>0</v>
      </c>
      <c r="Q1475" s="12">
        <v>0</v>
      </c>
      <c r="R1475" s="12">
        <v>0</v>
      </c>
      <c r="S1475" s="12">
        <v>0</v>
      </c>
      <c r="T1475" s="142"/>
      <c r="U1475" s="142"/>
    </row>
    <row r="1476" spans="1:21" s="116" customFormat="1" ht="13.35" hidden="1" customHeight="1" x14ac:dyDescent="0.2">
      <c r="A1476" s="190"/>
      <c r="B1476" s="130" t="s">
        <v>8</v>
      </c>
      <c r="C1476" s="15"/>
      <c r="D1476" s="16"/>
      <c r="E1476" s="16"/>
      <c r="F1476" s="16"/>
      <c r="G1476" s="15"/>
      <c r="H1476" s="12">
        <v>0</v>
      </c>
      <c r="I1476" s="12">
        <v>0</v>
      </c>
      <c r="J1476" s="12">
        <v>0</v>
      </c>
      <c r="K1476" s="12">
        <v>0</v>
      </c>
      <c r="L1476" s="12">
        <v>0</v>
      </c>
      <c r="M1476" s="12">
        <v>0</v>
      </c>
      <c r="N1476" s="12">
        <v>0</v>
      </c>
      <c r="O1476" s="12">
        <v>0</v>
      </c>
      <c r="P1476" s="12">
        <v>0</v>
      </c>
      <c r="Q1476" s="12">
        <v>0</v>
      </c>
      <c r="R1476" s="12">
        <v>0</v>
      </c>
      <c r="S1476" s="12">
        <v>0</v>
      </c>
      <c r="T1476" s="142"/>
      <c r="U1476" s="142"/>
    </row>
    <row r="1477" spans="1:21" s="116" customFormat="1" ht="13.35" hidden="1" customHeight="1" x14ac:dyDescent="0.2">
      <c r="A1477" s="190"/>
      <c r="B1477" s="130" t="s">
        <v>9</v>
      </c>
      <c r="C1477" s="15"/>
      <c r="D1477" s="16"/>
      <c r="E1477" s="16"/>
      <c r="F1477" s="16"/>
      <c r="G1477" s="15"/>
      <c r="H1477" s="12">
        <v>0</v>
      </c>
      <c r="I1477" s="12">
        <v>0</v>
      </c>
      <c r="J1477" s="12">
        <v>0</v>
      </c>
      <c r="K1477" s="12">
        <v>0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  <c r="T1477" s="142"/>
      <c r="U1477" s="142"/>
    </row>
    <row r="1478" spans="1:21" s="116" customFormat="1" ht="20.45" hidden="1" customHeight="1" x14ac:dyDescent="0.2">
      <c r="A1478" s="191"/>
      <c r="B1478" s="130" t="s">
        <v>10</v>
      </c>
      <c r="C1478" s="15"/>
      <c r="D1478" s="16"/>
      <c r="E1478" s="16"/>
      <c r="F1478" s="16"/>
      <c r="G1478" s="15"/>
      <c r="H1478" s="12">
        <v>0</v>
      </c>
      <c r="I1478" s="12">
        <v>0</v>
      </c>
      <c r="J1478" s="12">
        <v>0</v>
      </c>
      <c r="K1478" s="12">
        <v>0</v>
      </c>
      <c r="L1478" s="12">
        <v>0</v>
      </c>
      <c r="M1478" s="12">
        <v>0</v>
      </c>
      <c r="N1478" s="12">
        <v>0</v>
      </c>
      <c r="O1478" s="12">
        <v>0</v>
      </c>
      <c r="P1478" s="12">
        <v>0</v>
      </c>
      <c r="Q1478" s="12">
        <v>0</v>
      </c>
      <c r="R1478" s="12">
        <v>0</v>
      </c>
      <c r="S1478" s="12">
        <v>0</v>
      </c>
      <c r="T1478" s="143"/>
      <c r="U1478" s="143"/>
    </row>
    <row r="1479" spans="1:21" s="116" customFormat="1" ht="26.45" hidden="1" customHeight="1" x14ac:dyDescent="0.2">
      <c r="A1479" s="189" t="s">
        <v>508</v>
      </c>
      <c r="B1479" s="130" t="s">
        <v>72</v>
      </c>
      <c r="C1479" s="15"/>
      <c r="D1479" s="16"/>
      <c r="E1479" s="16"/>
      <c r="F1479" s="16"/>
      <c r="G1479" s="15"/>
      <c r="H1479" s="12">
        <v>0</v>
      </c>
      <c r="I1479" s="12">
        <v>0</v>
      </c>
      <c r="J1479" s="12">
        <v>0</v>
      </c>
      <c r="K1479" s="12">
        <v>0</v>
      </c>
      <c r="L1479" s="12">
        <v>0</v>
      </c>
      <c r="M1479" s="12">
        <v>0</v>
      </c>
      <c r="N1479" s="12">
        <v>0</v>
      </c>
      <c r="O1479" s="12">
        <v>0</v>
      </c>
      <c r="P1479" s="12">
        <v>0</v>
      </c>
      <c r="Q1479" s="12">
        <v>0</v>
      </c>
      <c r="R1479" s="12">
        <v>0</v>
      </c>
      <c r="S1479" s="12">
        <v>0</v>
      </c>
      <c r="T1479" s="141" t="s">
        <v>509</v>
      </c>
      <c r="U1479" s="141" t="s">
        <v>510</v>
      </c>
    </row>
    <row r="1480" spans="1:21" s="116" customFormat="1" ht="41.45" hidden="1" customHeight="1" x14ac:dyDescent="0.2">
      <c r="A1480" s="190"/>
      <c r="B1480" s="130" t="s">
        <v>6</v>
      </c>
      <c r="C1480" s="15"/>
      <c r="D1480" s="16"/>
      <c r="E1480" s="16"/>
      <c r="F1480" s="16"/>
      <c r="G1480" s="15"/>
      <c r="H1480" s="20" t="e">
        <f>H1481/H1479</f>
        <v>#DIV/0!</v>
      </c>
      <c r="I1480" s="20" t="e">
        <f t="shared" ref="I1480:S1480" si="1042">I1481/I1479</f>
        <v>#DIV/0!</v>
      </c>
      <c r="J1480" s="20" t="e">
        <f t="shared" si="1042"/>
        <v>#DIV/0!</v>
      </c>
      <c r="K1480" s="20" t="e">
        <f t="shared" si="1042"/>
        <v>#DIV/0!</v>
      </c>
      <c r="L1480" s="20" t="e">
        <f t="shared" si="1042"/>
        <v>#DIV/0!</v>
      </c>
      <c r="M1480" s="20" t="e">
        <f t="shared" si="1042"/>
        <v>#DIV/0!</v>
      </c>
      <c r="N1480" s="20" t="e">
        <f t="shared" si="1042"/>
        <v>#DIV/0!</v>
      </c>
      <c r="O1480" s="20" t="e">
        <f t="shared" si="1042"/>
        <v>#DIV/0!</v>
      </c>
      <c r="P1480" s="20" t="e">
        <f t="shared" si="1042"/>
        <v>#DIV/0!</v>
      </c>
      <c r="Q1480" s="20" t="e">
        <f t="shared" si="1042"/>
        <v>#DIV/0!</v>
      </c>
      <c r="R1480" s="20" t="e">
        <f t="shared" si="1042"/>
        <v>#DIV/0!</v>
      </c>
      <c r="S1480" s="20" t="e">
        <f t="shared" si="1042"/>
        <v>#DIV/0!</v>
      </c>
      <c r="T1480" s="142"/>
      <c r="U1480" s="142"/>
    </row>
    <row r="1481" spans="1:21" s="116" customFormat="1" ht="34.5" hidden="1" customHeight="1" x14ac:dyDescent="0.2">
      <c r="A1481" s="190"/>
      <c r="B1481" s="130" t="s">
        <v>90</v>
      </c>
      <c r="C1481" s="15"/>
      <c r="D1481" s="16"/>
      <c r="E1481" s="16"/>
      <c r="F1481" s="16"/>
      <c r="G1481" s="15"/>
      <c r="H1481" s="12">
        <f>J1481+L1481+N1481+P1481</f>
        <v>0</v>
      </c>
      <c r="I1481" s="12">
        <f>K1481+M1481+O1481+Q1481</f>
        <v>0</v>
      </c>
      <c r="J1481" s="12">
        <v>0</v>
      </c>
      <c r="K1481" s="12">
        <v>0</v>
      </c>
      <c r="L1481" s="12">
        <v>0</v>
      </c>
      <c r="M1481" s="12">
        <v>0</v>
      </c>
      <c r="N1481" s="12">
        <v>0</v>
      </c>
      <c r="O1481" s="12">
        <v>0</v>
      </c>
      <c r="P1481" s="12">
        <v>0</v>
      </c>
      <c r="Q1481" s="12">
        <v>0</v>
      </c>
      <c r="R1481" s="12">
        <v>0</v>
      </c>
      <c r="S1481" s="12">
        <v>0</v>
      </c>
      <c r="T1481" s="142"/>
      <c r="U1481" s="142"/>
    </row>
    <row r="1482" spans="1:21" s="116" customFormat="1" hidden="1" x14ac:dyDescent="0.2">
      <c r="A1482" s="190"/>
      <c r="B1482" s="130" t="s">
        <v>7</v>
      </c>
      <c r="C1482" s="15">
        <v>136</v>
      </c>
      <c r="D1482" s="16" t="s">
        <v>400</v>
      </c>
      <c r="E1482" s="16" t="s">
        <v>402</v>
      </c>
      <c r="F1482" s="16" t="s">
        <v>434</v>
      </c>
      <c r="G1482" s="15">
        <v>244</v>
      </c>
      <c r="H1482" s="12">
        <f t="shared" ref="H1482:I1485" si="1043">J1482+L1482+N1482+P1482</f>
        <v>0</v>
      </c>
      <c r="I1482" s="12">
        <f t="shared" si="1043"/>
        <v>0</v>
      </c>
      <c r="J1482" s="12">
        <v>0</v>
      </c>
      <c r="K1482" s="12">
        <v>0</v>
      </c>
      <c r="L1482" s="12">
        <v>0</v>
      </c>
      <c r="M1482" s="12">
        <v>0</v>
      </c>
      <c r="N1482" s="12">
        <v>0</v>
      </c>
      <c r="O1482" s="12">
        <v>0</v>
      </c>
      <c r="P1482" s="12">
        <v>0</v>
      </c>
      <c r="Q1482" s="12">
        <v>0</v>
      </c>
      <c r="R1482" s="12">
        <v>0</v>
      </c>
      <c r="S1482" s="12">
        <v>0</v>
      </c>
      <c r="T1482" s="142"/>
      <c r="U1482" s="142"/>
    </row>
    <row r="1483" spans="1:21" s="116" customFormat="1" hidden="1" x14ac:dyDescent="0.2">
      <c r="A1483" s="190"/>
      <c r="B1483" s="130" t="s">
        <v>8</v>
      </c>
      <c r="C1483" s="15"/>
      <c r="D1483" s="16"/>
      <c r="E1483" s="16"/>
      <c r="F1483" s="16"/>
      <c r="G1483" s="15"/>
      <c r="H1483" s="12">
        <f t="shared" si="1043"/>
        <v>0</v>
      </c>
      <c r="I1483" s="12">
        <f t="shared" si="1043"/>
        <v>0</v>
      </c>
      <c r="J1483" s="12">
        <v>0</v>
      </c>
      <c r="K1483" s="12">
        <v>0</v>
      </c>
      <c r="L1483" s="12">
        <v>0</v>
      </c>
      <c r="M1483" s="12">
        <v>0</v>
      </c>
      <c r="N1483" s="12">
        <v>0</v>
      </c>
      <c r="O1483" s="12">
        <v>0</v>
      </c>
      <c r="P1483" s="12">
        <v>0</v>
      </c>
      <c r="Q1483" s="12">
        <v>0</v>
      </c>
      <c r="R1483" s="12">
        <v>0</v>
      </c>
      <c r="S1483" s="12">
        <v>0</v>
      </c>
      <c r="T1483" s="142"/>
      <c r="U1483" s="142"/>
    </row>
    <row r="1484" spans="1:21" s="116" customFormat="1" ht="13.35" hidden="1" customHeight="1" x14ac:dyDescent="0.2">
      <c r="A1484" s="190"/>
      <c r="B1484" s="130" t="s">
        <v>9</v>
      </c>
      <c r="C1484" s="15"/>
      <c r="D1484" s="16"/>
      <c r="E1484" s="16"/>
      <c r="F1484" s="16"/>
      <c r="G1484" s="15"/>
      <c r="H1484" s="12">
        <f t="shared" si="1043"/>
        <v>0</v>
      </c>
      <c r="I1484" s="12">
        <f t="shared" si="1043"/>
        <v>0</v>
      </c>
      <c r="J1484" s="12">
        <v>0</v>
      </c>
      <c r="K1484" s="12">
        <v>0</v>
      </c>
      <c r="L1484" s="12">
        <v>0</v>
      </c>
      <c r="M1484" s="12">
        <v>0</v>
      </c>
      <c r="N1484" s="12">
        <v>0</v>
      </c>
      <c r="O1484" s="12">
        <v>0</v>
      </c>
      <c r="P1484" s="12">
        <v>0</v>
      </c>
      <c r="Q1484" s="12">
        <v>0</v>
      </c>
      <c r="R1484" s="12">
        <v>0</v>
      </c>
      <c r="S1484" s="12">
        <v>0</v>
      </c>
      <c r="T1484" s="142"/>
      <c r="U1484" s="142"/>
    </row>
    <row r="1485" spans="1:21" s="116" customFormat="1" ht="78.599999999999994" hidden="1" customHeight="1" x14ac:dyDescent="0.2">
      <c r="A1485" s="191"/>
      <c r="B1485" s="130" t="s">
        <v>10</v>
      </c>
      <c r="C1485" s="15"/>
      <c r="D1485" s="16"/>
      <c r="E1485" s="16"/>
      <c r="F1485" s="16"/>
      <c r="G1485" s="15"/>
      <c r="H1485" s="12">
        <f t="shared" si="1043"/>
        <v>0</v>
      </c>
      <c r="I1485" s="12">
        <f t="shared" si="1043"/>
        <v>0</v>
      </c>
      <c r="J1485" s="12">
        <v>0</v>
      </c>
      <c r="K1485" s="12">
        <v>0</v>
      </c>
      <c r="L1485" s="12">
        <v>0</v>
      </c>
      <c r="M1485" s="12">
        <v>0</v>
      </c>
      <c r="N1485" s="12">
        <v>0</v>
      </c>
      <c r="O1485" s="12">
        <v>0</v>
      </c>
      <c r="P1485" s="12">
        <v>0</v>
      </c>
      <c r="Q1485" s="12">
        <v>0</v>
      </c>
      <c r="R1485" s="12">
        <v>0</v>
      </c>
      <c r="S1485" s="12">
        <v>0</v>
      </c>
      <c r="T1485" s="143"/>
      <c r="U1485" s="143"/>
    </row>
    <row r="1486" spans="1:21" s="116" customFormat="1" ht="12.75" customHeight="1" x14ac:dyDescent="0.2">
      <c r="A1486" s="189" t="s">
        <v>711</v>
      </c>
      <c r="B1486" s="130" t="s">
        <v>72</v>
      </c>
      <c r="C1486" s="15"/>
      <c r="D1486" s="16"/>
      <c r="E1486" s="16"/>
      <c r="F1486" s="16"/>
      <c r="G1486" s="15"/>
      <c r="H1486" s="12">
        <v>0</v>
      </c>
      <c r="I1486" s="12">
        <v>0</v>
      </c>
      <c r="J1486" s="12">
        <v>0</v>
      </c>
      <c r="K1486" s="12">
        <v>0</v>
      </c>
      <c r="L1486" s="12">
        <v>0</v>
      </c>
      <c r="M1486" s="12">
        <v>0</v>
      </c>
      <c r="N1486" s="12">
        <v>0</v>
      </c>
      <c r="O1486" s="12">
        <v>0</v>
      </c>
      <c r="P1486" s="12">
        <v>0</v>
      </c>
      <c r="Q1486" s="12">
        <v>0</v>
      </c>
      <c r="R1486" s="12">
        <v>1</v>
      </c>
      <c r="S1486" s="12">
        <v>1</v>
      </c>
      <c r="T1486" s="141" t="s">
        <v>712</v>
      </c>
      <c r="U1486" s="141" t="s">
        <v>713</v>
      </c>
    </row>
    <row r="1487" spans="1:21" s="116" customFormat="1" ht="25.5" x14ac:dyDescent="0.2">
      <c r="A1487" s="190"/>
      <c r="B1487" s="130" t="s">
        <v>6</v>
      </c>
      <c r="C1487" s="15"/>
      <c r="D1487" s="16"/>
      <c r="E1487" s="16"/>
      <c r="F1487" s="16"/>
      <c r="G1487" s="15"/>
      <c r="H1487" s="20" t="e">
        <f>H1488/H1486</f>
        <v>#DIV/0!</v>
      </c>
      <c r="I1487" s="20" t="e">
        <f t="shared" ref="I1487:S1487" si="1044">I1488/I1486</f>
        <v>#DIV/0!</v>
      </c>
      <c r="J1487" s="20" t="e">
        <f t="shared" si="1044"/>
        <v>#DIV/0!</v>
      </c>
      <c r="K1487" s="20" t="e">
        <f t="shared" si="1044"/>
        <v>#DIV/0!</v>
      </c>
      <c r="L1487" s="20" t="e">
        <f t="shared" si="1044"/>
        <v>#DIV/0!</v>
      </c>
      <c r="M1487" s="20" t="e">
        <f t="shared" si="1044"/>
        <v>#DIV/0!</v>
      </c>
      <c r="N1487" s="20" t="e">
        <f t="shared" si="1044"/>
        <v>#DIV/0!</v>
      </c>
      <c r="O1487" s="20" t="e">
        <f t="shared" si="1044"/>
        <v>#DIV/0!</v>
      </c>
      <c r="P1487" s="20" t="e">
        <f t="shared" si="1044"/>
        <v>#DIV/0!</v>
      </c>
      <c r="Q1487" s="12" t="e">
        <f t="shared" si="1044"/>
        <v>#DIV/0!</v>
      </c>
      <c r="R1487" s="12">
        <f>R1488/R1486</f>
        <v>3000</v>
      </c>
      <c r="S1487" s="12">
        <f t="shared" si="1044"/>
        <v>3000</v>
      </c>
      <c r="T1487" s="142"/>
      <c r="U1487" s="142"/>
    </row>
    <row r="1488" spans="1:21" s="116" customFormat="1" ht="25.5" x14ac:dyDescent="0.2">
      <c r="A1488" s="190"/>
      <c r="B1488" s="130" t="s">
        <v>90</v>
      </c>
      <c r="C1488" s="15"/>
      <c r="D1488" s="16"/>
      <c r="E1488" s="16"/>
      <c r="F1488" s="16"/>
      <c r="G1488" s="15"/>
      <c r="H1488" s="12">
        <f>J1488+L1488+N1488+P1488</f>
        <v>0</v>
      </c>
      <c r="I1488" s="12">
        <f>K1488+M1488+O1488+Q1488</f>
        <v>0</v>
      </c>
      <c r="J1488" s="12">
        <v>0</v>
      </c>
      <c r="K1488" s="12">
        <v>0</v>
      </c>
      <c r="L1488" s="12">
        <v>0</v>
      </c>
      <c r="M1488" s="12">
        <v>0</v>
      </c>
      <c r="N1488" s="12">
        <v>0</v>
      </c>
      <c r="O1488" s="12">
        <v>0</v>
      </c>
      <c r="P1488" s="12">
        <v>0</v>
      </c>
      <c r="Q1488" s="12">
        <v>0</v>
      </c>
      <c r="R1488" s="12">
        <f>R1489+R1490+R1491</f>
        <v>3000</v>
      </c>
      <c r="S1488" s="12">
        <f>S1489+S1490+S1491</f>
        <v>3000</v>
      </c>
      <c r="T1488" s="142"/>
      <c r="U1488" s="142"/>
    </row>
    <row r="1489" spans="1:21" s="116" customFormat="1" x14ac:dyDescent="0.2">
      <c r="A1489" s="190"/>
      <c r="B1489" s="130" t="s">
        <v>7</v>
      </c>
      <c r="C1489" s="15">
        <v>136</v>
      </c>
      <c r="D1489" s="16" t="s">
        <v>400</v>
      </c>
      <c r="E1489" s="16" t="s">
        <v>402</v>
      </c>
      <c r="F1489" s="16" t="s">
        <v>434</v>
      </c>
      <c r="G1489" s="15">
        <v>244</v>
      </c>
      <c r="H1489" s="12">
        <f>J1489+L1489+N1489+P1489</f>
        <v>0</v>
      </c>
      <c r="I1489" s="12">
        <f t="shared" ref="I1489:I1492" si="1045">K1489+M1489+O1489+Q1489</f>
        <v>0</v>
      </c>
      <c r="J1489" s="12">
        <v>0</v>
      </c>
      <c r="K1489" s="12">
        <v>0</v>
      </c>
      <c r="L1489" s="12">
        <v>0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3000</v>
      </c>
      <c r="S1489" s="12">
        <v>3000</v>
      </c>
      <c r="T1489" s="142"/>
      <c r="U1489" s="142"/>
    </row>
    <row r="1490" spans="1:21" s="116" customFormat="1" x14ac:dyDescent="0.2">
      <c r="A1490" s="190"/>
      <c r="B1490" s="130" t="s">
        <v>8</v>
      </c>
      <c r="C1490" s="15"/>
      <c r="D1490" s="16"/>
      <c r="E1490" s="16"/>
      <c r="F1490" s="16"/>
      <c r="G1490" s="15"/>
      <c r="H1490" s="12">
        <f t="shared" ref="H1490:H1492" si="1046">J1490+L1490+N1490+P1490</f>
        <v>0</v>
      </c>
      <c r="I1490" s="12">
        <f t="shared" si="1045"/>
        <v>0</v>
      </c>
      <c r="J1490" s="12">
        <v>0</v>
      </c>
      <c r="K1490" s="12">
        <v>0</v>
      </c>
      <c r="L1490" s="12">
        <v>0</v>
      </c>
      <c r="M1490" s="12">
        <v>0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0</v>
      </c>
      <c r="T1490" s="142"/>
      <c r="U1490" s="142"/>
    </row>
    <row r="1491" spans="1:21" s="116" customFormat="1" x14ac:dyDescent="0.2">
      <c r="A1491" s="190"/>
      <c r="B1491" s="130" t="s">
        <v>9</v>
      </c>
      <c r="C1491" s="15"/>
      <c r="D1491" s="16"/>
      <c r="E1491" s="16"/>
      <c r="F1491" s="16"/>
      <c r="G1491" s="15"/>
      <c r="H1491" s="12">
        <f t="shared" si="1046"/>
        <v>0</v>
      </c>
      <c r="I1491" s="12">
        <f t="shared" si="1045"/>
        <v>0</v>
      </c>
      <c r="J1491" s="12">
        <v>0</v>
      </c>
      <c r="K1491" s="12">
        <v>0</v>
      </c>
      <c r="L1491" s="12">
        <v>0</v>
      </c>
      <c r="M1491" s="12">
        <v>0</v>
      </c>
      <c r="N1491" s="12">
        <v>0</v>
      </c>
      <c r="O1491" s="12">
        <v>0</v>
      </c>
      <c r="P1491" s="12">
        <v>0</v>
      </c>
      <c r="Q1491" s="12">
        <v>0</v>
      </c>
      <c r="R1491" s="12">
        <v>0</v>
      </c>
      <c r="S1491" s="12">
        <v>0</v>
      </c>
      <c r="T1491" s="142"/>
      <c r="U1491" s="142"/>
    </row>
    <row r="1492" spans="1:21" s="116" customFormat="1" ht="143.25" customHeight="1" x14ac:dyDescent="0.2">
      <c r="A1492" s="191"/>
      <c r="B1492" s="130" t="s">
        <v>10</v>
      </c>
      <c r="C1492" s="15"/>
      <c r="D1492" s="16"/>
      <c r="E1492" s="16"/>
      <c r="F1492" s="16"/>
      <c r="G1492" s="15"/>
      <c r="H1492" s="12">
        <f t="shared" si="1046"/>
        <v>0</v>
      </c>
      <c r="I1492" s="12">
        <f t="shared" si="1045"/>
        <v>0</v>
      </c>
      <c r="J1492" s="12">
        <v>0</v>
      </c>
      <c r="K1492" s="12">
        <v>0</v>
      </c>
      <c r="L1492" s="12">
        <v>0</v>
      </c>
      <c r="M1492" s="12">
        <v>0</v>
      </c>
      <c r="N1492" s="12">
        <v>0</v>
      </c>
      <c r="O1492" s="12">
        <v>0</v>
      </c>
      <c r="P1492" s="12">
        <v>0</v>
      </c>
      <c r="Q1492" s="12">
        <v>0</v>
      </c>
      <c r="R1492" s="12">
        <v>0</v>
      </c>
      <c r="S1492" s="12">
        <v>0</v>
      </c>
      <c r="T1492" s="143"/>
      <c r="U1492" s="143"/>
    </row>
    <row r="1493" spans="1:21" s="116" customFormat="1" ht="15" customHeight="1" x14ac:dyDescent="0.2">
      <c r="A1493" s="141" t="s">
        <v>32</v>
      </c>
      <c r="B1493" s="130" t="s">
        <v>410</v>
      </c>
      <c r="C1493" s="15"/>
      <c r="D1493" s="16"/>
      <c r="E1493" s="16"/>
      <c r="F1493" s="16"/>
      <c r="G1493" s="15"/>
      <c r="H1493" s="12">
        <f>H1494+H1495+H1496+H1497</f>
        <v>296</v>
      </c>
      <c r="I1493" s="12">
        <f t="shared" ref="I1493:S1493" si="1047">I1494+I1495+I1496+I1497</f>
        <v>0</v>
      </c>
      <c r="J1493" s="12">
        <f t="shared" si="1047"/>
        <v>75</v>
      </c>
      <c r="K1493" s="12">
        <f t="shared" si="1047"/>
        <v>0</v>
      </c>
      <c r="L1493" s="12">
        <f t="shared" si="1047"/>
        <v>75</v>
      </c>
      <c r="M1493" s="12">
        <f t="shared" si="1047"/>
        <v>0</v>
      </c>
      <c r="N1493" s="12">
        <f t="shared" si="1047"/>
        <v>75</v>
      </c>
      <c r="O1493" s="12">
        <f t="shared" si="1047"/>
        <v>0</v>
      </c>
      <c r="P1493" s="12">
        <f t="shared" si="1047"/>
        <v>71</v>
      </c>
      <c r="Q1493" s="12">
        <f t="shared" si="1047"/>
        <v>0</v>
      </c>
      <c r="R1493" s="12">
        <f t="shared" si="1047"/>
        <v>6000</v>
      </c>
      <c r="S1493" s="12">
        <f t="shared" si="1047"/>
        <v>6000</v>
      </c>
      <c r="T1493" s="123"/>
      <c r="U1493" s="123"/>
    </row>
    <row r="1494" spans="1:21" s="116" customFormat="1" ht="13.35" customHeight="1" x14ac:dyDescent="0.2">
      <c r="A1494" s="142"/>
      <c r="B1494" s="130" t="s">
        <v>7</v>
      </c>
      <c r="C1494" s="15"/>
      <c r="D1494" s="16"/>
      <c r="E1494" s="16"/>
      <c r="F1494" s="16"/>
      <c r="G1494" s="15"/>
      <c r="H1494" s="12">
        <f t="shared" ref="H1494:S1497" si="1048">H1461</f>
        <v>296</v>
      </c>
      <c r="I1494" s="12">
        <f t="shared" si="1048"/>
        <v>0</v>
      </c>
      <c r="J1494" s="12">
        <f t="shared" si="1048"/>
        <v>75</v>
      </c>
      <c r="K1494" s="12">
        <f t="shared" si="1048"/>
        <v>0</v>
      </c>
      <c r="L1494" s="12">
        <f t="shared" si="1048"/>
        <v>75</v>
      </c>
      <c r="M1494" s="12">
        <f t="shared" si="1048"/>
        <v>0</v>
      </c>
      <c r="N1494" s="12">
        <f t="shared" si="1048"/>
        <v>75</v>
      </c>
      <c r="O1494" s="12">
        <f t="shared" si="1048"/>
        <v>0</v>
      </c>
      <c r="P1494" s="12">
        <f t="shared" si="1048"/>
        <v>71</v>
      </c>
      <c r="Q1494" s="12">
        <f t="shared" si="1048"/>
        <v>0</v>
      </c>
      <c r="R1494" s="12">
        <f t="shared" si="1048"/>
        <v>6000</v>
      </c>
      <c r="S1494" s="12">
        <f t="shared" si="1048"/>
        <v>6000</v>
      </c>
      <c r="T1494" s="94"/>
      <c r="U1494" s="128"/>
    </row>
    <row r="1495" spans="1:21" s="116" customFormat="1" ht="13.35" customHeight="1" x14ac:dyDescent="0.2">
      <c r="A1495" s="142"/>
      <c r="B1495" s="130" t="s">
        <v>14</v>
      </c>
      <c r="C1495" s="15"/>
      <c r="D1495" s="16"/>
      <c r="E1495" s="16"/>
      <c r="F1495" s="16"/>
      <c r="G1495" s="15"/>
      <c r="H1495" s="12">
        <f t="shared" si="1048"/>
        <v>0</v>
      </c>
      <c r="I1495" s="12">
        <f t="shared" si="1048"/>
        <v>0</v>
      </c>
      <c r="J1495" s="12">
        <f t="shared" si="1048"/>
        <v>0</v>
      </c>
      <c r="K1495" s="12">
        <f t="shared" si="1048"/>
        <v>0</v>
      </c>
      <c r="L1495" s="12">
        <f t="shared" si="1048"/>
        <v>0</v>
      </c>
      <c r="M1495" s="12">
        <f t="shared" si="1048"/>
        <v>0</v>
      </c>
      <c r="N1495" s="12">
        <f t="shared" si="1048"/>
        <v>0</v>
      </c>
      <c r="O1495" s="12">
        <f t="shared" si="1048"/>
        <v>0</v>
      </c>
      <c r="P1495" s="12">
        <f t="shared" si="1048"/>
        <v>0</v>
      </c>
      <c r="Q1495" s="12">
        <f t="shared" si="1048"/>
        <v>0</v>
      </c>
      <c r="R1495" s="12">
        <f t="shared" si="1048"/>
        <v>0</v>
      </c>
      <c r="S1495" s="12">
        <f t="shared" si="1048"/>
        <v>0</v>
      </c>
      <c r="T1495" s="94"/>
      <c r="U1495" s="128"/>
    </row>
    <row r="1496" spans="1:21" s="116" customFormat="1" ht="13.35" customHeight="1" x14ac:dyDescent="0.2">
      <c r="A1496" s="142"/>
      <c r="B1496" s="130" t="s">
        <v>15</v>
      </c>
      <c r="C1496" s="15"/>
      <c r="D1496" s="16"/>
      <c r="E1496" s="16"/>
      <c r="F1496" s="16"/>
      <c r="G1496" s="15"/>
      <c r="H1496" s="12">
        <f t="shared" si="1048"/>
        <v>0</v>
      </c>
      <c r="I1496" s="12">
        <f t="shared" si="1048"/>
        <v>0</v>
      </c>
      <c r="J1496" s="12">
        <f t="shared" si="1048"/>
        <v>0</v>
      </c>
      <c r="K1496" s="12">
        <f t="shared" si="1048"/>
        <v>0</v>
      </c>
      <c r="L1496" s="12">
        <f t="shared" si="1048"/>
        <v>0</v>
      </c>
      <c r="M1496" s="12">
        <f t="shared" si="1048"/>
        <v>0</v>
      </c>
      <c r="N1496" s="12">
        <f t="shared" si="1048"/>
        <v>0</v>
      </c>
      <c r="O1496" s="12">
        <f t="shared" si="1048"/>
        <v>0</v>
      </c>
      <c r="P1496" s="12">
        <f t="shared" si="1048"/>
        <v>0</v>
      </c>
      <c r="Q1496" s="12">
        <f t="shared" si="1048"/>
        <v>0</v>
      </c>
      <c r="R1496" s="12">
        <f t="shared" si="1048"/>
        <v>0</v>
      </c>
      <c r="S1496" s="12">
        <f t="shared" si="1048"/>
        <v>0</v>
      </c>
      <c r="T1496" s="94"/>
      <c r="U1496" s="128"/>
    </row>
    <row r="1497" spans="1:21" s="116" customFormat="1" ht="13.35" customHeight="1" x14ac:dyDescent="0.2">
      <c r="A1497" s="143"/>
      <c r="B1497" s="130" t="s">
        <v>10</v>
      </c>
      <c r="C1497" s="15"/>
      <c r="D1497" s="16"/>
      <c r="E1497" s="16"/>
      <c r="F1497" s="16"/>
      <c r="G1497" s="15"/>
      <c r="H1497" s="12">
        <f t="shared" si="1048"/>
        <v>0</v>
      </c>
      <c r="I1497" s="12">
        <f t="shared" si="1048"/>
        <v>0</v>
      </c>
      <c r="J1497" s="12">
        <f t="shared" si="1048"/>
        <v>0</v>
      </c>
      <c r="K1497" s="12">
        <f t="shared" si="1048"/>
        <v>0</v>
      </c>
      <c r="L1497" s="12">
        <f t="shared" si="1048"/>
        <v>0</v>
      </c>
      <c r="M1497" s="12">
        <f t="shared" si="1048"/>
        <v>0</v>
      </c>
      <c r="N1497" s="12">
        <f t="shared" si="1048"/>
        <v>0</v>
      </c>
      <c r="O1497" s="12">
        <f t="shared" si="1048"/>
        <v>0</v>
      </c>
      <c r="P1497" s="12">
        <f t="shared" si="1048"/>
        <v>0</v>
      </c>
      <c r="Q1497" s="12">
        <f t="shared" si="1048"/>
        <v>0</v>
      </c>
      <c r="R1497" s="12">
        <f t="shared" si="1048"/>
        <v>0</v>
      </c>
      <c r="S1497" s="12">
        <f t="shared" si="1048"/>
        <v>0</v>
      </c>
      <c r="T1497" s="94"/>
      <c r="U1497" s="128"/>
    </row>
    <row r="1498" spans="1:21" s="116" customFormat="1" ht="24" customHeight="1" x14ac:dyDescent="0.2">
      <c r="A1498" s="152" t="s">
        <v>215</v>
      </c>
      <c r="B1498" s="155"/>
      <c r="C1498" s="155"/>
      <c r="D1498" s="155"/>
      <c r="E1498" s="155"/>
      <c r="F1498" s="155"/>
      <c r="G1498" s="155"/>
      <c r="H1498" s="155"/>
      <c r="I1498" s="155"/>
      <c r="J1498" s="155"/>
      <c r="K1498" s="155"/>
      <c r="L1498" s="155"/>
      <c r="M1498" s="155"/>
      <c r="N1498" s="155"/>
      <c r="O1498" s="155"/>
      <c r="P1498" s="155"/>
      <c r="Q1498" s="155"/>
      <c r="R1498" s="155"/>
      <c r="S1498" s="155"/>
      <c r="T1498" s="155"/>
      <c r="U1498" s="156"/>
    </row>
    <row r="1499" spans="1:21" s="116" customFormat="1" ht="30.6" customHeight="1" x14ac:dyDescent="0.2">
      <c r="A1499" s="145" t="s">
        <v>216</v>
      </c>
      <c r="B1499" s="130" t="s">
        <v>31</v>
      </c>
      <c r="C1499" s="15"/>
      <c r="D1499" s="16"/>
      <c r="E1499" s="16"/>
      <c r="F1499" s="16"/>
      <c r="G1499" s="15"/>
      <c r="H1499" s="12">
        <v>0</v>
      </c>
      <c r="I1499" s="12">
        <v>0</v>
      </c>
      <c r="J1499" s="12">
        <v>0</v>
      </c>
      <c r="K1499" s="12">
        <v>0</v>
      </c>
      <c r="L1499" s="12">
        <v>0</v>
      </c>
      <c r="M1499" s="12">
        <v>0</v>
      </c>
      <c r="N1499" s="12">
        <v>0</v>
      </c>
      <c r="O1499" s="12">
        <v>0</v>
      </c>
      <c r="P1499" s="12">
        <v>0</v>
      </c>
      <c r="Q1499" s="12">
        <v>0</v>
      </c>
      <c r="R1499" s="12">
        <v>0</v>
      </c>
      <c r="S1499" s="12">
        <v>0</v>
      </c>
      <c r="T1499" s="140" t="s">
        <v>714</v>
      </c>
      <c r="U1499" s="141" t="s">
        <v>258</v>
      </c>
    </row>
    <row r="1500" spans="1:21" s="116" customFormat="1" ht="30.6" customHeight="1" x14ac:dyDescent="0.2">
      <c r="A1500" s="145"/>
      <c r="B1500" s="130" t="s">
        <v>6</v>
      </c>
      <c r="C1500" s="15"/>
      <c r="D1500" s="16"/>
      <c r="E1500" s="16"/>
      <c r="F1500" s="16"/>
      <c r="G1500" s="15"/>
      <c r="H1500" s="12">
        <v>0</v>
      </c>
      <c r="I1500" s="12">
        <v>0</v>
      </c>
      <c r="J1500" s="13" t="s">
        <v>396</v>
      </c>
      <c r="K1500" s="13">
        <v>0</v>
      </c>
      <c r="L1500" s="13" t="s">
        <v>396</v>
      </c>
      <c r="M1500" s="13">
        <v>0</v>
      </c>
      <c r="N1500" s="13" t="s">
        <v>396</v>
      </c>
      <c r="O1500" s="13">
        <v>0</v>
      </c>
      <c r="P1500" s="13" t="s">
        <v>396</v>
      </c>
      <c r="Q1500" s="12">
        <v>0</v>
      </c>
      <c r="R1500" s="12">
        <v>0</v>
      </c>
      <c r="S1500" s="12">
        <v>0</v>
      </c>
      <c r="T1500" s="140"/>
      <c r="U1500" s="142"/>
    </row>
    <row r="1501" spans="1:21" s="116" customFormat="1" ht="26.45" customHeight="1" x14ac:dyDescent="0.2">
      <c r="A1501" s="145"/>
      <c r="B1501" s="130" t="s">
        <v>90</v>
      </c>
      <c r="C1501" s="15"/>
      <c r="D1501" s="16"/>
      <c r="E1501" s="16"/>
      <c r="F1501" s="16"/>
      <c r="G1501" s="15"/>
      <c r="H1501" s="12">
        <f>SUM(H1502:H1512)</f>
        <v>67501.8</v>
      </c>
      <c r="I1501" s="12">
        <f t="shared" ref="I1501:S1501" si="1049">SUM(I1502:I1512)</f>
        <v>4672.6099999999997</v>
      </c>
      <c r="J1501" s="12">
        <f t="shared" si="1049"/>
        <v>14726</v>
      </c>
      <c r="K1501" s="12">
        <f t="shared" si="1049"/>
        <v>4672.6099999999997</v>
      </c>
      <c r="L1501" s="12">
        <f t="shared" si="1049"/>
        <v>16735</v>
      </c>
      <c r="M1501" s="12">
        <f t="shared" si="1049"/>
        <v>0</v>
      </c>
      <c r="N1501" s="12">
        <f t="shared" si="1049"/>
        <v>15003</v>
      </c>
      <c r="O1501" s="12">
        <f t="shared" si="1049"/>
        <v>0</v>
      </c>
      <c r="P1501" s="12">
        <f t="shared" si="1049"/>
        <v>21037.8</v>
      </c>
      <c r="Q1501" s="12">
        <f t="shared" si="1049"/>
        <v>0</v>
      </c>
      <c r="R1501" s="12">
        <f t="shared" si="1049"/>
        <v>62557</v>
      </c>
      <c r="S1501" s="12">
        <f t="shared" si="1049"/>
        <v>62665.7</v>
      </c>
      <c r="T1501" s="140"/>
      <c r="U1501" s="142"/>
    </row>
    <row r="1502" spans="1:21" s="116" customFormat="1" ht="26.45" hidden="1" customHeight="1" x14ac:dyDescent="0.2">
      <c r="A1502" s="145"/>
      <c r="B1502" s="138" t="s">
        <v>7</v>
      </c>
      <c r="C1502" s="15">
        <f>C1516</f>
        <v>136</v>
      </c>
      <c r="D1502" s="15" t="str">
        <f t="shared" ref="D1502:S1504" si="1050">D1516</f>
        <v>07</v>
      </c>
      <c r="E1502" s="15" t="str">
        <f t="shared" si="1050"/>
        <v>09</v>
      </c>
      <c r="F1502" s="15" t="str">
        <f t="shared" si="1050"/>
        <v>0740103510</v>
      </c>
      <c r="G1502" s="15">
        <f t="shared" si="1050"/>
        <v>810</v>
      </c>
      <c r="H1502" s="12">
        <f t="shared" si="1050"/>
        <v>0</v>
      </c>
      <c r="I1502" s="12">
        <f t="shared" si="1050"/>
        <v>0</v>
      </c>
      <c r="J1502" s="12">
        <f t="shared" si="1050"/>
        <v>0</v>
      </c>
      <c r="K1502" s="12">
        <f t="shared" si="1050"/>
        <v>0</v>
      </c>
      <c r="L1502" s="12">
        <f t="shared" si="1050"/>
        <v>0</v>
      </c>
      <c r="M1502" s="12">
        <f t="shared" si="1050"/>
        <v>0</v>
      </c>
      <c r="N1502" s="12">
        <f t="shared" si="1050"/>
        <v>0</v>
      </c>
      <c r="O1502" s="12">
        <f t="shared" si="1050"/>
        <v>0</v>
      </c>
      <c r="P1502" s="12">
        <f t="shared" si="1050"/>
        <v>0</v>
      </c>
      <c r="Q1502" s="12">
        <f t="shared" si="1050"/>
        <v>0</v>
      </c>
      <c r="R1502" s="12">
        <f t="shared" si="1050"/>
        <v>0</v>
      </c>
      <c r="S1502" s="12">
        <f t="shared" si="1050"/>
        <v>0</v>
      </c>
      <c r="T1502" s="140"/>
      <c r="U1502" s="142"/>
    </row>
    <row r="1503" spans="1:21" s="116" customFormat="1" ht="26.25" hidden="1" customHeight="1" x14ac:dyDescent="0.2">
      <c r="A1503" s="145"/>
      <c r="B1503" s="144"/>
      <c r="C1503" s="15">
        <f t="shared" ref="C1503:G1505" si="1051">C1517</f>
        <v>136</v>
      </c>
      <c r="D1503" s="15" t="str">
        <f t="shared" si="1051"/>
        <v>07</v>
      </c>
      <c r="E1503" s="15" t="str">
        <f t="shared" si="1051"/>
        <v>09</v>
      </c>
      <c r="F1503" s="15" t="str">
        <f t="shared" si="1051"/>
        <v>0740103510</v>
      </c>
      <c r="G1503" s="15">
        <f t="shared" si="1051"/>
        <v>244</v>
      </c>
      <c r="H1503" s="12">
        <f t="shared" si="1050"/>
        <v>0</v>
      </c>
      <c r="I1503" s="12">
        <f t="shared" si="1050"/>
        <v>0</v>
      </c>
      <c r="J1503" s="12">
        <f t="shared" si="1050"/>
        <v>0</v>
      </c>
      <c r="K1503" s="12">
        <f t="shared" si="1050"/>
        <v>0</v>
      </c>
      <c r="L1503" s="12">
        <f t="shared" si="1050"/>
        <v>0</v>
      </c>
      <c r="M1503" s="12">
        <f t="shared" si="1050"/>
        <v>0</v>
      </c>
      <c r="N1503" s="12">
        <f t="shared" si="1050"/>
        <v>0</v>
      </c>
      <c r="O1503" s="12">
        <f t="shared" si="1050"/>
        <v>0</v>
      </c>
      <c r="P1503" s="12">
        <f t="shared" si="1050"/>
        <v>0</v>
      </c>
      <c r="Q1503" s="12">
        <f t="shared" si="1050"/>
        <v>0</v>
      </c>
      <c r="R1503" s="12">
        <f t="shared" si="1050"/>
        <v>0</v>
      </c>
      <c r="S1503" s="12">
        <f t="shared" si="1050"/>
        <v>0</v>
      </c>
      <c r="T1503" s="140"/>
      <c r="U1503" s="142"/>
    </row>
    <row r="1504" spans="1:21" s="116" customFormat="1" ht="13.35" hidden="1" customHeight="1" x14ac:dyDescent="0.2">
      <c r="A1504" s="145"/>
      <c r="B1504" s="144"/>
      <c r="C1504" s="15">
        <f t="shared" si="1051"/>
        <v>136</v>
      </c>
      <c r="D1504" s="15" t="str">
        <f t="shared" si="1051"/>
        <v>07</v>
      </c>
      <c r="E1504" s="15" t="str">
        <f t="shared" si="1051"/>
        <v>09</v>
      </c>
      <c r="F1504" s="15" t="str">
        <f t="shared" si="1051"/>
        <v>0740103510</v>
      </c>
      <c r="G1504" s="15">
        <f t="shared" si="1051"/>
        <v>244</v>
      </c>
      <c r="H1504" s="12">
        <f t="shared" si="1050"/>
        <v>0</v>
      </c>
      <c r="I1504" s="12">
        <f t="shared" si="1050"/>
        <v>8.81</v>
      </c>
      <c r="J1504" s="12">
        <f t="shared" si="1050"/>
        <v>0</v>
      </c>
      <c r="K1504" s="12">
        <f t="shared" si="1050"/>
        <v>8.81</v>
      </c>
      <c r="L1504" s="12">
        <f t="shared" si="1050"/>
        <v>0</v>
      </c>
      <c r="M1504" s="12">
        <f t="shared" si="1050"/>
        <v>0</v>
      </c>
      <c r="N1504" s="12">
        <f t="shared" si="1050"/>
        <v>0</v>
      </c>
      <c r="O1504" s="12">
        <f t="shared" si="1050"/>
        <v>0</v>
      </c>
      <c r="P1504" s="12">
        <f t="shared" si="1050"/>
        <v>0</v>
      </c>
      <c r="Q1504" s="12">
        <f t="shared" si="1050"/>
        <v>0</v>
      </c>
      <c r="R1504" s="12">
        <f t="shared" si="1050"/>
        <v>0</v>
      </c>
      <c r="S1504" s="12">
        <f t="shared" si="1050"/>
        <v>0</v>
      </c>
      <c r="T1504" s="140"/>
      <c r="U1504" s="142"/>
    </row>
    <row r="1505" spans="1:21" s="116" customFormat="1" ht="13.35" customHeight="1" x14ac:dyDescent="0.2">
      <c r="A1505" s="145"/>
      <c r="B1505" s="144"/>
      <c r="C1505" s="15">
        <f t="shared" si="1051"/>
        <v>136</v>
      </c>
      <c r="D1505" s="15" t="str">
        <f t="shared" si="1051"/>
        <v>07</v>
      </c>
      <c r="E1505" s="15" t="str">
        <f t="shared" si="1051"/>
        <v>09</v>
      </c>
      <c r="F1505" s="15" t="str">
        <f t="shared" si="1051"/>
        <v>0740103510</v>
      </c>
      <c r="G1505" s="15">
        <f t="shared" si="1051"/>
        <v>340</v>
      </c>
      <c r="H1505" s="12">
        <f>H1519+H1542</f>
        <v>8208</v>
      </c>
      <c r="I1505" s="12">
        <f t="shared" ref="I1505:S1505" si="1052">I1519+I1542</f>
        <v>835.8</v>
      </c>
      <c r="J1505" s="12">
        <f t="shared" si="1052"/>
        <v>2052</v>
      </c>
      <c r="K1505" s="12">
        <f t="shared" si="1052"/>
        <v>835.8</v>
      </c>
      <c r="L1505" s="12">
        <f t="shared" si="1052"/>
        <v>2052</v>
      </c>
      <c r="M1505" s="12">
        <f t="shared" si="1052"/>
        <v>0</v>
      </c>
      <c r="N1505" s="12">
        <f t="shared" si="1052"/>
        <v>2052</v>
      </c>
      <c r="O1505" s="12">
        <f t="shared" si="1052"/>
        <v>0</v>
      </c>
      <c r="P1505" s="12">
        <f t="shared" si="1052"/>
        <v>2052</v>
      </c>
      <c r="Q1505" s="12">
        <f t="shared" si="1052"/>
        <v>0</v>
      </c>
      <c r="R1505" s="12">
        <f t="shared" si="1052"/>
        <v>8208</v>
      </c>
      <c r="S1505" s="12">
        <f t="shared" si="1052"/>
        <v>8208</v>
      </c>
      <c r="T1505" s="140"/>
      <c r="U1505" s="142"/>
    </row>
    <row r="1506" spans="1:21" s="116" customFormat="1" ht="13.35" customHeight="1" x14ac:dyDescent="0.2">
      <c r="A1506" s="145"/>
      <c r="B1506" s="144"/>
      <c r="C1506" s="15">
        <f>C1526</f>
        <v>136</v>
      </c>
      <c r="D1506" s="15" t="str">
        <f t="shared" ref="D1506:S1506" si="1053">D1526</f>
        <v>07</v>
      </c>
      <c r="E1506" s="15" t="str">
        <f t="shared" si="1053"/>
        <v>05</v>
      </c>
      <c r="F1506" s="15" t="str">
        <f t="shared" si="1053"/>
        <v>07402R0660</v>
      </c>
      <c r="G1506" s="15">
        <f t="shared" si="1053"/>
        <v>244</v>
      </c>
      <c r="H1506" s="12">
        <f t="shared" si="1053"/>
        <v>2323</v>
      </c>
      <c r="I1506" s="12">
        <f t="shared" si="1053"/>
        <v>0</v>
      </c>
      <c r="J1506" s="12">
        <f t="shared" si="1053"/>
        <v>0</v>
      </c>
      <c r="K1506" s="12">
        <f t="shared" si="1053"/>
        <v>0</v>
      </c>
      <c r="L1506" s="12">
        <f t="shared" si="1053"/>
        <v>0</v>
      </c>
      <c r="M1506" s="12">
        <f t="shared" si="1053"/>
        <v>0</v>
      </c>
      <c r="N1506" s="12">
        <f t="shared" si="1053"/>
        <v>0</v>
      </c>
      <c r="O1506" s="12">
        <f t="shared" si="1053"/>
        <v>0</v>
      </c>
      <c r="P1506" s="12">
        <f t="shared" si="1053"/>
        <v>2323</v>
      </c>
      <c r="Q1506" s="12">
        <f t="shared" si="1053"/>
        <v>0</v>
      </c>
      <c r="R1506" s="12">
        <f t="shared" si="1053"/>
        <v>0</v>
      </c>
      <c r="S1506" s="12">
        <f t="shared" si="1053"/>
        <v>0</v>
      </c>
      <c r="T1506" s="140"/>
      <c r="U1506" s="142"/>
    </row>
    <row r="1507" spans="1:21" s="116" customFormat="1" ht="13.35" customHeight="1" x14ac:dyDescent="0.2">
      <c r="A1507" s="145"/>
      <c r="B1507" s="144"/>
      <c r="C1507" s="30">
        <f>C1534</f>
        <v>136</v>
      </c>
      <c r="D1507" s="30" t="str">
        <f t="shared" ref="D1507:G1507" si="1054">D1534</f>
        <v>07</v>
      </c>
      <c r="E1507" s="30" t="str">
        <f t="shared" si="1054"/>
        <v>09</v>
      </c>
      <c r="F1507" s="30" t="str">
        <f>F1534</f>
        <v>0740200660</v>
      </c>
      <c r="G1507" s="30">
        <f t="shared" si="1054"/>
        <v>340</v>
      </c>
      <c r="H1507" s="12">
        <f>H1534</f>
        <v>48200</v>
      </c>
      <c r="I1507" s="12">
        <f t="shared" ref="I1507:S1507" si="1055">I1534</f>
        <v>3230</v>
      </c>
      <c r="J1507" s="12">
        <f t="shared" si="1055"/>
        <v>12050</v>
      </c>
      <c r="K1507" s="12">
        <f t="shared" si="1055"/>
        <v>3230</v>
      </c>
      <c r="L1507" s="12">
        <f t="shared" si="1055"/>
        <v>12050</v>
      </c>
      <c r="M1507" s="12">
        <f t="shared" si="1055"/>
        <v>0</v>
      </c>
      <c r="N1507" s="12">
        <f t="shared" si="1055"/>
        <v>12050</v>
      </c>
      <c r="O1507" s="12">
        <f t="shared" si="1055"/>
        <v>0</v>
      </c>
      <c r="P1507" s="12">
        <f t="shared" si="1055"/>
        <v>12050</v>
      </c>
      <c r="Q1507" s="12">
        <f t="shared" si="1055"/>
        <v>0</v>
      </c>
      <c r="R1507" s="12">
        <f t="shared" si="1055"/>
        <v>48200</v>
      </c>
      <c r="S1507" s="12">
        <f t="shared" si="1055"/>
        <v>48200</v>
      </c>
      <c r="T1507" s="140"/>
      <c r="U1507" s="142"/>
    </row>
    <row r="1508" spans="1:21" s="116" customFormat="1" ht="13.35" customHeight="1" x14ac:dyDescent="0.2">
      <c r="A1508" s="145"/>
      <c r="B1508" s="144"/>
      <c r="C1508" s="15">
        <f>C1533</f>
        <v>136</v>
      </c>
      <c r="D1508" s="15" t="str">
        <f t="shared" ref="D1508:S1509" si="1056">D1533</f>
        <v>07</v>
      </c>
      <c r="E1508" s="15" t="str">
        <f t="shared" si="1056"/>
        <v>09</v>
      </c>
      <c r="F1508" s="15" t="str">
        <f t="shared" si="1056"/>
        <v>0740200660</v>
      </c>
      <c r="G1508" s="15">
        <f t="shared" si="1056"/>
        <v>621</v>
      </c>
      <c r="H1508" s="12">
        <f t="shared" si="1056"/>
        <v>6043.8</v>
      </c>
      <c r="I1508" s="12">
        <f t="shared" si="1056"/>
        <v>598</v>
      </c>
      <c r="J1508" s="12">
        <f>J1533</f>
        <v>624</v>
      </c>
      <c r="K1508" s="12">
        <f t="shared" si="1056"/>
        <v>598</v>
      </c>
      <c r="L1508" s="12">
        <f t="shared" si="1056"/>
        <v>2633</v>
      </c>
      <c r="M1508" s="12">
        <f t="shared" si="1056"/>
        <v>0</v>
      </c>
      <c r="N1508" s="12">
        <f t="shared" si="1056"/>
        <v>901</v>
      </c>
      <c r="O1508" s="12">
        <f t="shared" si="1056"/>
        <v>0</v>
      </c>
      <c r="P1508" s="12">
        <f t="shared" si="1056"/>
        <v>1885.8</v>
      </c>
      <c r="Q1508" s="12">
        <f t="shared" si="1056"/>
        <v>0</v>
      </c>
      <c r="R1508" s="12">
        <f t="shared" si="1056"/>
        <v>6149</v>
      </c>
      <c r="S1508" s="12">
        <f t="shared" si="1056"/>
        <v>6257.7</v>
      </c>
      <c r="T1508" s="140"/>
      <c r="U1508" s="142"/>
    </row>
    <row r="1509" spans="1:21" s="116" customFormat="1" ht="13.35" hidden="1" customHeight="1" x14ac:dyDescent="0.2">
      <c r="A1509" s="145"/>
      <c r="B1509" s="139"/>
      <c r="C1509" s="15">
        <v>136</v>
      </c>
      <c r="D1509" s="16" t="s">
        <v>400</v>
      </c>
      <c r="E1509" s="16" t="s">
        <v>402</v>
      </c>
      <c r="F1509" s="15" t="str">
        <f t="shared" si="1056"/>
        <v>0740200660</v>
      </c>
      <c r="G1509" s="15">
        <v>622</v>
      </c>
      <c r="H1509" s="12">
        <f>H1535</f>
        <v>0</v>
      </c>
      <c r="I1509" s="12">
        <f t="shared" ref="I1509:S1509" si="1057">I1535</f>
        <v>0</v>
      </c>
      <c r="J1509" s="12">
        <f t="shared" si="1057"/>
        <v>0</v>
      </c>
      <c r="K1509" s="12">
        <f t="shared" si="1057"/>
        <v>0</v>
      </c>
      <c r="L1509" s="12">
        <f t="shared" si="1057"/>
        <v>0</v>
      </c>
      <c r="M1509" s="12">
        <f t="shared" si="1057"/>
        <v>0</v>
      </c>
      <c r="N1509" s="12">
        <f t="shared" si="1057"/>
        <v>0</v>
      </c>
      <c r="O1509" s="12">
        <f t="shared" si="1057"/>
        <v>0</v>
      </c>
      <c r="P1509" s="12">
        <f t="shared" si="1057"/>
        <v>0</v>
      </c>
      <c r="Q1509" s="12">
        <f t="shared" si="1057"/>
        <v>0</v>
      </c>
      <c r="R1509" s="12">
        <f t="shared" si="1057"/>
        <v>0</v>
      </c>
      <c r="S1509" s="12">
        <f t="shared" si="1057"/>
        <v>0</v>
      </c>
      <c r="T1509" s="140"/>
      <c r="U1509" s="142"/>
    </row>
    <row r="1510" spans="1:21" s="116" customFormat="1" x14ac:dyDescent="0.2">
      <c r="A1510" s="145"/>
      <c r="B1510" s="130" t="s">
        <v>8</v>
      </c>
      <c r="C1510" s="15">
        <f>C1527</f>
        <v>136</v>
      </c>
      <c r="D1510" s="15" t="str">
        <f t="shared" ref="D1510:G1510" si="1058">D1527</f>
        <v>07</v>
      </c>
      <c r="E1510" s="15" t="str">
        <f t="shared" si="1058"/>
        <v>05</v>
      </c>
      <c r="F1510" s="15" t="str">
        <f t="shared" si="1058"/>
        <v>07402R0660</v>
      </c>
      <c r="G1510" s="15">
        <f t="shared" si="1058"/>
        <v>244</v>
      </c>
      <c r="H1510" s="12">
        <f t="shared" ref="H1510:S1512" si="1059">H1520+H1527+H1536</f>
        <v>2727</v>
      </c>
      <c r="I1510" s="12">
        <f t="shared" si="1059"/>
        <v>0</v>
      </c>
      <c r="J1510" s="12">
        <f t="shared" si="1059"/>
        <v>0</v>
      </c>
      <c r="K1510" s="12">
        <f t="shared" si="1059"/>
        <v>0</v>
      </c>
      <c r="L1510" s="12">
        <f t="shared" si="1059"/>
        <v>0</v>
      </c>
      <c r="M1510" s="12">
        <f t="shared" si="1059"/>
        <v>0</v>
      </c>
      <c r="N1510" s="12">
        <f t="shared" si="1059"/>
        <v>0</v>
      </c>
      <c r="O1510" s="12">
        <f t="shared" si="1059"/>
        <v>0</v>
      </c>
      <c r="P1510" s="12">
        <f t="shared" si="1059"/>
        <v>2727</v>
      </c>
      <c r="Q1510" s="12">
        <f t="shared" si="1059"/>
        <v>0</v>
      </c>
      <c r="R1510" s="12">
        <f t="shared" si="1059"/>
        <v>0</v>
      </c>
      <c r="S1510" s="12">
        <f t="shared" si="1059"/>
        <v>0</v>
      </c>
      <c r="T1510" s="140"/>
      <c r="U1510" s="142"/>
    </row>
    <row r="1511" spans="1:21" s="116" customFormat="1" ht="18.600000000000001" customHeight="1" x14ac:dyDescent="0.2">
      <c r="A1511" s="145"/>
      <c r="B1511" s="130" t="s">
        <v>9</v>
      </c>
      <c r="C1511" s="15"/>
      <c r="D1511" s="16"/>
      <c r="E1511" s="16"/>
      <c r="F1511" s="16"/>
      <c r="G1511" s="15"/>
      <c r="H1511" s="12">
        <f t="shared" si="1059"/>
        <v>0</v>
      </c>
      <c r="I1511" s="12">
        <f t="shared" si="1059"/>
        <v>0</v>
      </c>
      <c r="J1511" s="12">
        <f t="shared" si="1059"/>
        <v>0</v>
      </c>
      <c r="K1511" s="12">
        <f t="shared" si="1059"/>
        <v>0</v>
      </c>
      <c r="L1511" s="12">
        <f t="shared" si="1059"/>
        <v>0</v>
      </c>
      <c r="M1511" s="12">
        <f t="shared" si="1059"/>
        <v>0</v>
      </c>
      <c r="N1511" s="12">
        <f t="shared" si="1059"/>
        <v>0</v>
      </c>
      <c r="O1511" s="12">
        <f t="shared" si="1059"/>
        <v>0</v>
      </c>
      <c r="P1511" s="12">
        <f t="shared" si="1059"/>
        <v>0</v>
      </c>
      <c r="Q1511" s="12">
        <f t="shared" si="1059"/>
        <v>0</v>
      </c>
      <c r="R1511" s="12">
        <f t="shared" si="1059"/>
        <v>0</v>
      </c>
      <c r="S1511" s="12">
        <f t="shared" si="1059"/>
        <v>0</v>
      </c>
      <c r="T1511" s="140"/>
      <c r="U1511" s="142"/>
    </row>
    <row r="1512" spans="1:21" s="116" customFormat="1" ht="25.5" x14ac:dyDescent="0.2">
      <c r="A1512" s="145"/>
      <c r="B1512" s="130" t="s">
        <v>10</v>
      </c>
      <c r="C1512" s="15"/>
      <c r="D1512" s="16"/>
      <c r="E1512" s="16"/>
      <c r="F1512" s="16"/>
      <c r="G1512" s="15"/>
      <c r="H1512" s="12">
        <f t="shared" si="1059"/>
        <v>0</v>
      </c>
      <c r="I1512" s="12">
        <f t="shared" si="1059"/>
        <v>0</v>
      </c>
      <c r="J1512" s="12">
        <f t="shared" si="1059"/>
        <v>0</v>
      </c>
      <c r="K1512" s="12">
        <f t="shared" si="1059"/>
        <v>0</v>
      </c>
      <c r="L1512" s="12">
        <f t="shared" si="1059"/>
        <v>0</v>
      </c>
      <c r="M1512" s="12">
        <f t="shared" si="1059"/>
        <v>0</v>
      </c>
      <c r="N1512" s="12">
        <f t="shared" si="1059"/>
        <v>0</v>
      </c>
      <c r="O1512" s="12">
        <f t="shared" si="1059"/>
        <v>0</v>
      </c>
      <c r="P1512" s="12">
        <f t="shared" si="1059"/>
        <v>0</v>
      </c>
      <c r="Q1512" s="12">
        <f t="shared" si="1059"/>
        <v>0</v>
      </c>
      <c r="R1512" s="12">
        <f t="shared" si="1059"/>
        <v>0</v>
      </c>
      <c r="S1512" s="12">
        <f t="shared" si="1059"/>
        <v>0</v>
      </c>
      <c r="T1512" s="140"/>
      <c r="U1512" s="143"/>
    </row>
    <row r="1513" spans="1:21" s="116" customFormat="1" ht="12.75" hidden="1" customHeight="1" x14ac:dyDescent="0.2">
      <c r="A1513" s="145" t="s">
        <v>651</v>
      </c>
      <c r="B1513" s="130" t="s">
        <v>511</v>
      </c>
      <c r="C1513" s="15"/>
      <c r="D1513" s="16"/>
      <c r="E1513" s="16"/>
      <c r="F1513" s="16"/>
      <c r="G1513" s="15"/>
      <c r="H1513" s="12">
        <v>0</v>
      </c>
      <c r="I1513" s="12">
        <f>K1513</f>
        <v>0</v>
      </c>
      <c r="J1513" s="12">
        <v>0</v>
      </c>
      <c r="K1513" s="12">
        <v>0</v>
      </c>
      <c r="L1513" s="12">
        <v>0</v>
      </c>
      <c r="M1513" s="12">
        <v>0</v>
      </c>
      <c r="N1513" s="12">
        <v>0</v>
      </c>
      <c r="O1513" s="12">
        <v>0</v>
      </c>
      <c r="P1513" s="12">
        <v>0</v>
      </c>
      <c r="Q1513" s="12">
        <v>0</v>
      </c>
      <c r="R1513" s="12">
        <v>0</v>
      </c>
      <c r="S1513" s="12">
        <v>0</v>
      </c>
      <c r="T1513" s="140" t="s">
        <v>377</v>
      </c>
      <c r="U1513" s="141" t="s">
        <v>512</v>
      </c>
    </row>
    <row r="1514" spans="1:21" s="116" customFormat="1" ht="29.45" hidden="1" customHeight="1" x14ac:dyDescent="0.2">
      <c r="A1514" s="145"/>
      <c r="B1514" s="130" t="s">
        <v>6</v>
      </c>
      <c r="C1514" s="15"/>
      <c r="D1514" s="16"/>
      <c r="E1514" s="16"/>
      <c r="F1514" s="16"/>
      <c r="G1514" s="15"/>
      <c r="H1514" s="194" t="e">
        <f>ROUND(H1515/H1513,1)</f>
        <v>#DIV/0!</v>
      </c>
      <c r="I1514" s="26" t="e">
        <f t="shared" ref="I1514:S1514" si="1060">ROUND(I1515/I1513,1)</f>
        <v>#DIV/0!</v>
      </c>
      <c r="J1514" s="13" t="s">
        <v>396</v>
      </c>
      <c r="K1514" s="13">
        <v>0</v>
      </c>
      <c r="L1514" s="13" t="s">
        <v>396</v>
      </c>
      <c r="M1514" s="13">
        <v>0</v>
      </c>
      <c r="N1514" s="13" t="s">
        <v>396</v>
      </c>
      <c r="O1514" s="13">
        <v>0</v>
      </c>
      <c r="P1514" s="13" t="s">
        <v>396</v>
      </c>
      <c r="Q1514" s="26" t="e">
        <f t="shared" si="1060"/>
        <v>#DIV/0!</v>
      </c>
      <c r="R1514" s="194" t="e">
        <f t="shared" si="1060"/>
        <v>#DIV/0!</v>
      </c>
      <c r="S1514" s="194" t="e">
        <f t="shared" si="1060"/>
        <v>#DIV/0!</v>
      </c>
      <c r="T1514" s="140"/>
      <c r="U1514" s="142"/>
    </row>
    <row r="1515" spans="1:21" s="116" customFormat="1" ht="25.5" hidden="1" x14ac:dyDescent="0.2">
      <c r="A1515" s="145"/>
      <c r="B1515" s="130" t="s">
        <v>90</v>
      </c>
      <c r="C1515" s="15"/>
      <c r="D1515" s="16"/>
      <c r="E1515" s="16"/>
      <c r="F1515" s="16"/>
      <c r="G1515" s="15"/>
      <c r="H1515" s="12">
        <f>SUM(H1516:H1522)</f>
        <v>0</v>
      </c>
      <c r="I1515" s="12">
        <f t="shared" ref="I1515:S1515" si="1061">SUM(I1516:I1522)</f>
        <v>8.81</v>
      </c>
      <c r="J1515" s="12">
        <f t="shared" si="1061"/>
        <v>0</v>
      </c>
      <c r="K1515" s="12">
        <f t="shared" si="1061"/>
        <v>8.81</v>
      </c>
      <c r="L1515" s="12">
        <f>SUM(L1516:L1522)</f>
        <v>0</v>
      </c>
      <c r="M1515" s="12">
        <f t="shared" si="1061"/>
        <v>0</v>
      </c>
      <c r="N1515" s="12">
        <f t="shared" si="1061"/>
        <v>0</v>
      </c>
      <c r="O1515" s="12">
        <f t="shared" si="1061"/>
        <v>0</v>
      </c>
      <c r="P1515" s="12">
        <f t="shared" si="1061"/>
        <v>0</v>
      </c>
      <c r="Q1515" s="12">
        <f t="shared" si="1061"/>
        <v>0</v>
      </c>
      <c r="R1515" s="12">
        <f t="shared" si="1061"/>
        <v>0</v>
      </c>
      <c r="S1515" s="12">
        <f t="shared" si="1061"/>
        <v>0</v>
      </c>
      <c r="T1515" s="140"/>
      <c r="U1515" s="142"/>
    </row>
    <row r="1516" spans="1:21" s="116" customFormat="1" ht="23.25" hidden="1" customHeight="1" x14ac:dyDescent="0.2">
      <c r="A1516" s="145"/>
      <c r="B1516" s="138" t="s">
        <v>7</v>
      </c>
      <c r="C1516" s="102">
        <v>136</v>
      </c>
      <c r="D1516" s="104" t="s">
        <v>400</v>
      </c>
      <c r="E1516" s="104" t="s">
        <v>402</v>
      </c>
      <c r="F1516" s="104" t="s">
        <v>434</v>
      </c>
      <c r="G1516" s="195">
        <v>810</v>
      </c>
      <c r="H1516" s="12">
        <f t="shared" ref="H1516:I1522" si="1062">J1516+L1516+N1516+P1516</f>
        <v>0</v>
      </c>
      <c r="I1516" s="19">
        <f>K1516+M1516+O1516+Q1516</f>
        <v>0</v>
      </c>
      <c r="J1516" s="26">
        <v>0</v>
      </c>
      <c r="K1516" s="26">
        <v>0</v>
      </c>
      <c r="L1516" s="26">
        <v>0</v>
      </c>
      <c r="M1516" s="26">
        <v>0</v>
      </c>
      <c r="N1516" s="26">
        <v>0</v>
      </c>
      <c r="O1516" s="26">
        <v>0</v>
      </c>
      <c r="P1516" s="26">
        <v>0</v>
      </c>
      <c r="Q1516" s="26">
        <v>0</v>
      </c>
      <c r="R1516" s="12">
        <v>0</v>
      </c>
      <c r="S1516" s="12">
        <v>0</v>
      </c>
      <c r="T1516" s="140"/>
      <c r="U1516" s="142"/>
    </row>
    <row r="1517" spans="1:21" s="116" customFormat="1" ht="13.35" hidden="1" customHeight="1" x14ac:dyDescent="0.2">
      <c r="A1517" s="145"/>
      <c r="B1517" s="144"/>
      <c r="C1517" s="15">
        <v>136</v>
      </c>
      <c r="D1517" s="18" t="s">
        <v>400</v>
      </c>
      <c r="E1517" s="18" t="s">
        <v>402</v>
      </c>
      <c r="F1517" s="18" t="s">
        <v>434</v>
      </c>
      <c r="G1517" s="128">
        <v>244</v>
      </c>
      <c r="H1517" s="12">
        <f t="shared" si="1062"/>
        <v>0</v>
      </c>
      <c r="I1517" s="19">
        <f t="shared" si="1062"/>
        <v>0</v>
      </c>
      <c r="J1517" s="26">
        <v>0</v>
      </c>
      <c r="K1517" s="26">
        <v>0</v>
      </c>
      <c r="L1517" s="26">
        <v>0</v>
      </c>
      <c r="M1517" s="26">
        <v>0</v>
      </c>
      <c r="N1517" s="26">
        <v>0</v>
      </c>
      <c r="O1517" s="26">
        <v>0</v>
      </c>
      <c r="P1517" s="26">
        <v>0</v>
      </c>
      <c r="Q1517" s="26">
        <v>0</v>
      </c>
      <c r="R1517" s="12">
        <v>0</v>
      </c>
      <c r="S1517" s="12">
        <v>0</v>
      </c>
      <c r="T1517" s="140"/>
      <c r="U1517" s="142"/>
    </row>
    <row r="1518" spans="1:21" s="116" customFormat="1" ht="13.35" hidden="1" customHeight="1" x14ac:dyDescent="0.2">
      <c r="A1518" s="145"/>
      <c r="B1518" s="144"/>
      <c r="C1518" s="15">
        <v>136</v>
      </c>
      <c r="D1518" s="18" t="s">
        <v>400</v>
      </c>
      <c r="E1518" s="18" t="s">
        <v>402</v>
      </c>
      <c r="F1518" s="18" t="s">
        <v>434</v>
      </c>
      <c r="G1518" s="128">
        <v>244</v>
      </c>
      <c r="H1518" s="12">
        <f t="shared" si="1062"/>
        <v>0</v>
      </c>
      <c r="I1518" s="19">
        <f t="shared" si="1062"/>
        <v>8.81</v>
      </c>
      <c r="J1518" s="26">
        <v>0</v>
      </c>
      <c r="K1518" s="26">
        <v>8.81</v>
      </c>
      <c r="L1518" s="26">
        <v>0</v>
      </c>
      <c r="M1518" s="26">
        <v>0</v>
      </c>
      <c r="N1518" s="26">
        <v>0</v>
      </c>
      <c r="O1518" s="26">
        <v>0</v>
      </c>
      <c r="P1518" s="26">
        <v>0</v>
      </c>
      <c r="Q1518" s="26">
        <v>0</v>
      </c>
      <c r="R1518" s="12">
        <v>0</v>
      </c>
      <c r="S1518" s="12">
        <v>0</v>
      </c>
      <c r="T1518" s="140"/>
      <c r="U1518" s="142"/>
    </row>
    <row r="1519" spans="1:21" s="116" customFormat="1" ht="13.35" hidden="1" customHeight="1" x14ac:dyDescent="0.2">
      <c r="A1519" s="145"/>
      <c r="B1519" s="139"/>
      <c r="C1519" s="15">
        <v>136</v>
      </c>
      <c r="D1519" s="18" t="s">
        <v>400</v>
      </c>
      <c r="E1519" s="18" t="s">
        <v>402</v>
      </c>
      <c r="F1519" s="18" t="s">
        <v>434</v>
      </c>
      <c r="G1519" s="128">
        <v>340</v>
      </c>
      <c r="H1519" s="12">
        <f t="shared" si="1062"/>
        <v>0</v>
      </c>
      <c r="I1519" s="19">
        <f t="shared" si="1062"/>
        <v>0</v>
      </c>
      <c r="J1519" s="26">
        <v>0</v>
      </c>
      <c r="K1519" s="26">
        <v>0</v>
      </c>
      <c r="L1519" s="26">
        <v>0</v>
      </c>
      <c r="M1519" s="26">
        <v>0</v>
      </c>
      <c r="N1519" s="26">
        <v>0</v>
      </c>
      <c r="O1519" s="26">
        <v>0</v>
      </c>
      <c r="P1519" s="26">
        <v>0</v>
      </c>
      <c r="Q1519" s="26">
        <v>0</v>
      </c>
      <c r="R1519" s="12">
        <v>0</v>
      </c>
      <c r="S1519" s="12">
        <v>0</v>
      </c>
      <c r="T1519" s="140"/>
      <c r="U1519" s="142"/>
    </row>
    <row r="1520" spans="1:21" s="116" customFormat="1" ht="13.35" hidden="1" customHeight="1" x14ac:dyDescent="0.2">
      <c r="A1520" s="145"/>
      <c r="B1520" s="130" t="s">
        <v>8</v>
      </c>
      <c r="C1520" s="15"/>
      <c r="D1520" s="16"/>
      <c r="E1520" s="16"/>
      <c r="F1520" s="16"/>
      <c r="G1520" s="15"/>
      <c r="H1520" s="12">
        <f t="shared" si="1062"/>
        <v>0</v>
      </c>
      <c r="I1520" s="19">
        <f t="shared" si="1062"/>
        <v>0</v>
      </c>
      <c r="J1520" s="26">
        <v>0</v>
      </c>
      <c r="K1520" s="26">
        <v>0</v>
      </c>
      <c r="L1520" s="26">
        <v>0</v>
      </c>
      <c r="M1520" s="26">
        <v>0</v>
      </c>
      <c r="N1520" s="26">
        <v>0</v>
      </c>
      <c r="O1520" s="26">
        <v>0</v>
      </c>
      <c r="P1520" s="26">
        <v>0</v>
      </c>
      <c r="Q1520" s="26">
        <v>0</v>
      </c>
      <c r="R1520" s="12">
        <v>0</v>
      </c>
      <c r="S1520" s="12">
        <v>0</v>
      </c>
      <c r="T1520" s="140"/>
      <c r="U1520" s="142"/>
    </row>
    <row r="1521" spans="1:21" s="116" customFormat="1" ht="13.35" hidden="1" customHeight="1" x14ac:dyDescent="0.2">
      <c r="A1521" s="145"/>
      <c r="B1521" s="130" t="s">
        <v>9</v>
      </c>
      <c r="C1521" s="15"/>
      <c r="D1521" s="16"/>
      <c r="E1521" s="16"/>
      <c r="F1521" s="16"/>
      <c r="G1521" s="15"/>
      <c r="H1521" s="12">
        <f t="shared" si="1062"/>
        <v>0</v>
      </c>
      <c r="I1521" s="19">
        <f t="shared" si="1062"/>
        <v>0</v>
      </c>
      <c r="J1521" s="12">
        <v>0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  <c r="P1521" s="12">
        <v>0</v>
      </c>
      <c r="Q1521" s="12">
        <v>0</v>
      </c>
      <c r="R1521" s="12">
        <v>0</v>
      </c>
      <c r="S1521" s="12">
        <v>0</v>
      </c>
      <c r="T1521" s="140"/>
      <c r="U1521" s="142"/>
    </row>
    <row r="1522" spans="1:21" s="116" customFormat="1" ht="13.35" hidden="1" customHeight="1" x14ac:dyDescent="0.2">
      <c r="A1522" s="145"/>
      <c r="B1522" s="130" t="s">
        <v>10</v>
      </c>
      <c r="C1522" s="15"/>
      <c r="D1522" s="16"/>
      <c r="E1522" s="16"/>
      <c r="F1522" s="16"/>
      <c r="G1522" s="15"/>
      <c r="H1522" s="12">
        <f t="shared" si="1062"/>
        <v>0</v>
      </c>
      <c r="I1522" s="19">
        <f t="shared" si="1062"/>
        <v>0</v>
      </c>
      <c r="J1522" s="12">
        <v>0</v>
      </c>
      <c r="K1522" s="12">
        <v>0</v>
      </c>
      <c r="L1522" s="12">
        <v>0</v>
      </c>
      <c r="M1522" s="12">
        <v>0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  <c r="T1522" s="140"/>
      <c r="U1522" s="143"/>
    </row>
    <row r="1523" spans="1:21" s="116" customFormat="1" ht="25.35" customHeight="1" x14ac:dyDescent="0.2">
      <c r="A1523" s="145" t="s">
        <v>658</v>
      </c>
      <c r="B1523" s="130" t="s">
        <v>156</v>
      </c>
      <c r="C1523" s="15"/>
      <c r="D1523" s="16"/>
      <c r="E1523" s="16"/>
      <c r="F1523" s="16"/>
      <c r="G1523" s="15"/>
      <c r="H1523" s="12">
        <v>80</v>
      </c>
      <c r="I1523" s="12">
        <v>0</v>
      </c>
      <c r="J1523" s="12">
        <v>0</v>
      </c>
      <c r="K1523" s="12">
        <v>0</v>
      </c>
      <c r="L1523" s="12">
        <v>0</v>
      </c>
      <c r="M1523" s="12">
        <v>0</v>
      </c>
      <c r="N1523" s="12">
        <v>0</v>
      </c>
      <c r="O1523" s="12">
        <v>0</v>
      </c>
      <c r="P1523" s="12">
        <v>80</v>
      </c>
      <c r="Q1523" s="12">
        <v>0</v>
      </c>
      <c r="R1523" s="12">
        <v>80</v>
      </c>
      <c r="S1523" s="12">
        <v>80</v>
      </c>
      <c r="T1523" s="140" t="s">
        <v>714</v>
      </c>
      <c r="U1523" s="141" t="s">
        <v>259</v>
      </c>
    </row>
    <row r="1524" spans="1:21" s="116" customFormat="1" ht="25.5" x14ac:dyDescent="0.2">
      <c r="A1524" s="145"/>
      <c r="B1524" s="130" t="s">
        <v>6</v>
      </c>
      <c r="C1524" s="15"/>
      <c r="D1524" s="16"/>
      <c r="E1524" s="16"/>
      <c r="F1524" s="16"/>
      <c r="G1524" s="15"/>
      <c r="H1524" s="12">
        <f t="shared" ref="H1524:S1524" si="1063">ROUND(H1525/H1523,1)</f>
        <v>63.1</v>
      </c>
      <c r="I1524" s="12" t="e">
        <f t="shared" si="1063"/>
        <v>#DIV/0!</v>
      </c>
      <c r="J1524" s="13" t="s">
        <v>396</v>
      </c>
      <c r="K1524" s="13">
        <v>0</v>
      </c>
      <c r="L1524" s="13" t="s">
        <v>396</v>
      </c>
      <c r="M1524" s="13">
        <v>0</v>
      </c>
      <c r="N1524" s="13" t="s">
        <v>396</v>
      </c>
      <c r="O1524" s="13">
        <v>0</v>
      </c>
      <c r="P1524" s="13" t="s">
        <v>396</v>
      </c>
      <c r="Q1524" s="12" t="e">
        <f t="shared" si="1063"/>
        <v>#DIV/0!</v>
      </c>
      <c r="R1524" s="12">
        <f t="shared" si="1063"/>
        <v>0</v>
      </c>
      <c r="S1524" s="12">
        <f t="shared" si="1063"/>
        <v>0</v>
      </c>
      <c r="T1524" s="140"/>
      <c r="U1524" s="142"/>
    </row>
    <row r="1525" spans="1:21" s="116" customFormat="1" ht="25.5" x14ac:dyDescent="0.2">
      <c r="A1525" s="145"/>
      <c r="B1525" s="130" t="s">
        <v>90</v>
      </c>
      <c r="C1525" s="15"/>
      <c r="D1525" s="16"/>
      <c r="E1525" s="16"/>
      <c r="F1525" s="16"/>
      <c r="G1525" s="15"/>
      <c r="H1525" s="12">
        <f t="shared" ref="H1525:S1525" si="1064">SUM(H1526:H1529)</f>
        <v>5050</v>
      </c>
      <c r="I1525" s="12">
        <f t="shared" si="1064"/>
        <v>0</v>
      </c>
      <c r="J1525" s="12">
        <f t="shared" si="1064"/>
        <v>0</v>
      </c>
      <c r="K1525" s="12">
        <f t="shared" si="1064"/>
        <v>0</v>
      </c>
      <c r="L1525" s="12">
        <f t="shared" si="1064"/>
        <v>0</v>
      </c>
      <c r="M1525" s="12">
        <f t="shared" si="1064"/>
        <v>0</v>
      </c>
      <c r="N1525" s="12">
        <f t="shared" si="1064"/>
        <v>0</v>
      </c>
      <c r="O1525" s="12">
        <f t="shared" si="1064"/>
        <v>0</v>
      </c>
      <c r="P1525" s="12">
        <f t="shared" si="1064"/>
        <v>5050</v>
      </c>
      <c r="Q1525" s="12">
        <f t="shared" si="1064"/>
        <v>0</v>
      </c>
      <c r="R1525" s="12">
        <f t="shared" si="1064"/>
        <v>0</v>
      </c>
      <c r="S1525" s="12">
        <f t="shared" si="1064"/>
        <v>0</v>
      </c>
      <c r="T1525" s="140"/>
      <c r="U1525" s="142"/>
    </row>
    <row r="1526" spans="1:21" s="116" customFormat="1" ht="13.35" customHeight="1" x14ac:dyDescent="0.2">
      <c r="A1526" s="145"/>
      <c r="B1526" s="130" t="s">
        <v>7</v>
      </c>
      <c r="C1526" s="15">
        <v>136</v>
      </c>
      <c r="D1526" s="16" t="s">
        <v>400</v>
      </c>
      <c r="E1526" s="16" t="s">
        <v>407</v>
      </c>
      <c r="F1526" s="16" t="s">
        <v>435</v>
      </c>
      <c r="G1526" s="15">
        <v>244</v>
      </c>
      <c r="H1526" s="12">
        <f>J1526+L1526+N1526+P1526</f>
        <v>2323</v>
      </c>
      <c r="I1526" s="19">
        <f t="shared" ref="I1526:I1529" si="1065">K1526+M1526+O1526+Q1526</f>
        <v>0</v>
      </c>
      <c r="J1526" s="12">
        <v>0</v>
      </c>
      <c r="K1526" s="12">
        <v>0</v>
      </c>
      <c r="L1526" s="12">
        <v>0</v>
      </c>
      <c r="M1526" s="12">
        <v>0</v>
      </c>
      <c r="N1526" s="12">
        <v>0</v>
      </c>
      <c r="O1526" s="12">
        <v>0</v>
      </c>
      <c r="P1526" s="12">
        <v>2323</v>
      </c>
      <c r="Q1526" s="12">
        <v>0</v>
      </c>
      <c r="R1526" s="12">
        <v>0</v>
      </c>
      <c r="S1526" s="12">
        <v>0</v>
      </c>
      <c r="T1526" s="140"/>
      <c r="U1526" s="142"/>
    </row>
    <row r="1527" spans="1:21" s="116" customFormat="1" ht="13.35" customHeight="1" x14ac:dyDescent="0.2">
      <c r="A1527" s="145"/>
      <c r="B1527" s="130" t="s">
        <v>8</v>
      </c>
      <c r="C1527" s="15">
        <v>136</v>
      </c>
      <c r="D1527" s="16" t="s">
        <v>400</v>
      </c>
      <c r="E1527" s="16" t="s">
        <v>407</v>
      </c>
      <c r="F1527" s="16" t="s">
        <v>435</v>
      </c>
      <c r="G1527" s="15">
        <v>244</v>
      </c>
      <c r="H1527" s="12">
        <f t="shared" ref="H1527:H1529" si="1066">J1527+L1527+N1527+P1527</f>
        <v>2727</v>
      </c>
      <c r="I1527" s="19">
        <f t="shared" si="1065"/>
        <v>0</v>
      </c>
      <c r="J1527" s="12">
        <v>0</v>
      </c>
      <c r="K1527" s="12">
        <v>0</v>
      </c>
      <c r="L1527" s="12">
        <v>0</v>
      </c>
      <c r="M1527" s="12">
        <v>0</v>
      </c>
      <c r="N1527" s="12">
        <v>0</v>
      </c>
      <c r="O1527" s="12">
        <v>0</v>
      </c>
      <c r="P1527" s="12">
        <v>2727</v>
      </c>
      <c r="Q1527" s="12">
        <v>0</v>
      </c>
      <c r="R1527" s="12">
        <v>0</v>
      </c>
      <c r="S1527" s="12">
        <v>0</v>
      </c>
      <c r="T1527" s="140"/>
      <c r="U1527" s="142"/>
    </row>
    <row r="1528" spans="1:21" s="116" customFormat="1" ht="15" customHeight="1" x14ac:dyDescent="0.2">
      <c r="A1528" s="145"/>
      <c r="B1528" s="130" t="s">
        <v>9</v>
      </c>
      <c r="C1528" s="15"/>
      <c r="D1528" s="16"/>
      <c r="E1528" s="16"/>
      <c r="F1528" s="16"/>
      <c r="G1528" s="15"/>
      <c r="H1528" s="12">
        <f t="shared" si="1066"/>
        <v>0</v>
      </c>
      <c r="I1528" s="19">
        <f t="shared" si="1065"/>
        <v>0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140"/>
      <c r="U1528" s="142"/>
    </row>
    <row r="1529" spans="1:21" s="116" customFormat="1" ht="28.35" customHeight="1" x14ac:dyDescent="0.2">
      <c r="A1529" s="145"/>
      <c r="B1529" s="130" t="s">
        <v>10</v>
      </c>
      <c r="C1529" s="15"/>
      <c r="D1529" s="16"/>
      <c r="E1529" s="16"/>
      <c r="F1529" s="16"/>
      <c r="G1529" s="15"/>
      <c r="H1529" s="12">
        <f t="shared" si="1066"/>
        <v>0</v>
      </c>
      <c r="I1529" s="19">
        <f t="shared" si="1065"/>
        <v>0</v>
      </c>
      <c r="J1529" s="12">
        <v>0</v>
      </c>
      <c r="K1529" s="12">
        <v>0</v>
      </c>
      <c r="L1529" s="12">
        <v>0</v>
      </c>
      <c r="M1529" s="12">
        <v>0</v>
      </c>
      <c r="N1529" s="12">
        <v>0</v>
      </c>
      <c r="O1529" s="12">
        <v>0</v>
      </c>
      <c r="P1529" s="12">
        <v>0</v>
      </c>
      <c r="Q1529" s="12">
        <v>0</v>
      </c>
      <c r="R1529" s="12">
        <v>0</v>
      </c>
      <c r="S1529" s="12">
        <v>0</v>
      </c>
      <c r="T1529" s="140"/>
      <c r="U1529" s="143"/>
    </row>
    <row r="1530" spans="1:21" s="116" customFormat="1" ht="24" customHeight="1" x14ac:dyDescent="0.2">
      <c r="A1530" s="145" t="s">
        <v>659</v>
      </c>
      <c r="B1530" s="130" t="s">
        <v>334</v>
      </c>
      <c r="C1530" s="15"/>
      <c r="D1530" s="16"/>
      <c r="E1530" s="16"/>
      <c r="F1530" s="16"/>
      <c r="G1530" s="15"/>
      <c r="H1530" s="12">
        <v>1</v>
      </c>
      <c r="I1530" s="12">
        <f>K1530</f>
        <v>1</v>
      </c>
      <c r="J1530" s="12">
        <v>1</v>
      </c>
      <c r="K1530" s="12">
        <v>1</v>
      </c>
      <c r="L1530" s="12">
        <v>1</v>
      </c>
      <c r="M1530" s="12">
        <v>0</v>
      </c>
      <c r="N1530" s="12">
        <v>1</v>
      </c>
      <c r="O1530" s="12">
        <v>0</v>
      </c>
      <c r="P1530" s="12">
        <v>1</v>
      </c>
      <c r="Q1530" s="12">
        <v>0</v>
      </c>
      <c r="R1530" s="12">
        <v>1</v>
      </c>
      <c r="S1530" s="12">
        <v>1</v>
      </c>
      <c r="T1530" s="140" t="s">
        <v>377</v>
      </c>
      <c r="U1530" s="141" t="s">
        <v>494</v>
      </c>
    </row>
    <row r="1531" spans="1:21" s="116" customFormat="1" ht="26.45" customHeight="1" x14ac:dyDescent="0.2">
      <c r="A1531" s="145"/>
      <c r="B1531" s="130" t="s">
        <v>107</v>
      </c>
      <c r="C1531" s="15"/>
      <c r="D1531" s="16"/>
      <c r="E1531" s="16"/>
      <c r="F1531" s="16"/>
      <c r="G1531" s="15"/>
      <c r="H1531" s="12">
        <f>ROUND(H1532/H1530,1)</f>
        <v>54243.8</v>
      </c>
      <c r="I1531" s="12">
        <f t="shared" ref="I1531:S1531" si="1067">ROUND(I1532/I1530,1)</f>
        <v>3828</v>
      </c>
      <c r="J1531" s="13" t="s">
        <v>396</v>
      </c>
      <c r="K1531" s="13">
        <v>0</v>
      </c>
      <c r="L1531" s="13" t="s">
        <v>396</v>
      </c>
      <c r="M1531" s="13">
        <v>0</v>
      </c>
      <c r="N1531" s="13" t="s">
        <v>396</v>
      </c>
      <c r="O1531" s="13">
        <v>0</v>
      </c>
      <c r="P1531" s="13" t="s">
        <v>396</v>
      </c>
      <c r="Q1531" s="12" t="e">
        <f t="shared" si="1067"/>
        <v>#DIV/0!</v>
      </c>
      <c r="R1531" s="12">
        <f t="shared" si="1067"/>
        <v>54349</v>
      </c>
      <c r="S1531" s="12">
        <f t="shared" si="1067"/>
        <v>54457.7</v>
      </c>
      <c r="T1531" s="140"/>
      <c r="U1531" s="142"/>
    </row>
    <row r="1532" spans="1:21" s="116" customFormat="1" ht="25.5" x14ac:dyDescent="0.2">
      <c r="A1532" s="145"/>
      <c r="B1532" s="130" t="s">
        <v>90</v>
      </c>
      <c r="C1532" s="15"/>
      <c r="D1532" s="16"/>
      <c r="E1532" s="16"/>
      <c r="F1532" s="16"/>
      <c r="G1532" s="15"/>
      <c r="H1532" s="12">
        <f>SUM(H1533:H1538)</f>
        <v>54243.8</v>
      </c>
      <c r="I1532" s="12">
        <f t="shared" ref="I1532:S1532" si="1068">SUM(I1533:I1538)</f>
        <v>3828</v>
      </c>
      <c r="J1532" s="12">
        <f t="shared" si="1068"/>
        <v>12674</v>
      </c>
      <c r="K1532" s="12">
        <f t="shared" si="1068"/>
        <v>3828</v>
      </c>
      <c r="L1532" s="12">
        <f t="shared" si="1068"/>
        <v>14683</v>
      </c>
      <c r="M1532" s="12">
        <f t="shared" si="1068"/>
        <v>0</v>
      </c>
      <c r="N1532" s="12">
        <f t="shared" si="1068"/>
        <v>12951</v>
      </c>
      <c r="O1532" s="12">
        <f t="shared" si="1068"/>
        <v>0</v>
      </c>
      <c r="P1532" s="12">
        <f t="shared" si="1068"/>
        <v>13935.8</v>
      </c>
      <c r="Q1532" s="12">
        <f t="shared" si="1068"/>
        <v>0</v>
      </c>
      <c r="R1532" s="12">
        <f t="shared" si="1068"/>
        <v>54349</v>
      </c>
      <c r="S1532" s="12">
        <f t="shared" si="1068"/>
        <v>54457.7</v>
      </c>
      <c r="T1532" s="140"/>
      <c r="U1532" s="142"/>
    </row>
    <row r="1533" spans="1:21" s="116" customFormat="1" x14ac:dyDescent="0.2">
      <c r="A1533" s="145"/>
      <c r="B1533" s="138" t="s">
        <v>17</v>
      </c>
      <c r="C1533" s="15">
        <v>136</v>
      </c>
      <c r="D1533" s="18" t="s">
        <v>400</v>
      </c>
      <c r="E1533" s="18" t="s">
        <v>402</v>
      </c>
      <c r="F1533" s="16" t="s">
        <v>520</v>
      </c>
      <c r="G1533" s="15">
        <v>621</v>
      </c>
      <c r="H1533" s="26">
        <f t="shared" ref="H1533:I1538" si="1069">J1533+L1533+N1533+P1533</f>
        <v>6043.8</v>
      </c>
      <c r="I1533" s="26">
        <f t="shared" si="1069"/>
        <v>598</v>
      </c>
      <c r="J1533" s="12">
        <v>624</v>
      </c>
      <c r="K1533" s="12">
        <v>598</v>
      </c>
      <c r="L1533" s="12">
        <v>2633</v>
      </c>
      <c r="M1533" s="12">
        <v>0</v>
      </c>
      <c r="N1533" s="12">
        <v>901</v>
      </c>
      <c r="O1533" s="12">
        <v>0</v>
      </c>
      <c r="P1533" s="12">
        <v>1885.8</v>
      </c>
      <c r="Q1533" s="12">
        <v>0</v>
      </c>
      <c r="R1533" s="12">
        <v>6149</v>
      </c>
      <c r="S1533" s="12">
        <v>6257.7</v>
      </c>
      <c r="T1533" s="140"/>
      <c r="U1533" s="142"/>
    </row>
    <row r="1534" spans="1:21" s="116" customFormat="1" ht="13.35" customHeight="1" x14ac:dyDescent="0.2">
      <c r="A1534" s="145"/>
      <c r="B1534" s="144"/>
      <c r="C1534" s="15">
        <v>136</v>
      </c>
      <c r="D1534" s="18" t="s">
        <v>400</v>
      </c>
      <c r="E1534" s="18" t="s">
        <v>402</v>
      </c>
      <c r="F1534" s="16" t="s">
        <v>520</v>
      </c>
      <c r="G1534" s="15">
        <v>340</v>
      </c>
      <c r="H1534" s="26">
        <f t="shared" si="1069"/>
        <v>48200</v>
      </c>
      <c r="I1534" s="26">
        <f t="shared" si="1069"/>
        <v>3230</v>
      </c>
      <c r="J1534" s="12">
        <v>12050</v>
      </c>
      <c r="K1534" s="12">
        <v>3230</v>
      </c>
      <c r="L1534" s="12">
        <v>12050</v>
      </c>
      <c r="M1534" s="12">
        <v>0</v>
      </c>
      <c r="N1534" s="12">
        <v>12050</v>
      </c>
      <c r="O1534" s="12">
        <v>0</v>
      </c>
      <c r="P1534" s="12">
        <v>12050</v>
      </c>
      <c r="Q1534" s="12">
        <v>0</v>
      </c>
      <c r="R1534" s="12">
        <v>48200</v>
      </c>
      <c r="S1534" s="12">
        <v>48200</v>
      </c>
      <c r="T1534" s="140"/>
      <c r="U1534" s="142"/>
    </row>
    <row r="1535" spans="1:21" s="116" customFormat="1" ht="13.35" hidden="1" customHeight="1" x14ac:dyDescent="0.2">
      <c r="A1535" s="145"/>
      <c r="B1535" s="139"/>
      <c r="C1535" s="15"/>
      <c r="D1535" s="18"/>
      <c r="E1535" s="18"/>
      <c r="F1535" s="16"/>
      <c r="G1535" s="15"/>
      <c r="H1535" s="12">
        <f t="shared" si="1069"/>
        <v>0</v>
      </c>
      <c r="I1535" s="12">
        <f t="shared" si="1069"/>
        <v>0</v>
      </c>
      <c r="J1535" s="12">
        <v>0</v>
      </c>
      <c r="K1535" s="12">
        <v>0</v>
      </c>
      <c r="L1535" s="12">
        <v>0</v>
      </c>
      <c r="M1535" s="12">
        <v>0</v>
      </c>
      <c r="N1535" s="12">
        <v>0</v>
      </c>
      <c r="O1535" s="12">
        <v>0</v>
      </c>
      <c r="P1535" s="12">
        <v>0</v>
      </c>
      <c r="Q1535" s="12">
        <v>0</v>
      </c>
      <c r="R1535" s="12">
        <v>0</v>
      </c>
      <c r="S1535" s="12">
        <v>0</v>
      </c>
      <c r="T1535" s="140"/>
      <c r="U1535" s="142"/>
    </row>
    <row r="1536" spans="1:21" s="116" customFormat="1" ht="13.35" customHeight="1" x14ac:dyDescent="0.2">
      <c r="A1536" s="145"/>
      <c r="B1536" s="130" t="s">
        <v>14</v>
      </c>
      <c r="C1536" s="15"/>
      <c r="D1536" s="16"/>
      <c r="E1536" s="16"/>
      <c r="F1536" s="16"/>
      <c r="G1536" s="15"/>
      <c r="H1536" s="12">
        <f t="shared" si="1069"/>
        <v>0</v>
      </c>
      <c r="I1536" s="12">
        <f t="shared" si="1069"/>
        <v>0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40"/>
      <c r="U1536" s="142"/>
    </row>
    <row r="1537" spans="1:21" s="116" customFormat="1" ht="13.35" customHeight="1" x14ac:dyDescent="0.2">
      <c r="A1537" s="145"/>
      <c r="B1537" s="130" t="s">
        <v>15</v>
      </c>
      <c r="C1537" s="15"/>
      <c r="D1537" s="16"/>
      <c r="E1537" s="16"/>
      <c r="F1537" s="16"/>
      <c r="G1537" s="15"/>
      <c r="H1537" s="12">
        <f t="shared" si="1069"/>
        <v>0</v>
      </c>
      <c r="I1537" s="12">
        <f t="shared" si="1069"/>
        <v>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0</v>
      </c>
      <c r="S1537" s="12">
        <v>0</v>
      </c>
      <c r="T1537" s="140"/>
      <c r="U1537" s="142"/>
    </row>
    <row r="1538" spans="1:21" s="116" customFormat="1" ht="12.75" customHeight="1" x14ac:dyDescent="0.2">
      <c r="A1538" s="145"/>
      <c r="B1538" s="130" t="s">
        <v>12</v>
      </c>
      <c r="C1538" s="15"/>
      <c r="D1538" s="16"/>
      <c r="E1538" s="16"/>
      <c r="F1538" s="16"/>
      <c r="G1538" s="15"/>
      <c r="H1538" s="12">
        <f t="shared" si="1069"/>
        <v>0</v>
      </c>
      <c r="I1538" s="19">
        <f t="shared" si="1069"/>
        <v>0</v>
      </c>
      <c r="J1538" s="12">
        <v>0</v>
      </c>
      <c r="K1538" s="12">
        <v>0</v>
      </c>
      <c r="L1538" s="12">
        <v>0</v>
      </c>
      <c r="M1538" s="12">
        <v>0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  <c r="T1538" s="140"/>
      <c r="U1538" s="143"/>
    </row>
    <row r="1539" spans="1:21" s="116" customFormat="1" ht="12.75" customHeight="1" x14ac:dyDescent="0.2">
      <c r="A1539" s="138" t="s">
        <v>660</v>
      </c>
      <c r="B1539" s="130" t="s">
        <v>148</v>
      </c>
      <c r="C1539" s="15"/>
      <c r="D1539" s="16"/>
      <c r="E1539" s="16"/>
      <c r="F1539" s="16"/>
      <c r="G1539" s="15"/>
      <c r="H1539" s="12">
        <v>228</v>
      </c>
      <c r="I1539" s="12">
        <f>K1539</f>
        <v>0</v>
      </c>
      <c r="J1539" s="12">
        <v>228</v>
      </c>
      <c r="K1539" s="12">
        <v>0</v>
      </c>
      <c r="L1539" s="12">
        <v>228</v>
      </c>
      <c r="M1539" s="12">
        <f t="shared" ref="M1539:Q1539" si="1070">209+75</f>
        <v>284</v>
      </c>
      <c r="N1539" s="12">
        <v>228</v>
      </c>
      <c r="O1539" s="12">
        <f t="shared" si="1070"/>
        <v>284</v>
      </c>
      <c r="P1539" s="12">
        <v>228</v>
      </c>
      <c r="Q1539" s="12">
        <f t="shared" si="1070"/>
        <v>284</v>
      </c>
      <c r="R1539" s="12">
        <v>228</v>
      </c>
      <c r="S1539" s="12">
        <v>228</v>
      </c>
      <c r="T1539" s="140" t="s">
        <v>714</v>
      </c>
      <c r="U1539" s="141" t="s">
        <v>260</v>
      </c>
    </row>
    <row r="1540" spans="1:21" s="116" customFormat="1" ht="25.5" x14ac:dyDescent="0.2">
      <c r="A1540" s="144"/>
      <c r="B1540" s="130" t="s">
        <v>103</v>
      </c>
      <c r="C1540" s="15"/>
      <c r="D1540" s="16"/>
      <c r="E1540" s="16"/>
      <c r="F1540" s="16"/>
      <c r="G1540" s="15"/>
      <c r="H1540" s="12">
        <f t="shared" ref="H1540:S1540" si="1071">ROUND(H1541/H1539,1)</f>
        <v>36</v>
      </c>
      <c r="I1540" s="12" t="e">
        <f t="shared" si="1071"/>
        <v>#DIV/0!</v>
      </c>
      <c r="J1540" s="13" t="s">
        <v>396</v>
      </c>
      <c r="K1540" s="13">
        <v>0</v>
      </c>
      <c r="L1540" s="13" t="s">
        <v>396</v>
      </c>
      <c r="M1540" s="13">
        <v>0</v>
      </c>
      <c r="N1540" s="13" t="s">
        <v>396</v>
      </c>
      <c r="O1540" s="13">
        <v>0</v>
      </c>
      <c r="P1540" s="13" t="s">
        <v>396</v>
      </c>
      <c r="Q1540" s="12">
        <f t="shared" si="1071"/>
        <v>0</v>
      </c>
      <c r="R1540" s="12">
        <f t="shared" si="1071"/>
        <v>36</v>
      </c>
      <c r="S1540" s="12">
        <f t="shared" si="1071"/>
        <v>36</v>
      </c>
      <c r="T1540" s="140"/>
      <c r="U1540" s="142"/>
    </row>
    <row r="1541" spans="1:21" s="116" customFormat="1" ht="25.5" x14ac:dyDescent="0.2">
      <c r="A1541" s="144"/>
      <c r="B1541" s="130" t="s">
        <v>90</v>
      </c>
      <c r="C1541" s="15"/>
      <c r="D1541" s="16"/>
      <c r="E1541" s="16"/>
      <c r="F1541" s="16"/>
      <c r="G1541" s="15"/>
      <c r="H1541" s="12">
        <f t="shared" ref="H1541:S1541" si="1072">SUM(H1542:H1545)</f>
        <v>8208</v>
      </c>
      <c r="I1541" s="12">
        <f t="shared" si="1072"/>
        <v>835.8</v>
      </c>
      <c r="J1541" s="12">
        <f t="shared" si="1072"/>
        <v>2052</v>
      </c>
      <c r="K1541" s="12">
        <f t="shared" si="1072"/>
        <v>835.8</v>
      </c>
      <c r="L1541" s="12">
        <f t="shared" si="1072"/>
        <v>2052</v>
      </c>
      <c r="M1541" s="12">
        <f t="shared" si="1072"/>
        <v>0</v>
      </c>
      <c r="N1541" s="12">
        <f t="shared" si="1072"/>
        <v>2052</v>
      </c>
      <c r="O1541" s="12">
        <f t="shared" si="1072"/>
        <v>0</v>
      </c>
      <c r="P1541" s="12">
        <f t="shared" si="1072"/>
        <v>2052</v>
      </c>
      <c r="Q1541" s="12">
        <f t="shared" si="1072"/>
        <v>0</v>
      </c>
      <c r="R1541" s="12">
        <f t="shared" si="1072"/>
        <v>8208</v>
      </c>
      <c r="S1541" s="12">
        <f t="shared" si="1072"/>
        <v>8208</v>
      </c>
      <c r="T1541" s="140"/>
      <c r="U1541" s="142"/>
    </row>
    <row r="1542" spans="1:21" s="116" customFormat="1" x14ac:dyDescent="0.2">
      <c r="A1542" s="144"/>
      <c r="B1542" s="130" t="s">
        <v>17</v>
      </c>
      <c r="C1542" s="15">
        <v>136</v>
      </c>
      <c r="D1542" s="18" t="s">
        <v>400</v>
      </c>
      <c r="E1542" s="18" t="s">
        <v>402</v>
      </c>
      <c r="F1542" s="16" t="s">
        <v>436</v>
      </c>
      <c r="G1542" s="15">
        <v>340</v>
      </c>
      <c r="H1542" s="12">
        <f>J1542+L1542+N1542+P1542</f>
        <v>8208</v>
      </c>
      <c r="I1542" s="19">
        <f t="shared" ref="I1542:I1545" si="1073">K1542+M1542+O1542+Q1542</f>
        <v>835.8</v>
      </c>
      <c r="J1542" s="12">
        <f>891.9+1160.1</f>
        <v>2052</v>
      </c>
      <c r="K1542" s="12">
        <v>835.8</v>
      </c>
      <c r="L1542" s="12">
        <f>891.9+1160.1</f>
        <v>2052</v>
      </c>
      <c r="M1542" s="12">
        <v>0</v>
      </c>
      <c r="N1542" s="12">
        <f>891.9+1160.1</f>
        <v>2052</v>
      </c>
      <c r="O1542" s="12">
        <v>0</v>
      </c>
      <c r="P1542" s="12">
        <f>891.9+1160.1</f>
        <v>2052</v>
      </c>
      <c r="Q1542" s="12">
        <v>0</v>
      </c>
      <c r="R1542" s="12">
        <v>8208</v>
      </c>
      <c r="S1542" s="12">
        <v>8208</v>
      </c>
      <c r="T1542" s="140"/>
      <c r="U1542" s="142"/>
    </row>
    <row r="1543" spans="1:21" s="116" customFormat="1" x14ac:dyDescent="0.2">
      <c r="A1543" s="144"/>
      <c r="B1543" s="130" t="s">
        <v>14</v>
      </c>
      <c r="C1543" s="15"/>
      <c r="D1543" s="16"/>
      <c r="E1543" s="16"/>
      <c r="F1543" s="16"/>
      <c r="G1543" s="15"/>
      <c r="H1543" s="12">
        <f t="shared" ref="H1543:H1545" si="1074">J1543+L1543+N1543+P1543</f>
        <v>0</v>
      </c>
      <c r="I1543" s="19">
        <f t="shared" si="1073"/>
        <v>0</v>
      </c>
      <c r="J1543" s="12">
        <v>0</v>
      </c>
      <c r="K1543" s="12">
        <v>0</v>
      </c>
      <c r="L1543" s="12">
        <v>0</v>
      </c>
      <c r="M1543" s="12">
        <v>0</v>
      </c>
      <c r="N1543" s="12">
        <v>0</v>
      </c>
      <c r="O1543" s="12">
        <v>0</v>
      </c>
      <c r="P1543" s="12">
        <v>0</v>
      </c>
      <c r="Q1543" s="12">
        <v>0</v>
      </c>
      <c r="R1543" s="12">
        <v>0</v>
      </c>
      <c r="S1543" s="12">
        <v>0</v>
      </c>
      <c r="T1543" s="140"/>
      <c r="U1543" s="142"/>
    </row>
    <row r="1544" spans="1:21" s="116" customFormat="1" x14ac:dyDescent="0.2">
      <c r="A1544" s="144"/>
      <c r="B1544" s="130" t="s">
        <v>15</v>
      </c>
      <c r="C1544" s="15"/>
      <c r="D1544" s="16"/>
      <c r="E1544" s="16"/>
      <c r="F1544" s="16"/>
      <c r="G1544" s="15"/>
      <c r="H1544" s="12">
        <f t="shared" si="1074"/>
        <v>0</v>
      </c>
      <c r="I1544" s="19">
        <f t="shared" si="1073"/>
        <v>0</v>
      </c>
      <c r="J1544" s="12">
        <v>0</v>
      </c>
      <c r="K1544" s="12">
        <v>0</v>
      </c>
      <c r="L1544" s="12">
        <v>0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0</v>
      </c>
      <c r="S1544" s="12">
        <v>0</v>
      </c>
      <c r="T1544" s="140"/>
      <c r="U1544" s="142"/>
    </row>
    <row r="1545" spans="1:21" s="116" customFormat="1" ht="12.75" customHeight="1" x14ac:dyDescent="0.2">
      <c r="A1545" s="139"/>
      <c r="B1545" s="130" t="s">
        <v>12</v>
      </c>
      <c r="C1545" s="15"/>
      <c r="D1545" s="16"/>
      <c r="E1545" s="16"/>
      <c r="F1545" s="16"/>
      <c r="G1545" s="15"/>
      <c r="H1545" s="12">
        <f t="shared" si="1074"/>
        <v>0</v>
      </c>
      <c r="I1545" s="19">
        <f t="shared" si="1073"/>
        <v>0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2">
        <v>0</v>
      </c>
      <c r="P1545" s="12">
        <v>0</v>
      </c>
      <c r="Q1545" s="12">
        <v>0</v>
      </c>
      <c r="R1545" s="12">
        <v>0</v>
      </c>
      <c r="S1545" s="12">
        <v>0</v>
      </c>
      <c r="T1545" s="140"/>
      <c r="U1545" s="143"/>
    </row>
    <row r="1546" spans="1:21" s="116" customFormat="1" ht="15" customHeight="1" x14ac:dyDescent="0.2">
      <c r="A1546" s="141" t="s">
        <v>33</v>
      </c>
      <c r="B1546" s="130" t="s">
        <v>410</v>
      </c>
      <c r="C1546" s="15"/>
      <c r="D1546" s="16"/>
      <c r="E1546" s="16"/>
      <c r="F1546" s="16"/>
      <c r="G1546" s="15"/>
      <c r="H1546" s="26">
        <f>H1547+H1548+H1549+H1550</f>
        <v>67501.8</v>
      </c>
      <c r="I1546" s="12">
        <f t="shared" ref="I1546:S1546" si="1075">I1547+I1548+I1549+I1550</f>
        <v>4672.6099999999997</v>
      </c>
      <c r="J1546" s="12">
        <f t="shared" si="1075"/>
        <v>14726</v>
      </c>
      <c r="K1546" s="12">
        <f t="shared" si="1075"/>
        <v>4672.6099999999997</v>
      </c>
      <c r="L1546" s="12">
        <f t="shared" si="1075"/>
        <v>16735</v>
      </c>
      <c r="M1546" s="12">
        <f t="shared" si="1075"/>
        <v>0</v>
      </c>
      <c r="N1546" s="12">
        <f t="shared" si="1075"/>
        <v>15003</v>
      </c>
      <c r="O1546" s="12">
        <f t="shared" si="1075"/>
        <v>0</v>
      </c>
      <c r="P1546" s="12">
        <f t="shared" si="1075"/>
        <v>21037.8</v>
      </c>
      <c r="Q1546" s="12">
        <f t="shared" si="1075"/>
        <v>0</v>
      </c>
      <c r="R1546" s="12">
        <f t="shared" si="1075"/>
        <v>62557</v>
      </c>
      <c r="S1546" s="12">
        <f t="shared" si="1075"/>
        <v>62665.7</v>
      </c>
      <c r="T1546" s="128"/>
      <c r="U1546" s="123"/>
    </row>
    <row r="1547" spans="1:21" s="116" customFormat="1" ht="12.75" customHeight="1" x14ac:dyDescent="0.2">
      <c r="A1547" s="142"/>
      <c r="B1547" s="130" t="s">
        <v>7</v>
      </c>
      <c r="C1547" s="15"/>
      <c r="D1547" s="16"/>
      <c r="E1547" s="16"/>
      <c r="F1547" s="16"/>
      <c r="G1547" s="15"/>
      <c r="H1547" s="26">
        <f>H1502+H1503+H1504+H1505+H1506+H1508+H1509+H1507</f>
        <v>64774.8</v>
      </c>
      <c r="I1547" s="27">
        <f t="shared" ref="I1547:S1547" si="1076">I1502+I1503+I1504+I1505+I1506+I1508+I1509+I1507</f>
        <v>4672.6099999999997</v>
      </c>
      <c r="J1547" s="27">
        <f t="shared" si="1076"/>
        <v>14726</v>
      </c>
      <c r="K1547" s="27">
        <f t="shared" si="1076"/>
        <v>4672.6099999999997</v>
      </c>
      <c r="L1547" s="27">
        <f t="shared" si="1076"/>
        <v>16735</v>
      </c>
      <c r="M1547" s="27">
        <f t="shared" si="1076"/>
        <v>0</v>
      </c>
      <c r="N1547" s="27">
        <f t="shared" si="1076"/>
        <v>15003</v>
      </c>
      <c r="O1547" s="27">
        <f t="shared" si="1076"/>
        <v>0</v>
      </c>
      <c r="P1547" s="27">
        <f t="shared" si="1076"/>
        <v>18310.8</v>
      </c>
      <c r="Q1547" s="27">
        <f t="shared" si="1076"/>
        <v>0</v>
      </c>
      <c r="R1547" s="27">
        <f t="shared" si="1076"/>
        <v>62557</v>
      </c>
      <c r="S1547" s="27">
        <f t="shared" si="1076"/>
        <v>62665.7</v>
      </c>
      <c r="T1547" s="185"/>
      <c r="U1547" s="140"/>
    </row>
    <row r="1548" spans="1:21" s="116" customFormat="1" ht="13.35" customHeight="1" x14ac:dyDescent="0.2">
      <c r="A1548" s="142"/>
      <c r="B1548" s="130" t="s">
        <v>14</v>
      </c>
      <c r="C1548" s="15"/>
      <c r="D1548" s="16"/>
      <c r="E1548" s="16"/>
      <c r="F1548" s="16"/>
      <c r="G1548" s="15"/>
      <c r="H1548" s="26">
        <f t="shared" ref="H1548:S1550" si="1077">H1510</f>
        <v>2727</v>
      </c>
      <c r="I1548" s="27">
        <f t="shared" si="1077"/>
        <v>0</v>
      </c>
      <c r="J1548" s="27">
        <f t="shared" si="1077"/>
        <v>0</v>
      </c>
      <c r="K1548" s="27">
        <f t="shared" si="1077"/>
        <v>0</v>
      </c>
      <c r="L1548" s="27">
        <f t="shared" si="1077"/>
        <v>0</v>
      </c>
      <c r="M1548" s="27">
        <f t="shared" si="1077"/>
        <v>0</v>
      </c>
      <c r="N1548" s="27">
        <f t="shared" si="1077"/>
        <v>0</v>
      </c>
      <c r="O1548" s="27">
        <f t="shared" si="1077"/>
        <v>0</v>
      </c>
      <c r="P1548" s="27">
        <f t="shared" si="1077"/>
        <v>2727</v>
      </c>
      <c r="Q1548" s="27">
        <f t="shared" si="1077"/>
        <v>0</v>
      </c>
      <c r="R1548" s="27">
        <f t="shared" si="1077"/>
        <v>0</v>
      </c>
      <c r="S1548" s="27">
        <f t="shared" si="1077"/>
        <v>0</v>
      </c>
      <c r="T1548" s="185"/>
      <c r="U1548" s="140"/>
    </row>
    <row r="1549" spans="1:21" s="116" customFormat="1" ht="26.45" customHeight="1" x14ac:dyDescent="0.2">
      <c r="A1549" s="142"/>
      <c r="B1549" s="130" t="s">
        <v>15</v>
      </c>
      <c r="C1549" s="15"/>
      <c r="D1549" s="16"/>
      <c r="E1549" s="16"/>
      <c r="F1549" s="16"/>
      <c r="G1549" s="15"/>
      <c r="H1549" s="27">
        <f t="shared" si="1077"/>
        <v>0</v>
      </c>
      <c r="I1549" s="27">
        <f t="shared" si="1077"/>
        <v>0</v>
      </c>
      <c r="J1549" s="27">
        <f t="shared" si="1077"/>
        <v>0</v>
      </c>
      <c r="K1549" s="27">
        <f t="shared" si="1077"/>
        <v>0</v>
      </c>
      <c r="L1549" s="27">
        <f t="shared" si="1077"/>
        <v>0</v>
      </c>
      <c r="M1549" s="27">
        <f t="shared" si="1077"/>
        <v>0</v>
      </c>
      <c r="N1549" s="27">
        <f t="shared" si="1077"/>
        <v>0</v>
      </c>
      <c r="O1549" s="27">
        <f t="shared" si="1077"/>
        <v>0</v>
      </c>
      <c r="P1549" s="27">
        <f t="shared" si="1077"/>
        <v>0</v>
      </c>
      <c r="Q1549" s="27">
        <f t="shared" si="1077"/>
        <v>0</v>
      </c>
      <c r="R1549" s="27">
        <f t="shared" si="1077"/>
        <v>0</v>
      </c>
      <c r="S1549" s="27">
        <f t="shared" si="1077"/>
        <v>0</v>
      </c>
      <c r="T1549" s="185"/>
      <c r="U1549" s="140"/>
    </row>
    <row r="1550" spans="1:21" s="116" customFormat="1" ht="13.35" customHeight="1" x14ac:dyDescent="0.2">
      <c r="A1550" s="143"/>
      <c r="B1550" s="130" t="s">
        <v>10</v>
      </c>
      <c r="C1550" s="15"/>
      <c r="D1550" s="16"/>
      <c r="E1550" s="16"/>
      <c r="F1550" s="16"/>
      <c r="G1550" s="15"/>
      <c r="H1550" s="27">
        <f t="shared" si="1077"/>
        <v>0</v>
      </c>
      <c r="I1550" s="27">
        <f t="shared" si="1077"/>
        <v>0</v>
      </c>
      <c r="J1550" s="27">
        <f t="shared" si="1077"/>
        <v>0</v>
      </c>
      <c r="K1550" s="27">
        <f t="shared" si="1077"/>
        <v>0</v>
      </c>
      <c r="L1550" s="27">
        <f t="shared" si="1077"/>
        <v>0</v>
      </c>
      <c r="M1550" s="27">
        <f t="shared" si="1077"/>
        <v>0</v>
      </c>
      <c r="N1550" s="27">
        <f t="shared" si="1077"/>
        <v>0</v>
      </c>
      <c r="O1550" s="27">
        <f t="shared" si="1077"/>
        <v>0</v>
      </c>
      <c r="P1550" s="27">
        <f t="shared" si="1077"/>
        <v>0</v>
      </c>
      <c r="Q1550" s="27">
        <f t="shared" si="1077"/>
        <v>0</v>
      </c>
      <c r="R1550" s="27">
        <f t="shared" si="1077"/>
        <v>0</v>
      </c>
      <c r="S1550" s="27">
        <f t="shared" si="1077"/>
        <v>0</v>
      </c>
      <c r="T1550" s="185"/>
      <c r="U1550" s="140"/>
    </row>
    <row r="1551" spans="1:21" s="116" customFormat="1" ht="24.6" customHeight="1" x14ac:dyDescent="0.2">
      <c r="A1551" s="152" t="s">
        <v>217</v>
      </c>
      <c r="B1551" s="155"/>
      <c r="C1551" s="155"/>
      <c r="D1551" s="155"/>
      <c r="E1551" s="155"/>
      <c r="F1551" s="155"/>
      <c r="G1551" s="155"/>
      <c r="H1551" s="155"/>
      <c r="I1551" s="155"/>
      <c r="J1551" s="155"/>
      <c r="K1551" s="155"/>
      <c r="L1551" s="155"/>
      <c r="M1551" s="155"/>
      <c r="N1551" s="155"/>
      <c r="O1551" s="155"/>
      <c r="P1551" s="155"/>
      <c r="Q1551" s="155"/>
      <c r="R1551" s="155"/>
      <c r="S1551" s="155"/>
      <c r="T1551" s="155"/>
      <c r="U1551" s="156"/>
    </row>
    <row r="1552" spans="1:21" s="116" customFormat="1" ht="26.45" customHeight="1" x14ac:dyDescent="0.2">
      <c r="A1552" s="145" t="s">
        <v>218</v>
      </c>
      <c r="B1552" s="130" t="s">
        <v>148</v>
      </c>
      <c r="C1552" s="15"/>
      <c r="D1552" s="16"/>
      <c r="E1552" s="16"/>
      <c r="F1552" s="16"/>
      <c r="G1552" s="15"/>
      <c r="H1552" s="12">
        <v>0</v>
      </c>
      <c r="I1552" s="12">
        <f t="shared" ref="I1552:Q1552" si="1078">I1560</f>
        <v>0</v>
      </c>
      <c r="J1552" s="12">
        <v>0</v>
      </c>
      <c r="K1552" s="12">
        <f t="shared" si="1078"/>
        <v>0</v>
      </c>
      <c r="L1552" s="12">
        <v>0</v>
      </c>
      <c r="M1552" s="12">
        <f t="shared" si="1078"/>
        <v>0</v>
      </c>
      <c r="N1552" s="12">
        <v>0</v>
      </c>
      <c r="O1552" s="12">
        <f t="shared" si="1078"/>
        <v>0</v>
      </c>
      <c r="P1552" s="12">
        <v>0</v>
      </c>
      <c r="Q1552" s="12">
        <f t="shared" si="1078"/>
        <v>0</v>
      </c>
      <c r="R1552" s="12">
        <v>0</v>
      </c>
      <c r="S1552" s="12">
        <v>0</v>
      </c>
      <c r="T1552" s="140" t="s">
        <v>714</v>
      </c>
      <c r="U1552" s="140" t="s">
        <v>715</v>
      </c>
    </row>
    <row r="1553" spans="1:21" s="116" customFormat="1" ht="34.35" customHeight="1" x14ac:dyDescent="0.2">
      <c r="A1553" s="145"/>
      <c r="B1553" s="130" t="s">
        <v>104</v>
      </c>
      <c r="C1553" s="15"/>
      <c r="D1553" s="16"/>
      <c r="E1553" s="16"/>
      <c r="F1553" s="16"/>
      <c r="G1553" s="15"/>
      <c r="H1553" s="12">
        <v>0</v>
      </c>
      <c r="I1553" s="12" t="e">
        <f t="shared" ref="I1553:S1553" si="1079">ROUND(I1554/I1552,1)</f>
        <v>#DIV/0!</v>
      </c>
      <c r="J1553" s="13" t="s">
        <v>396</v>
      </c>
      <c r="K1553" s="13">
        <v>0</v>
      </c>
      <c r="L1553" s="13" t="s">
        <v>396</v>
      </c>
      <c r="M1553" s="13">
        <v>0</v>
      </c>
      <c r="N1553" s="13" t="s">
        <v>396</v>
      </c>
      <c r="O1553" s="13">
        <v>0</v>
      </c>
      <c r="P1553" s="13" t="s">
        <v>396</v>
      </c>
      <c r="Q1553" s="12" t="e">
        <f t="shared" si="1079"/>
        <v>#DIV/0!</v>
      </c>
      <c r="R1553" s="20" t="e">
        <f t="shared" si="1079"/>
        <v>#DIV/0!</v>
      </c>
      <c r="S1553" s="20" t="e">
        <f t="shared" si="1079"/>
        <v>#DIV/0!</v>
      </c>
      <c r="T1553" s="140"/>
      <c r="U1553" s="140"/>
    </row>
    <row r="1554" spans="1:21" s="116" customFormat="1" ht="38.25" customHeight="1" x14ac:dyDescent="0.2">
      <c r="A1554" s="145"/>
      <c r="B1554" s="130" t="s">
        <v>90</v>
      </c>
      <c r="C1554" s="15"/>
      <c r="D1554" s="16"/>
      <c r="E1554" s="16"/>
      <c r="F1554" s="16"/>
      <c r="G1554" s="15"/>
      <c r="H1554" s="12">
        <f t="shared" ref="H1554" si="1080">SUM(H1555:H1559)</f>
        <v>0</v>
      </c>
      <c r="I1554" s="12">
        <f t="shared" ref="I1554:S1554" si="1081">SUM(I1555:I1559)</f>
        <v>0</v>
      </c>
      <c r="J1554" s="12">
        <f t="shared" si="1081"/>
        <v>0</v>
      </c>
      <c r="K1554" s="12">
        <f t="shared" si="1081"/>
        <v>0</v>
      </c>
      <c r="L1554" s="12">
        <f t="shared" si="1081"/>
        <v>0</v>
      </c>
      <c r="M1554" s="12">
        <f t="shared" si="1081"/>
        <v>0</v>
      </c>
      <c r="N1554" s="12">
        <f t="shared" si="1081"/>
        <v>0</v>
      </c>
      <c r="O1554" s="12">
        <f t="shared" si="1081"/>
        <v>0</v>
      </c>
      <c r="P1554" s="12">
        <f t="shared" si="1081"/>
        <v>0</v>
      </c>
      <c r="Q1554" s="12">
        <f t="shared" si="1081"/>
        <v>0</v>
      </c>
      <c r="R1554" s="12">
        <f t="shared" si="1081"/>
        <v>0</v>
      </c>
      <c r="S1554" s="12">
        <f t="shared" si="1081"/>
        <v>0</v>
      </c>
      <c r="T1554" s="140"/>
      <c r="U1554" s="140"/>
    </row>
    <row r="1555" spans="1:21" s="116" customFormat="1" ht="13.35" hidden="1" customHeight="1" x14ac:dyDescent="0.2">
      <c r="A1555" s="145"/>
      <c r="B1555" s="138" t="s">
        <v>17</v>
      </c>
      <c r="C1555" s="15">
        <f>C1563</f>
        <v>136</v>
      </c>
      <c r="D1555" s="15" t="s">
        <v>400</v>
      </c>
      <c r="E1555" s="15" t="s">
        <v>402</v>
      </c>
      <c r="F1555" s="15" t="s">
        <v>437</v>
      </c>
      <c r="G1555" s="15">
        <f t="shared" ref="G1555:S1555" si="1082">G1563</f>
        <v>340</v>
      </c>
      <c r="H1555" s="12">
        <f t="shared" si="1082"/>
        <v>0</v>
      </c>
      <c r="I1555" s="12">
        <f t="shared" si="1082"/>
        <v>0</v>
      </c>
      <c r="J1555" s="12">
        <f t="shared" si="1082"/>
        <v>0</v>
      </c>
      <c r="K1555" s="12">
        <f t="shared" si="1082"/>
        <v>0</v>
      </c>
      <c r="L1555" s="12">
        <f t="shared" si="1082"/>
        <v>0</v>
      </c>
      <c r="M1555" s="12">
        <f t="shared" si="1082"/>
        <v>0</v>
      </c>
      <c r="N1555" s="12">
        <f t="shared" si="1082"/>
        <v>0</v>
      </c>
      <c r="O1555" s="12">
        <f t="shared" si="1082"/>
        <v>0</v>
      </c>
      <c r="P1555" s="12">
        <f t="shared" si="1082"/>
        <v>0</v>
      </c>
      <c r="Q1555" s="12">
        <f t="shared" si="1082"/>
        <v>0</v>
      </c>
      <c r="R1555" s="12">
        <f t="shared" si="1082"/>
        <v>0</v>
      </c>
      <c r="S1555" s="12">
        <f t="shared" si="1082"/>
        <v>0</v>
      </c>
      <c r="T1555" s="140"/>
      <c r="U1555" s="140"/>
    </row>
    <row r="1556" spans="1:21" s="116" customFormat="1" x14ac:dyDescent="0.2">
      <c r="A1556" s="145"/>
      <c r="B1556" s="139"/>
      <c r="C1556" s="15">
        <f>C1570</f>
        <v>136</v>
      </c>
      <c r="D1556" s="15" t="str">
        <f t="shared" ref="D1556:G1556" si="1083">D1570</f>
        <v>07</v>
      </c>
      <c r="E1556" s="15" t="str">
        <f t="shared" si="1083"/>
        <v>09</v>
      </c>
      <c r="F1556" s="15" t="s">
        <v>437</v>
      </c>
      <c r="G1556" s="15">
        <f t="shared" si="1083"/>
        <v>613</v>
      </c>
      <c r="H1556" s="12">
        <f>H1570</f>
        <v>0</v>
      </c>
      <c r="I1556" s="12">
        <f t="shared" ref="I1556:Q1556" si="1084">I1570</f>
        <v>0</v>
      </c>
      <c r="J1556" s="12">
        <f t="shared" si="1084"/>
        <v>0</v>
      </c>
      <c r="K1556" s="12">
        <f t="shared" si="1084"/>
        <v>0</v>
      </c>
      <c r="L1556" s="12">
        <f t="shared" si="1084"/>
        <v>0</v>
      </c>
      <c r="M1556" s="12">
        <f t="shared" si="1084"/>
        <v>0</v>
      </c>
      <c r="N1556" s="12">
        <f t="shared" si="1084"/>
        <v>0</v>
      </c>
      <c r="O1556" s="12">
        <f t="shared" si="1084"/>
        <v>0</v>
      </c>
      <c r="P1556" s="12">
        <f t="shared" si="1084"/>
        <v>0</v>
      </c>
      <c r="Q1556" s="12">
        <f t="shared" si="1084"/>
        <v>0</v>
      </c>
      <c r="R1556" s="12">
        <v>0</v>
      </c>
      <c r="S1556" s="12">
        <v>0</v>
      </c>
      <c r="T1556" s="140"/>
      <c r="U1556" s="140"/>
    </row>
    <row r="1557" spans="1:21" s="116" customFormat="1" x14ac:dyDescent="0.2">
      <c r="A1557" s="145"/>
      <c r="B1557" s="130" t="s">
        <v>14</v>
      </c>
      <c r="C1557" s="15"/>
      <c r="D1557" s="15"/>
      <c r="E1557" s="15"/>
      <c r="F1557" s="16"/>
      <c r="G1557" s="15"/>
      <c r="H1557" s="12">
        <f>H1564</f>
        <v>0</v>
      </c>
      <c r="I1557" s="12">
        <f t="shared" ref="I1557:S1559" si="1085">I1564</f>
        <v>0</v>
      </c>
      <c r="J1557" s="12">
        <f t="shared" si="1085"/>
        <v>0</v>
      </c>
      <c r="K1557" s="12">
        <f t="shared" si="1085"/>
        <v>0</v>
      </c>
      <c r="L1557" s="12">
        <f t="shared" si="1085"/>
        <v>0</v>
      </c>
      <c r="M1557" s="12">
        <f t="shared" si="1085"/>
        <v>0</v>
      </c>
      <c r="N1557" s="12">
        <f t="shared" si="1085"/>
        <v>0</v>
      </c>
      <c r="O1557" s="12">
        <f t="shared" si="1085"/>
        <v>0</v>
      </c>
      <c r="P1557" s="12">
        <f t="shared" si="1085"/>
        <v>0</v>
      </c>
      <c r="Q1557" s="12">
        <f t="shared" si="1085"/>
        <v>0</v>
      </c>
      <c r="R1557" s="12">
        <f t="shared" si="1085"/>
        <v>0</v>
      </c>
      <c r="S1557" s="12">
        <f t="shared" si="1085"/>
        <v>0</v>
      </c>
      <c r="T1557" s="140"/>
      <c r="U1557" s="140"/>
    </row>
    <row r="1558" spans="1:21" s="116" customFormat="1" x14ac:dyDescent="0.2">
      <c r="A1558" s="145"/>
      <c r="B1558" s="130" t="s">
        <v>15</v>
      </c>
      <c r="C1558" s="15"/>
      <c r="D1558" s="16"/>
      <c r="E1558" s="16"/>
      <c r="F1558" s="16"/>
      <c r="G1558" s="15"/>
      <c r="H1558" s="12">
        <f t="shared" ref="H1558:H1559" si="1086">H1565</f>
        <v>0</v>
      </c>
      <c r="I1558" s="12">
        <f t="shared" si="1085"/>
        <v>0</v>
      </c>
      <c r="J1558" s="12">
        <f t="shared" si="1085"/>
        <v>0</v>
      </c>
      <c r="K1558" s="12">
        <f t="shared" si="1085"/>
        <v>0</v>
      </c>
      <c r="L1558" s="12">
        <f t="shared" si="1085"/>
        <v>0</v>
      </c>
      <c r="M1558" s="12">
        <f t="shared" si="1085"/>
        <v>0</v>
      </c>
      <c r="N1558" s="12">
        <f t="shared" si="1085"/>
        <v>0</v>
      </c>
      <c r="O1558" s="12">
        <f t="shared" si="1085"/>
        <v>0</v>
      </c>
      <c r="P1558" s="12">
        <f t="shared" si="1085"/>
        <v>0</v>
      </c>
      <c r="Q1558" s="12">
        <f t="shared" si="1085"/>
        <v>0</v>
      </c>
      <c r="R1558" s="12">
        <f t="shared" si="1085"/>
        <v>0</v>
      </c>
      <c r="S1558" s="12">
        <f t="shared" si="1085"/>
        <v>0</v>
      </c>
      <c r="T1558" s="140"/>
      <c r="U1558" s="140"/>
    </row>
    <row r="1559" spans="1:21" s="116" customFormat="1" ht="63.6" customHeight="1" x14ac:dyDescent="0.2">
      <c r="A1559" s="145"/>
      <c r="B1559" s="130" t="s">
        <v>12</v>
      </c>
      <c r="C1559" s="15"/>
      <c r="D1559" s="16"/>
      <c r="E1559" s="16"/>
      <c r="F1559" s="16"/>
      <c r="G1559" s="15"/>
      <c r="H1559" s="12">
        <f t="shared" si="1086"/>
        <v>0</v>
      </c>
      <c r="I1559" s="12">
        <f t="shared" si="1085"/>
        <v>0</v>
      </c>
      <c r="J1559" s="12">
        <f t="shared" si="1085"/>
        <v>0</v>
      </c>
      <c r="K1559" s="12">
        <f t="shared" si="1085"/>
        <v>0</v>
      </c>
      <c r="L1559" s="12">
        <f t="shared" si="1085"/>
        <v>0</v>
      </c>
      <c r="M1559" s="12">
        <f t="shared" si="1085"/>
        <v>0</v>
      </c>
      <c r="N1559" s="12">
        <f t="shared" si="1085"/>
        <v>0</v>
      </c>
      <c r="O1559" s="12">
        <f t="shared" si="1085"/>
        <v>0</v>
      </c>
      <c r="P1559" s="12">
        <f t="shared" si="1085"/>
        <v>0</v>
      </c>
      <c r="Q1559" s="12">
        <f t="shared" si="1085"/>
        <v>0</v>
      </c>
      <c r="R1559" s="12">
        <f t="shared" si="1085"/>
        <v>0</v>
      </c>
      <c r="S1559" s="12">
        <f t="shared" si="1085"/>
        <v>0</v>
      </c>
      <c r="T1559" s="140"/>
      <c r="U1559" s="140"/>
    </row>
    <row r="1560" spans="1:21" s="116" customFormat="1" ht="32.1" hidden="1" customHeight="1" x14ac:dyDescent="0.2">
      <c r="A1560" s="138" t="s">
        <v>513</v>
      </c>
      <c r="B1560" s="130" t="s">
        <v>148</v>
      </c>
      <c r="C1560" s="15"/>
      <c r="D1560" s="16"/>
      <c r="E1560" s="16"/>
      <c r="F1560" s="16"/>
      <c r="G1560" s="15"/>
      <c r="H1560" s="12">
        <v>0</v>
      </c>
      <c r="I1560" s="12">
        <v>0</v>
      </c>
      <c r="J1560" s="12">
        <v>0</v>
      </c>
      <c r="K1560" s="12">
        <v>0</v>
      </c>
      <c r="L1560" s="12">
        <v>0</v>
      </c>
      <c r="M1560" s="12">
        <v>0</v>
      </c>
      <c r="N1560" s="12">
        <v>0</v>
      </c>
      <c r="O1560" s="12">
        <v>0</v>
      </c>
      <c r="P1560" s="12">
        <v>0</v>
      </c>
      <c r="Q1560" s="12">
        <v>0</v>
      </c>
      <c r="R1560" s="12">
        <v>0</v>
      </c>
      <c r="S1560" s="12">
        <v>0</v>
      </c>
      <c r="T1560" s="140" t="s">
        <v>495</v>
      </c>
      <c r="U1560" s="141" t="s">
        <v>260</v>
      </c>
    </row>
    <row r="1561" spans="1:21" s="116" customFormat="1" ht="34.35" hidden="1" customHeight="1" x14ac:dyDescent="0.2">
      <c r="A1561" s="144"/>
      <c r="B1561" s="130" t="s">
        <v>103</v>
      </c>
      <c r="C1561" s="15"/>
      <c r="D1561" s="16"/>
      <c r="E1561" s="16"/>
      <c r="F1561" s="16"/>
      <c r="G1561" s="15"/>
      <c r="H1561" s="12" t="e">
        <f t="shared" ref="H1561:S1561" si="1087">ROUND(H1562/H1560,1)</f>
        <v>#DIV/0!</v>
      </c>
      <c r="I1561" s="12" t="e">
        <f t="shared" si="1087"/>
        <v>#DIV/0!</v>
      </c>
      <c r="J1561" s="12" t="e">
        <f t="shared" si="1087"/>
        <v>#DIV/0!</v>
      </c>
      <c r="K1561" s="12" t="e">
        <f t="shared" si="1087"/>
        <v>#DIV/0!</v>
      </c>
      <c r="L1561" s="12" t="e">
        <f t="shared" si="1087"/>
        <v>#DIV/0!</v>
      </c>
      <c r="M1561" s="12" t="e">
        <f t="shared" si="1087"/>
        <v>#DIV/0!</v>
      </c>
      <c r="N1561" s="12" t="e">
        <f t="shared" si="1087"/>
        <v>#DIV/0!</v>
      </c>
      <c r="O1561" s="12" t="e">
        <f t="shared" si="1087"/>
        <v>#DIV/0!</v>
      </c>
      <c r="P1561" s="12" t="e">
        <f t="shared" si="1087"/>
        <v>#DIV/0!</v>
      </c>
      <c r="Q1561" s="12" t="e">
        <f t="shared" si="1087"/>
        <v>#DIV/0!</v>
      </c>
      <c r="R1561" s="12" t="e">
        <f t="shared" si="1087"/>
        <v>#DIV/0!</v>
      </c>
      <c r="S1561" s="12" t="e">
        <f t="shared" si="1087"/>
        <v>#DIV/0!</v>
      </c>
      <c r="T1561" s="140"/>
      <c r="U1561" s="142"/>
    </row>
    <row r="1562" spans="1:21" s="116" customFormat="1" ht="33" hidden="1" customHeight="1" x14ac:dyDescent="0.2">
      <c r="A1562" s="144"/>
      <c r="B1562" s="130" t="s">
        <v>90</v>
      </c>
      <c r="C1562" s="15"/>
      <c r="D1562" s="16"/>
      <c r="E1562" s="16"/>
      <c r="F1562" s="16"/>
      <c r="G1562" s="15"/>
      <c r="H1562" s="12">
        <f t="shared" ref="H1562:S1562" si="1088">SUM(H1563:H1566)</f>
        <v>0</v>
      </c>
      <c r="I1562" s="12">
        <f t="shared" si="1088"/>
        <v>0</v>
      </c>
      <c r="J1562" s="12">
        <f t="shared" si="1088"/>
        <v>0</v>
      </c>
      <c r="K1562" s="12">
        <f t="shared" si="1088"/>
        <v>0</v>
      </c>
      <c r="L1562" s="12">
        <f t="shared" si="1088"/>
        <v>0</v>
      </c>
      <c r="M1562" s="12">
        <f t="shared" si="1088"/>
        <v>0</v>
      </c>
      <c r="N1562" s="12">
        <f t="shared" si="1088"/>
        <v>0</v>
      </c>
      <c r="O1562" s="12">
        <f t="shared" si="1088"/>
        <v>0</v>
      </c>
      <c r="P1562" s="12">
        <f t="shared" si="1088"/>
        <v>0</v>
      </c>
      <c r="Q1562" s="12">
        <f t="shared" si="1088"/>
        <v>0</v>
      </c>
      <c r="R1562" s="12">
        <f t="shared" si="1088"/>
        <v>0</v>
      </c>
      <c r="S1562" s="12">
        <f t="shared" si="1088"/>
        <v>0</v>
      </c>
      <c r="T1562" s="140"/>
      <c r="U1562" s="142"/>
    </row>
    <row r="1563" spans="1:21" s="116" customFormat="1" ht="13.35" hidden="1" customHeight="1" x14ac:dyDescent="0.2">
      <c r="A1563" s="144"/>
      <c r="B1563" s="130" t="s">
        <v>17</v>
      </c>
      <c r="C1563" s="15">
        <v>136</v>
      </c>
      <c r="D1563" s="16" t="s">
        <v>41</v>
      </c>
      <c r="E1563" s="16"/>
      <c r="F1563" s="16" t="s">
        <v>514</v>
      </c>
      <c r="G1563" s="15">
        <v>340</v>
      </c>
      <c r="H1563" s="12">
        <f>J1563+L1563+N1563+P1563</f>
        <v>0</v>
      </c>
      <c r="I1563" s="19">
        <f t="shared" ref="I1563:I1566" si="1089">K1563+M1563+O1563+Q1563</f>
        <v>0</v>
      </c>
      <c r="J1563" s="12">
        <v>0</v>
      </c>
      <c r="K1563" s="12">
        <v>0</v>
      </c>
      <c r="L1563" s="12">
        <v>0</v>
      </c>
      <c r="M1563" s="12">
        <v>0</v>
      </c>
      <c r="N1563" s="12">
        <v>0</v>
      </c>
      <c r="O1563" s="12">
        <v>0</v>
      </c>
      <c r="P1563" s="12">
        <v>0</v>
      </c>
      <c r="Q1563" s="12">
        <v>0</v>
      </c>
      <c r="R1563" s="12">
        <v>0</v>
      </c>
      <c r="S1563" s="12">
        <v>0</v>
      </c>
      <c r="T1563" s="140"/>
      <c r="U1563" s="142"/>
    </row>
    <row r="1564" spans="1:21" s="116" customFormat="1" ht="13.35" hidden="1" customHeight="1" x14ac:dyDescent="0.2">
      <c r="A1564" s="144"/>
      <c r="B1564" s="130" t="s">
        <v>14</v>
      </c>
      <c r="C1564" s="15"/>
      <c r="D1564" s="16"/>
      <c r="E1564" s="16"/>
      <c r="F1564" s="16"/>
      <c r="G1564" s="15"/>
      <c r="H1564" s="12">
        <f t="shared" ref="H1564:H1566" si="1090">J1564+L1564+N1564+P1564</f>
        <v>0</v>
      </c>
      <c r="I1564" s="19">
        <f t="shared" si="1089"/>
        <v>0</v>
      </c>
      <c r="J1564" s="12">
        <v>0</v>
      </c>
      <c r="K1564" s="12">
        <v>0</v>
      </c>
      <c r="L1564" s="12">
        <v>0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0</v>
      </c>
      <c r="T1564" s="140"/>
      <c r="U1564" s="142"/>
    </row>
    <row r="1565" spans="1:21" s="116" customFormat="1" ht="13.35" hidden="1" customHeight="1" x14ac:dyDescent="0.2">
      <c r="A1565" s="144"/>
      <c r="B1565" s="130" t="s">
        <v>15</v>
      </c>
      <c r="C1565" s="15"/>
      <c r="D1565" s="16"/>
      <c r="E1565" s="16"/>
      <c r="F1565" s="16"/>
      <c r="G1565" s="15"/>
      <c r="H1565" s="12">
        <f t="shared" si="1090"/>
        <v>0</v>
      </c>
      <c r="I1565" s="19">
        <f t="shared" si="1089"/>
        <v>0</v>
      </c>
      <c r="J1565" s="12">
        <v>0</v>
      </c>
      <c r="K1565" s="12">
        <v>0</v>
      </c>
      <c r="L1565" s="12">
        <v>0</v>
      </c>
      <c r="M1565" s="12">
        <v>0</v>
      </c>
      <c r="N1565" s="12">
        <v>0</v>
      </c>
      <c r="O1565" s="12">
        <v>0</v>
      </c>
      <c r="P1565" s="12">
        <v>0</v>
      </c>
      <c r="Q1565" s="12">
        <v>0</v>
      </c>
      <c r="R1565" s="12">
        <v>0</v>
      </c>
      <c r="S1565" s="12">
        <v>0</v>
      </c>
      <c r="T1565" s="140"/>
      <c r="U1565" s="142"/>
    </row>
    <row r="1566" spans="1:21" s="116" customFormat="1" ht="13.35" hidden="1" customHeight="1" x14ac:dyDescent="0.2">
      <c r="A1566" s="139"/>
      <c r="B1566" s="130" t="s">
        <v>12</v>
      </c>
      <c r="C1566" s="15"/>
      <c r="D1566" s="16"/>
      <c r="E1566" s="16"/>
      <c r="F1566" s="16"/>
      <c r="G1566" s="15"/>
      <c r="H1566" s="12">
        <f t="shared" si="1090"/>
        <v>0</v>
      </c>
      <c r="I1566" s="19">
        <f t="shared" si="1089"/>
        <v>0</v>
      </c>
      <c r="J1566" s="12">
        <v>0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0</v>
      </c>
      <c r="Q1566" s="12">
        <v>0</v>
      </c>
      <c r="R1566" s="12">
        <v>0</v>
      </c>
      <c r="S1566" s="12">
        <v>0</v>
      </c>
      <c r="T1566" s="140"/>
      <c r="U1566" s="143"/>
    </row>
    <row r="1567" spans="1:21" s="116" customFormat="1" ht="13.35" hidden="1" customHeight="1" x14ac:dyDescent="0.2">
      <c r="A1567" s="138" t="s">
        <v>515</v>
      </c>
      <c r="B1567" s="130" t="s">
        <v>31</v>
      </c>
      <c r="C1567" s="15"/>
      <c r="D1567" s="16"/>
      <c r="E1567" s="16"/>
      <c r="F1567" s="16"/>
      <c r="G1567" s="15"/>
      <c r="H1567" s="12">
        <v>0</v>
      </c>
      <c r="I1567" s="19">
        <v>0</v>
      </c>
      <c r="J1567" s="12">
        <v>0</v>
      </c>
      <c r="K1567" s="12">
        <v>0</v>
      </c>
      <c r="L1567" s="12">
        <v>0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40" t="s">
        <v>495</v>
      </c>
      <c r="U1567" s="141" t="s">
        <v>260</v>
      </c>
    </row>
    <row r="1568" spans="1:21" s="116" customFormat="1" ht="13.35" hidden="1" customHeight="1" x14ac:dyDescent="0.2">
      <c r="A1568" s="144"/>
      <c r="B1568" s="130" t="s">
        <v>6</v>
      </c>
      <c r="C1568" s="15"/>
      <c r="D1568" s="16"/>
      <c r="E1568" s="16"/>
      <c r="F1568" s="16"/>
      <c r="G1568" s="15"/>
      <c r="H1568" s="12">
        <v>0</v>
      </c>
      <c r="I1568" s="12" t="e">
        <f t="shared" ref="I1568:Q1568" si="1091">ROUND(I1569/I1567,1)</f>
        <v>#DIV/0!</v>
      </c>
      <c r="J1568" s="13" t="s">
        <v>396</v>
      </c>
      <c r="K1568" s="13">
        <v>0</v>
      </c>
      <c r="L1568" s="13" t="s">
        <v>396</v>
      </c>
      <c r="M1568" s="13">
        <v>0</v>
      </c>
      <c r="N1568" s="13" t="s">
        <v>396</v>
      </c>
      <c r="O1568" s="13">
        <v>0</v>
      </c>
      <c r="P1568" s="13" t="s">
        <v>396</v>
      </c>
      <c r="Q1568" s="12" t="e">
        <f t="shared" si="1091"/>
        <v>#DIV/0!</v>
      </c>
      <c r="R1568" s="12">
        <v>0</v>
      </c>
      <c r="S1568" s="12">
        <v>0</v>
      </c>
      <c r="T1568" s="140"/>
      <c r="U1568" s="142"/>
    </row>
    <row r="1569" spans="1:21" s="116" customFormat="1" ht="13.35" hidden="1" customHeight="1" x14ac:dyDescent="0.2">
      <c r="A1569" s="144"/>
      <c r="B1569" s="130" t="s">
        <v>90</v>
      </c>
      <c r="C1569" s="15"/>
      <c r="D1569" s="16"/>
      <c r="E1569" s="16"/>
      <c r="F1569" s="16"/>
      <c r="G1569" s="15"/>
      <c r="H1569" s="12">
        <f t="shared" ref="H1569:S1569" si="1092">H1570+H1571+H1572+H1573</f>
        <v>0</v>
      </c>
      <c r="I1569" s="12">
        <f t="shared" si="1092"/>
        <v>0</v>
      </c>
      <c r="J1569" s="12">
        <f t="shared" si="1092"/>
        <v>0</v>
      </c>
      <c r="K1569" s="12">
        <f t="shared" si="1092"/>
        <v>0</v>
      </c>
      <c r="L1569" s="12">
        <f t="shared" si="1092"/>
        <v>0</v>
      </c>
      <c r="M1569" s="12">
        <f t="shared" si="1092"/>
        <v>0</v>
      </c>
      <c r="N1569" s="12">
        <f t="shared" si="1092"/>
        <v>0</v>
      </c>
      <c r="O1569" s="12">
        <f t="shared" si="1092"/>
        <v>0</v>
      </c>
      <c r="P1569" s="12">
        <f t="shared" si="1092"/>
        <v>0</v>
      </c>
      <c r="Q1569" s="12">
        <f t="shared" si="1092"/>
        <v>0</v>
      </c>
      <c r="R1569" s="12">
        <f t="shared" si="1092"/>
        <v>0</v>
      </c>
      <c r="S1569" s="12">
        <f t="shared" si="1092"/>
        <v>0</v>
      </c>
      <c r="T1569" s="140"/>
      <c r="U1569" s="142"/>
    </row>
    <row r="1570" spans="1:21" s="116" customFormat="1" ht="13.35" hidden="1" customHeight="1" x14ac:dyDescent="0.2">
      <c r="A1570" s="144"/>
      <c r="B1570" s="130" t="s">
        <v>516</v>
      </c>
      <c r="C1570" s="15">
        <v>136</v>
      </c>
      <c r="D1570" s="18" t="s">
        <v>400</v>
      </c>
      <c r="E1570" s="18" t="s">
        <v>402</v>
      </c>
      <c r="F1570" s="16" t="s">
        <v>437</v>
      </c>
      <c r="G1570" s="15">
        <v>613</v>
      </c>
      <c r="H1570" s="12">
        <v>0</v>
      </c>
      <c r="I1570" s="19">
        <v>0</v>
      </c>
      <c r="J1570" s="12">
        <v>0</v>
      </c>
      <c r="K1570" s="12">
        <v>0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  <c r="S1570" s="12">
        <v>0</v>
      </c>
      <c r="T1570" s="140"/>
      <c r="U1570" s="142"/>
    </row>
    <row r="1571" spans="1:21" s="116" customFormat="1" ht="14.1" hidden="1" customHeight="1" x14ac:dyDescent="0.2">
      <c r="A1571" s="144"/>
      <c r="B1571" s="130" t="s">
        <v>8</v>
      </c>
      <c r="C1571" s="15"/>
      <c r="D1571" s="16"/>
      <c r="E1571" s="16"/>
      <c r="F1571" s="16"/>
      <c r="G1571" s="15"/>
      <c r="H1571" s="12">
        <v>0</v>
      </c>
      <c r="I1571" s="12">
        <v>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0</v>
      </c>
      <c r="T1571" s="140"/>
      <c r="U1571" s="142"/>
    </row>
    <row r="1572" spans="1:21" s="116" customFormat="1" ht="13.35" hidden="1" customHeight="1" x14ac:dyDescent="0.2">
      <c r="A1572" s="144"/>
      <c r="B1572" s="130" t="s">
        <v>9</v>
      </c>
      <c r="C1572" s="15"/>
      <c r="D1572" s="16"/>
      <c r="E1572" s="16"/>
      <c r="F1572" s="16"/>
      <c r="G1572" s="15"/>
      <c r="H1572" s="12">
        <v>0</v>
      </c>
      <c r="I1572" s="12">
        <v>0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40"/>
      <c r="U1572" s="142"/>
    </row>
    <row r="1573" spans="1:21" s="116" customFormat="1" ht="55.35" hidden="1" customHeight="1" x14ac:dyDescent="0.2">
      <c r="A1573" s="139"/>
      <c r="B1573" s="130" t="s">
        <v>12</v>
      </c>
      <c r="C1573" s="15"/>
      <c r="D1573" s="16"/>
      <c r="E1573" s="16"/>
      <c r="F1573" s="16"/>
      <c r="G1573" s="15"/>
      <c r="H1573" s="12">
        <v>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140"/>
      <c r="U1573" s="143"/>
    </row>
    <row r="1574" spans="1:21" s="116" customFormat="1" ht="15" customHeight="1" x14ac:dyDescent="0.2">
      <c r="A1574" s="141" t="s">
        <v>34</v>
      </c>
      <c r="B1574" s="130" t="s">
        <v>410</v>
      </c>
      <c r="C1574" s="15"/>
      <c r="D1574" s="16"/>
      <c r="E1574" s="16"/>
      <c r="F1574" s="16"/>
      <c r="G1574" s="15"/>
      <c r="H1574" s="12">
        <f>H1575+H1576+H1577+H1578</f>
        <v>0</v>
      </c>
      <c r="I1574" s="12">
        <f t="shared" ref="I1574:S1574" si="1093">I1575+I1576+I1577+I1578</f>
        <v>0</v>
      </c>
      <c r="J1574" s="12">
        <f t="shared" si="1093"/>
        <v>0</v>
      </c>
      <c r="K1574" s="12">
        <f t="shared" si="1093"/>
        <v>0</v>
      </c>
      <c r="L1574" s="12">
        <f t="shared" si="1093"/>
        <v>0</v>
      </c>
      <c r="M1574" s="12">
        <f t="shared" si="1093"/>
        <v>0</v>
      </c>
      <c r="N1574" s="12">
        <f t="shared" si="1093"/>
        <v>0</v>
      </c>
      <c r="O1574" s="12">
        <f t="shared" si="1093"/>
        <v>0</v>
      </c>
      <c r="P1574" s="12">
        <f t="shared" si="1093"/>
        <v>0</v>
      </c>
      <c r="Q1574" s="12">
        <f t="shared" si="1093"/>
        <v>0</v>
      </c>
      <c r="R1574" s="12">
        <f t="shared" si="1093"/>
        <v>0</v>
      </c>
      <c r="S1574" s="12">
        <f t="shared" si="1093"/>
        <v>0</v>
      </c>
      <c r="T1574" s="128"/>
      <c r="U1574" s="123"/>
    </row>
    <row r="1575" spans="1:21" s="204" customFormat="1" ht="13.35" customHeight="1" x14ac:dyDescent="0.2">
      <c r="A1575" s="142"/>
      <c r="B1575" s="130" t="s">
        <v>13</v>
      </c>
      <c r="C1575" s="15"/>
      <c r="D1575" s="16"/>
      <c r="E1575" s="16"/>
      <c r="F1575" s="16"/>
      <c r="G1575" s="15"/>
      <c r="H1575" s="12">
        <f t="shared" ref="H1575:S1575" si="1094">H1555+H1556</f>
        <v>0</v>
      </c>
      <c r="I1575" s="12">
        <f t="shared" si="1094"/>
        <v>0</v>
      </c>
      <c r="J1575" s="12">
        <f t="shared" si="1094"/>
        <v>0</v>
      </c>
      <c r="K1575" s="12">
        <f t="shared" si="1094"/>
        <v>0</v>
      </c>
      <c r="L1575" s="12">
        <f t="shared" si="1094"/>
        <v>0</v>
      </c>
      <c r="M1575" s="12">
        <f t="shared" si="1094"/>
        <v>0</v>
      </c>
      <c r="N1575" s="12">
        <f t="shared" si="1094"/>
        <v>0</v>
      </c>
      <c r="O1575" s="12">
        <f t="shared" si="1094"/>
        <v>0</v>
      </c>
      <c r="P1575" s="12">
        <f t="shared" si="1094"/>
        <v>0</v>
      </c>
      <c r="Q1575" s="12">
        <f t="shared" si="1094"/>
        <v>0</v>
      </c>
      <c r="R1575" s="12">
        <f t="shared" si="1094"/>
        <v>0</v>
      </c>
      <c r="S1575" s="12">
        <f t="shared" si="1094"/>
        <v>0</v>
      </c>
      <c r="T1575" s="185"/>
      <c r="U1575" s="140"/>
    </row>
    <row r="1576" spans="1:21" s="116" customFormat="1" ht="13.35" customHeight="1" x14ac:dyDescent="0.2">
      <c r="A1576" s="142"/>
      <c r="B1576" s="130" t="s">
        <v>14</v>
      </c>
      <c r="C1576" s="15"/>
      <c r="D1576" s="16"/>
      <c r="E1576" s="16"/>
      <c r="F1576" s="16"/>
      <c r="G1576" s="15"/>
      <c r="H1576" s="12">
        <f t="shared" ref="H1576:S1578" si="1095">H1557</f>
        <v>0</v>
      </c>
      <c r="I1576" s="12">
        <f t="shared" si="1095"/>
        <v>0</v>
      </c>
      <c r="J1576" s="12">
        <f t="shared" si="1095"/>
        <v>0</v>
      </c>
      <c r="K1576" s="12">
        <f t="shared" si="1095"/>
        <v>0</v>
      </c>
      <c r="L1576" s="12">
        <f t="shared" si="1095"/>
        <v>0</v>
      </c>
      <c r="M1576" s="12">
        <f t="shared" si="1095"/>
        <v>0</v>
      </c>
      <c r="N1576" s="12">
        <f t="shared" si="1095"/>
        <v>0</v>
      </c>
      <c r="O1576" s="12">
        <f t="shared" si="1095"/>
        <v>0</v>
      </c>
      <c r="P1576" s="12">
        <f t="shared" si="1095"/>
        <v>0</v>
      </c>
      <c r="Q1576" s="12">
        <f t="shared" si="1095"/>
        <v>0</v>
      </c>
      <c r="R1576" s="12">
        <f t="shared" si="1095"/>
        <v>0</v>
      </c>
      <c r="S1576" s="12">
        <f t="shared" si="1095"/>
        <v>0</v>
      </c>
      <c r="T1576" s="185"/>
      <c r="U1576" s="140"/>
    </row>
    <row r="1577" spans="1:21" s="116" customFormat="1" ht="13.35" customHeight="1" x14ac:dyDescent="0.2">
      <c r="A1577" s="142"/>
      <c r="B1577" s="130" t="s">
        <v>15</v>
      </c>
      <c r="C1577" s="15"/>
      <c r="D1577" s="16"/>
      <c r="E1577" s="16"/>
      <c r="F1577" s="16"/>
      <c r="G1577" s="15"/>
      <c r="H1577" s="12">
        <f t="shared" si="1095"/>
        <v>0</v>
      </c>
      <c r="I1577" s="12">
        <f t="shared" si="1095"/>
        <v>0</v>
      </c>
      <c r="J1577" s="12">
        <f t="shared" si="1095"/>
        <v>0</v>
      </c>
      <c r="K1577" s="12">
        <f t="shared" si="1095"/>
        <v>0</v>
      </c>
      <c r="L1577" s="12">
        <f t="shared" si="1095"/>
        <v>0</v>
      </c>
      <c r="M1577" s="12">
        <f t="shared" si="1095"/>
        <v>0</v>
      </c>
      <c r="N1577" s="12">
        <f t="shared" si="1095"/>
        <v>0</v>
      </c>
      <c r="O1577" s="12">
        <f t="shared" si="1095"/>
        <v>0</v>
      </c>
      <c r="P1577" s="12">
        <f t="shared" si="1095"/>
        <v>0</v>
      </c>
      <c r="Q1577" s="12">
        <f t="shared" si="1095"/>
        <v>0</v>
      </c>
      <c r="R1577" s="12">
        <f t="shared" si="1095"/>
        <v>0</v>
      </c>
      <c r="S1577" s="12">
        <f t="shared" si="1095"/>
        <v>0</v>
      </c>
      <c r="T1577" s="185"/>
      <c r="U1577" s="140"/>
    </row>
    <row r="1578" spans="1:21" s="116" customFormat="1" ht="13.35" customHeight="1" x14ac:dyDescent="0.2">
      <c r="A1578" s="143"/>
      <c r="B1578" s="130" t="s">
        <v>12</v>
      </c>
      <c r="C1578" s="15"/>
      <c r="D1578" s="16"/>
      <c r="E1578" s="16"/>
      <c r="F1578" s="16"/>
      <c r="G1578" s="15"/>
      <c r="H1578" s="12">
        <f t="shared" si="1095"/>
        <v>0</v>
      </c>
      <c r="I1578" s="12">
        <f t="shared" si="1095"/>
        <v>0</v>
      </c>
      <c r="J1578" s="12">
        <f t="shared" si="1095"/>
        <v>0</v>
      </c>
      <c r="K1578" s="12">
        <f t="shared" si="1095"/>
        <v>0</v>
      </c>
      <c r="L1578" s="12">
        <f t="shared" si="1095"/>
        <v>0</v>
      </c>
      <c r="M1578" s="12">
        <f t="shared" si="1095"/>
        <v>0</v>
      </c>
      <c r="N1578" s="12">
        <f t="shared" si="1095"/>
        <v>0</v>
      </c>
      <c r="O1578" s="12">
        <f t="shared" si="1095"/>
        <v>0</v>
      </c>
      <c r="P1578" s="12">
        <f t="shared" si="1095"/>
        <v>0</v>
      </c>
      <c r="Q1578" s="12">
        <f t="shared" si="1095"/>
        <v>0</v>
      </c>
      <c r="R1578" s="12">
        <f t="shared" si="1095"/>
        <v>0</v>
      </c>
      <c r="S1578" s="12">
        <f t="shared" si="1095"/>
        <v>0</v>
      </c>
      <c r="T1578" s="185"/>
      <c r="U1578" s="140"/>
    </row>
    <row r="1579" spans="1:21" s="116" customFormat="1" ht="13.35" customHeight="1" x14ac:dyDescent="0.2">
      <c r="A1579" s="141" t="s">
        <v>35</v>
      </c>
      <c r="B1579" s="130" t="s">
        <v>410</v>
      </c>
      <c r="C1579" s="15"/>
      <c r="D1579" s="16"/>
      <c r="E1579" s="16"/>
      <c r="F1579" s="16"/>
      <c r="G1579" s="15"/>
      <c r="H1579" s="25">
        <f>SUM(H1580:H1583)</f>
        <v>67797.8</v>
      </c>
      <c r="I1579" s="25">
        <f t="shared" ref="I1579:S1579" si="1096">SUM(I1580:I1583)</f>
        <v>4672.6099999999997</v>
      </c>
      <c r="J1579" s="25">
        <f t="shared" si="1096"/>
        <v>14801</v>
      </c>
      <c r="K1579" s="25">
        <f t="shared" si="1096"/>
        <v>4672.6099999999997</v>
      </c>
      <c r="L1579" s="25">
        <f t="shared" si="1096"/>
        <v>16810</v>
      </c>
      <c r="M1579" s="25">
        <f t="shared" si="1096"/>
        <v>0</v>
      </c>
      <c r="N1579" s="25">
        <f t="shared" si="1096"/>
        <v>15078</v>
      </c>
      <c r="O1579" s="25">
        <f t="shared" si="1096"/>
        <v>0</v>
      </c>
      <c r="P1579" s="25">
        <f t="shared" si="1096"/>
        <v>21108.799999999999</v>
      </c>
      <c r="Q1579" s="25">
        <f t="shared" si="1096"/>
        <v>0</v>
      </c>
      <c r="R1579" s="25">
        <f t="shared" si="1096"/>
        <v>68557</v>
      </c>
      <c r="S1579" s="25">
        <f t="shared" si="1096"/>
        <v>68665.7</v>
      </c>
      <c r="T1579" s="186"/>
      <c r="U1579" s="141"/>
    </row>
    <row r="1580" spans="1:21" s="116" customFormat="1" ht="13.35" customHeight="1" x14ac:dyDescent="0.2">
      <c r="A1580" s="142"/>
      <c r="B1580" s="130" t="s">
        <v>13</v>
      </c>
      <c r="C1580" s="15"/>
      <c r="D1580" s="16"/>
      <c r="E1580" s="16"/>
      <c r="F1580" s="16"/>
      <c r="G1580" s="15"/>
      <c r="H1580" s="25">
        <f>H1494+H1547+H1575</f>
        <v>65070.8</v>
      </c>
      <c r="I1580" s="25">
        <f t="shared" ref="I1580:S1583" si="1097">I1494+I1547+I1575</f>
        <v>4672.6099999999997</v>
      </c>
      <c r="J1580" s="25">
        <f t="shared" si="1097"/>
        <v>14801</v>
      </c>
      <c r="K1580" s="25">
        <f t="shared" si="1097"/>
        <v>4672.6099999999997</v>
      </c>
      <c r="L1580" s="25">
        <f t="shared" si="1097"/>
        <v>16810</v>
      </c>
      <c r="M1580" s="25">
        <f t="shared" si="1097"/>
        <v>0</v>
      </c>
      <c r="N1580" s="25">
        <f t="shared" si="1097"/>
        <v>15078</v>
      </c>
      <c r="O1580" s="25">
        <f t="shared" si="1097"/>
        <v>0</v>
      </c>
      <c r="P1580" s="25">
        <f t="shared" si="1097"/>
        <v>18381.8</v>
      </c>
      <c r="Q1580" s="25">
        <f t="shared" si="1097"/>
        <v>0</v>
      </c>
      <c r="R1580" s="25">
        <f>R1494+R1547+R1575</f>
        <v>68557</v>
      </c>
      <c r="S1580" s="25">
        <f t="shared" si="1097"/>
        <v>68665.7</v>
      </c>
      <c r="T1580" s="187"/>
      <c r="U1580" s="142"/>
    </row>
    <row r="1581" spans="1:21" s="116" customFormat="1" ht="13.35" customHeight="1" x14ac:dyDescent="0.2">
      <c r="A1581" s="142"/>
      <c r="B1581" s="130" t="s">
        <v>14</v>
      </c>
      <c r="C1581" s="15"/>
      <c r="D1581" s="16"/>
      <c r="E1581" s="16"/>
      <c r="F1581" s="16"/>
      <c r="G1581" s="15"/>
      <c r="H1581" s="25">
        <f t="shared" ref="H1581:H1583" si="1098">H1495+H1548+H1576</f>
        <v>2727</v>
      </c>
      <c r="I1581" s="25">
        <f t="shared" si="1097"/>
        <v>0</v>
      </c>
      <c r="J1581" s="25">
        <f t="shared" si="1097"/>
        <v>0</v>
      </c>
      <c r="K1581" s="25">
        <f t="shared" si="1097"/>
        <v>0</v>
      </c>
      <c r="L1581" s="25">
        <f t="shared" si="1097"/>
        <v>0</v>
      </c>
      <c r="M1581" s="25">
        <f t="shared" si="1097"/>
        <v>0</v>
      </c>
      <c r="N1581" s="25">
        <f t="shared" si="1097"/>
        <v>0</v>
      </c>
      <c r="O1581" s="25">
        <f t="shared" si="1097"/>
        <v>0</v>
      </c>
      <c r="P1581" s="25">
        <f t="shared" si="1097"/>
        <v>2727</v>
      </c>
      <c r="Q1581" s="25">
        <f t="shared" si="1097"/>
        <v>0</v>
      </c>
      <c r="R1581" s="25">
        <f t="shared" si="1097"/>
        <v>0</v>
      </c>
      <c r="S1581" s="25">
        <f t="shared" si="1097"/>
        <v>0</v>
      </c>
      <c r="T1581" s="187"/>
      <c r="U1581" s="142"/>
    </row>
    <row r="1582" spans="1:21" ht="13.35" customHeight="1" x14ac:dyDescent="0.2">
      <c r="A1582" s="142"/>
      <c r="B1582" s="14" t="s">
        <v>15</v>
      </c>
      <c r="C1582" s="15"/>
      <c r="D1582" s="16"/>
      <c r="E1582" s="16"/>
      <c r="F1582" s="16"/>
      <c r="G1582" s="15"/>
      <c r="H1582" s="25">
        <f t="shared" si="1098"/>
        <v>0</v>
      </c>
      <c r="I1582" s="25">
        <f t="shared" si="1097"/>
        <v>0</v>
      </c>
      <c r="J1582" s="25">
        <f t="shared" si="1097"/>
        <v>0</v>
      </c>
      <c r="K1582" s="25">
        <f t="shared" si="1097"/>
        <v>0</v>
      </c>
      <c r="L1582" s="25">
        <f t="shared" si="1097"/>
        <v>0</v>
      </c>
      <c r="M1582" s="25">
        <f t="shared" si="1097"/>
        <v>0</v>
      </c>
      <c r="N1582" s="25">
        <f t="shared" si="1097"/>
        <v>0</v>
      </c>
      <c r="O1582" s="25">
        <f t="shared" si="1097"/>
        <v>0</v>
      </c>
      <c r="P1582" s="25">
        <f t="shared" si="1097"/>
        <v>0</v>
      </c>
      <c r="Q1582" s="25">
        <f t="shared" si="1097"/>
        <v>0</v>
      </c>
      <c r="R1582" s="25">
        <f t="shared" si="1097"/>
        <v>0</v>
      </c>
      <c r="S1582" s="25">
        <f t="shared" si="1097"/>
        <v>0</v>
      </c>
      <c r="T1582" s="187"/>
      <c r="U1582" s="142"/>
    </row>
    <row r="1583" spans="1:21" ht="13.35" customHeight="1" x14ac:dyDescent="0.2">
      <c r="A1583" s="143"/>
      <c r="B1583" s="14" t="s">
        <v>12</v>
      </c>
      <c r="C1583" s="15"/>
      <c r="D1583" s="16"/>
      <c r="E1583" s="16"/>
      <c r="F1583" s="16"/>
      <c r="G1583" s="15"/>
      <c r="H1583" s="25">
        <f t="shared" si="1098"/>
        <v>0</v>
      </c>
      <c r="I1583" s="25">
        <f t="shared" si="1097"/>
        <v>0</v>
      </c>
      <c r="J1583" s="25">
        <f t="shared" si="1097"/>
        <v>0</v>
      </c>
      <c r="K1583" s="25">
        <f t="shared" si="1097"/>
        <v>0</v>
      </c>
      <c r="L1583" s="25">
        <f t="shared" si="1097"/>
        <v>0</v>
      </c>
      <c r="M1583" s="25">
        <f t="shared" si="1097"/>
        <v>0</v>
      </c>
      <c r="N1583" s="25">
        <f t="shared" si="1097"/>
        <v>0</v>
      </c>
      <c r="O1583" s="25">
        <f t="shared" si="1097"/>
        <v>0</v>
      </c>
      <c r="P1583" s="25">
        <f t="shared" si="1097"/>
        <v>0</v>
      </c>
      <c r="Q1583" s="25">
        <f t="shared" si="1097"/>
        <v>0</v>
      </c>
      <c r="R1583" s="25">
        <f t="shared" si="1097"/>
        <v>0</v>
      </c>
      <c r="S1583" s="25">
        <f t="shared" si="1097"/>
        <v>0</v>
      </c>
      <c r="T1583" s="188"/>
      <c r="U1583" s="143"/>
    </row>
    <row r="1584" spans="1:21" ht="13.35" customHeight="1" x14ac:dyDescent="0.2">
      <c r="A1584" s="140" t="s">
        <v>38</v>
      </c>
      <c r="B1584" s="14" t="s">
        <v>410</v>
      </c>
      <c r="C1584" s="112"/>
      <c r="D1584" s="113"/>
      <c r="E1584" s="113"/>
      <c r="F1584" s="113"/>
      <c r="G1584" s="112"/>
      <c r="H1584" s="114">
        <f>SUM(H1585:H1588)</f>
        <v>39186943.299999982</v>
      </c>
      <c r="I1584" s="115" t="e">
        <f t="shared" ref="I1584:S1584" si="1099">SUM(I1585:I1588)</f>
        <v>#DIV/0!</v>
      </c>
      <c r="J1584" s="115">
        <f t="shared" si="1099"/>
        <v>7591157.8129999992</v>
      </c>
      <c r="K1584" s="115">
        <f t="shared" si="1099"/>
        <v>6781202.4900000012</v>
      </c>
      <c r="L1584" s="115">
        <f t="shared" si="1099"/>
        <v>11510194.657</v>
      </c>
      <c r="M1584" s="115">
        <f t="shared" si="1099"/>
        <v>31260</v>
      </c>
      <c r="N1584" s="115">
        <f t="shared" si="1099"/>
        <v>6800325.1700000009</v>
      </c>
      <c r="O1584" s="115">
        <f t="shared" si="1099"/>
        <v>32385</v>
      </c>
      <c r="P1584" s="115">
        <f t="shared" si="1099"/>
        <v>13286035.660000002</v>
      </c>
      <c r="Q1584" s="115">
        <f t="shared" si="1099"/>
        <v>0</v>
      </c>
      <c r="R1584" s="115">
        <f t="shared" si="1099"/>
        <v>36331309</v>
      </c>
      <c r="S1584" s="115">
        <f t="shared" si="1099"/>
        <v>35674049.399999999</v>
      </c>
      <c r="T1584" s="89"/>
      <c r="U1584" s="37"/>
    </row>
    <row r="1585" spans="1:27" ht="12.75" customHeight="1" x14ac:dyDescent="0.2">
      <c r="A1585" s="140"/>
      <c r="B1585" s="14" t="s">
        <v>13</v>
      </c>
      <c r="C1585" s="15"/>
      <c r="D1585" s="16"/>
      <c r="E1585" s="16"/>
      <c r="F1585" s="16"/>
      <c r="G1585" s="15"/>
      <c r="H1585" s="24">
        <f t="shared" ref="H1585" si="1100">H1014+H1170+H1450+H1580</f>
        <v>35351030.899999984</v>
      </c>
      <c r="I1585" s="25" t="e">
        <f t="shared" ref="I1585:S1585" si="1101">I1014+I1170+I1450+I1580</f>
        <v>#DIV/0!</v>
      </c>
      <c r="J1585" s="25">
        <f t="shared" si="1101"/>
        <v>7385807.8129999992</v>
      </c>
      <c r="K1585" s="25">
        <f t="shared" si="1101"/>
        <v>6781202.4900000012</v>
      </c>
      <c r="L1585" s="25">
        <f t="shared" si="1101"/>
        <v>11376327.256999999</v>
      </c>
      <c r="M1585" s="25">
        <f t="shared" si="1101"/>
        <v>31260</v>
      </c>
      <c r="N1585" s="25">
        <f t="shared" si="1101"/>
        <v>6698517.7700000005</v>
      </c>
      <c r="O1585" s="25">
        <f t="shared" si="1101"/>
        <v>32385</v>
      </c>
      <c r="P1585" s="25">
        <f t="shared" si="1101"/>
        <v>9891148.0600000024</v>
      </c>
      <c r="Q1585" s="25">
        <f t="shared" si="1101"/>
        <v>0</v>
      </c>
      <c r="R1585" s="25">
        <f t="shared" si="1101"/>
        <v>34771901</v>
      </c>
      <c r="S1585" s="25">
        <f t="shared" si="1101"/>
        <v>34888677.799999997</v>
      </c>
      <c r="T1585" s="185"/>
      <c r="U1585" s="140"/>
    </row>
    <row r="1586" spans="1:27" ht="13.35" customHeight="1" x14ac:dyDescent="0.2">
      <c r="A1586" s="140"/>
      <c r="B1586" s="14" t="s">
        <v>14</v>
      </c>
      <c r="C1586" s="15"/>
      <c r="D1586" s="16"/>
      <c r="E1586" s="16"/>
      <c r="F1586" s="16"/>
      <c r="G1586" s="15"/>
      <c r="H1586" s="24">
        <f t="shared" ref="H1586" si="1102">H1015+H1171+H1451+H1581</f>
        <v>3612678.8</v>
      </c>
      <c r="I1586" s="25">
        <f t="shared" ref="I1586:S1586" si="1103">I1015+I1171+I1451+I1581</f>
        <v>0</v>
      </c>
      <c r="J1586" s="25">
        <f t="shared" si="1103"/>
        <v>205100</v>
      </c>
      <c r="K1586" s="25">
        <f t="shared" si="1103"/>
        <v>0</v>
      </c>
      <c r="L1586" s="25">
        <f t="shared" si="1103"/>
        <v>129467.4</v>
      </c>
      <c r="M1586" s="25">
        <f t="shared" si="1103"/>
        <v>0</v>
      </c>
      <c r="N1586" s="25">
        <f t="shared" si="1103"/>
        <v>0</v>
      </c>
      <c r="O1586" s="25">
        <f t="shared" si="1103"/>
        <v>0</v>
      </c>
      <c r="P1586" s="25">
        <f t="shared" si="1103"/>
        <v>3278111.4000000004</v>
      </c>
      <c r="Q1586" s="25">
        <f t="shared" si="1103"/>
        <v>0</v>
      </c>
      <c r="R1586" s="25">
        <f t="shared" si="1103"/>
        <v>1418867.0999999999</v>
      </c>
      <c r="S1586" s="25">
        <f t="shared" si="1103"/>
        <v>663941.69999999995</v>
      </c>
      <c r="T1586" s="185"/>
      <c r="U1586" s="140"/>
    </row>
    <row r="1587" spans="1:27" ht="15" customHeight="1" x14ac:dyDescent="0.2">
      <c r="A1587" s="140"/>
      <c r="B1587" s="14" t="s">
        <v>15</v>
      </c>
      <c r="C1587" s="15"/>
      <c r="D1587" s="16"/>
      <c r="E1587" s="16"/>
      <c r="F1587" s="16"/>
      <c r="G1587" s="15"/>
      <c r="H1587" s="24">
        <f t="shared" ref="H1587" si="1104">H1016+H1172+H1452+H1582</f>
        <v>223233.6</v>
      </c>
      <c r="I1587" s="25">
        <f t="shared" ref="I1587:S1587" si="1105">I1016+I1172+I1452+I1582</f>
        <v>0</v>
      </c>
      <c r="J1587" s="25">
        <f t="shared" si="1105"/>
        <v>250</v>
      </c>
      <c r="K1587" s="25">
        <f t="shared" si="1105"/>
        <v>0</v>
      </c>
      <c r="L1587" s="25">
        <f t="shared" si="1105"/>
        <v>4400</v>
      </c>
      <c r="M1587" s="25">
        <f t="shared" si="1105"/>
        <v>0</v>
      </c>
      <c r="N1587" s="25">
        <f t="shared" si="1105"/>
        <v>101807.40000000001</v>
      </c>
      <c r="O1587" s="25">
        <f t="shared" si="1105"/>
        <v>0</v>
      </c>
      <c r="P1587" s="25">
        <f t="shared" si="1105"/>
        <v>116776.2</v>
      </c>
      <c r="Q1587" s="25">
        <f t="shared" si="1105"/>
        <v>0</v>
      </c>
      <c r="R1587" s="25">
        <f t="shared" si="1105"/>
        <v>140540.90000000002</v>
      </c>
      <c r="S1587" s="25">
        <f t="shared" si="1105"/>
        <v>121429.90000000001</v>
      </c>
      <c r="T1587" s="185"/>
      <c r="U1587" s="140"/>
    </row>
    <row r="1588" spans="1:27" ht="12.75" customHeight="1" x14ac:dyDescent="0.2">
      <c r="A1588" s="140"/>
      <c r="B1588" s="14" t="s">
        <v>12</v>
      </c>
      <c r="C1588" s="15"/>
      <c r="D1588" s="16"/>
      <c r="E1588" s="16"/>
      <c r="F1588" s="16"/>
      <c r="G1588" s="15"/>
      <c r="H1588" s="25">
        <f t="shared" ref="H1588:S1588" si="1106">H1017+H1173+H1453+H1583</f>
        <v>0</v>
      </c>
      <c r="I1588" s="25">
        <f t="shared" si="1106"/>
        <v>0</v>
      </c>
      <c r="J1588" s="25">
        <f t="shared" si="1106"/>
        <v>0</v>
      </c>
      <c r="K1588" s="25">
        <f t="shared" si="1106"/>
        <v>0</v>
      </c>
      <c r="L1588" s="25">
        <f t="shared" si="1106"/>
        <v>0</v>
      </c>
      <c r="M1588" s="25">
        <f t="shared" si="1106"/>
        <v>0</v>
      </c>
      <c r="N1588" s="25">
        <f t="shared" si="1106"/>
        <v>0</v>
      </c>
      <c r="O1588" s="25">
        <f t="shared" si="1106"/>
        <v>0</v>
      </c>
      <c r="P1588" s="25">
        <f t="shared" si="1106"/>
        <v>0</v>
      </c>
      <c r="Q1588" s="25">
        <f t="shared" si="1106"/>
        <v>0</v>
      </c>
      <c r="R1588" s="25">
        <f t="shared" si="1106"/>
        <v>0</v>
      </c>
      <c r="S1588" s="25">
        <f t="shared" si="1106"/>
        <v>0</v>
      </c>
      <c r="T1588" s="185"/>
      <c r="U1588" s="140"/>
      <c r="V1588" s="3"/>
      <c r="W1588" s="3"/>
      <c r="X1588" s="3"/>
    </row>
    <row r="1589" spans="1:27" s="2" customFormat="1" ht="13.35" hidden="1" customHeight="1" x14ac:dyDescent="0.2">
      <c r="A1589" s="41"/>
      <c r="B1589" s="38" t="s">
        <v>46</v>
      </c>
      <c r="C1589" s="39"/>
      <c r="D1589" s="40"/>
      <c r="E1589" s="40"/>
      <c r="F1589" s="40"/>
      <c r="G1589" s="39"/>
      <c r="H1589" s="60">
        <f>H1591-H1584</f>
        <v>0</v>
      </c>
      <c r="I1589" s="60" t="e">
        <f t="shared" ref="I1589:S1589" si="1107">I1591-I1584</f>
        <v>#DIV/0!</v>
      </c>
      <c r="J1589" s="60">
        <f t="shared" si="1107"/>
        <v>0</v>
      </c>
      <c r="K1589" s="60">
        <f t="shared" si="1107"/>
        <v>0</v>
      </c>
      <c r="L1589" s="60">
        <f t="shared" si="1107"/>
        <v>0</v>
      </c>
      <c r="M1589" s="60">
        <f t="shared" si="1107"/>
        <v>0</v>
      </c>
      <c r="N1589" s="60">
        <f t="shared" si="1107"/>
        <v>0</v>
      </c>
      <c r="O1589" s="60">
        <f t="shared" si="1107"/>
        <v>0</v>
      </c>
      <c r="P1589" s="60">
        <f t="shared" si="1107"/>
        <v>0</v>
      </c>
      <c r="Q1589" s="60">
        <f t="shared" si="1107"/>
        <v>0</v>
      </c>
      <c r="R1589" s="60">
        <f t="shared" si="1107"/>
        <v>0</v>
      </c>
      <c r="S1589" s="60">
        <f t="shared" si="1107"/>
        <v>0</v>
      </c>
      <c r="T1589" s="42"/>
      <c r="U1589" s="43"/>
    </row>
    <row r="1590" spans="1:27" s="2" customFormat="1" ht="13.35" hidden="1" customHeight="1" x14ac:dyDescent="0.2">
      <c r="A1590" s="41"/>
      <c r="B1590" s="38"/>
      <c r="C1590" s="39"/>
      <c r="D1590" s="40"/>
      <c r="E1590" s="40"/>
      <c r="F1590" s="40"/>
      <c r="G1590" s="39"/>
      <c r="H1590" s="60"/>
      <c r="I1590" s="60"/>
      <c r="J1590" s="60"/>
      <c r="K1590" s="60"/>
      <c r="L1590" s="60"/>
      <c r="M1590" s="60"/>
      <c r="N1590" s="60"/>
      <c r="O1590" s="60"/>
      <c r="P1590" s="60"/>
      <c r="Q1590" s="60">
        <f t="shared" ref="Q1590" si="1108">Q1584-Q1589</f>
        <v>0</v>
      </c>
      <c r="R1590" s="60"/>
      <c r="S1590" s="60"/>
      <c r="T1590" s="42"/>
      <c r="U1590" s="43"/>
    </row>
    <row r="1591" spans="1:27" s="2" customFormat="1" ht="13.35" hidden="1" customHeight="1" x14ac:dyDescent="0.2">
      <c r="A1591" s="38"/>
      <c r="B1591" s="61" t="s">
        <v>46</v>
      </c>
      <c r="C1591" s="45"/>
      <c r="D1591" s="46"/>
      <c r="E1591" s="46"/>
      <c r="F1591" s="46"/>
      <c r="G1591" s="45"/>
      <c r="H1591" s="49">
        <f>H1592+H1601+H1607+H1608+H1609+H1610+H1611+H1612+H1613+H1614+H1615+H1616+H1617</f>
        <v>39186943.299999997</v>
      </c>
      <c r="I1591" s="49">
        <f t="shared" ref="I1591:S1591" si="1109">I1592+I1601+I1607+I1608+I1609+I1610+I1611+I1612+I1613+I1614+I1615+I1616+I1617</f>
        <v>6848823.4900000002</v>
      </c>
      <c r="J1591" s="49">
        <f t="shared" si="1109"/>
        <v>7591157.8130000001</v>
      </c>
      <c r="K1591" s="49">
        <f t="shared" si="1109"/>
        <v>6781202.4900000002</v>
      </c>
      <c r="L1591" s="49">
        <f t="shared" si="1109"/>
        <v>11510194.657</v>
      </c>
      <c r="M1591" s="49">
        <f t="shared" si="1109"/>
        <v>31260</v>
      </c>
      <c r="N1591" s="49">
        <f t="shared" si="1109"/>
        <v>6800325.1700000009</v>
      </c>
      <c r="O1591" s="49">
        <f t="shared" si="1109"/>
        <v>32385</v>
      </c>
      <c r="P1591" s="49">
        <f t="shared" si="1109"/>
        <v>13286035.66</v>
      </c>
      <c r="Q1591" s="49">
        <f t="shared" si="1109"/>
        <v>0</v>
      </c>
      <c r="R1591" s="49">
        <f>R1592+R1601+R1607+R1608+R1609+R1610+R1611+R1612+R1613+R1614+R1615+R1616+R1617</f>
        <v>36331308.999999993</v>
      </c>
      <c r="S1591" s="49">
        <f t="shared" si="1109"/>
        <v>35674049.399999999</v>
      </c>
      <c r="T1591" s="50" t="s">
        <v>373</v>
      </c>
      <c r="U1591" s="62" t="s">
        <v>427</v>
      </c>
      <c r="V1591" s="5"/>
      <c r="W1591" s="5"/>
      <c r="X1591" s="5" t="s">
        <v>374</v>
      </c>
      <c r="Y1591" s="5" t="s">
        <v>428</v>
      </c>
      <c r="Z1591" s="5" t="s">
        <v>429</v>
      </c>
      <c r="AA1591" s="5" t="s">
        <v>430</v>
      </c>
    </row>
    <row r="1592" spans="1:27" s="2" customFormat="1" ht="13.35" hidden="1" customHeight="1" x14ac:dyDescent="0.2">
      <c r="A1592" s="38"/>
      <c r="B1592" s="63" t="s">
        <v>62</v>
      </c>
      <c r="C1592" s="48">
        <v>136</v>
      </c>
      <c r="D1592" s="46"/>
      <c r="E1592" s="46"/>
      <c r="F1592" s="46"/>
      <c r="G1592" s="45"/>
      <c r="H1592" s="53">
        <f>SUM(H1593:H1600)</f>
        <v>30543687</v>
      </c>
      <c r="I1592" s="53">
        <f t="shared" ref="I1592:S1592" si="1110">SUM(I1593:I1600)</f>
        <v>6848053.4900000002</v>
      </c>
      <c r="J1592" s="53">
        <f t="shared" si="1110"/>
        <v>6702577.4000000004</v>
      </c>
      <c r="K1592" s="53">
        <f t="shared" si="1110"/>
        <v>6780432.4900000002</v>
      </c>
      <c r="L1592" s="53">
        <f t="shared" si="1110"/>
        <v>9977821.3499999996</v>
      </c>
      <c r="M1592" s="53">
        <f t="shared" si="1110"/>
        <v>31260</v>
      </c>
      <c r="N1592" s="53">
        <f t="shared" si="1110"/>
        <v>5823166.2000000002</v>
      </c>
      <c r="O1592" s="53">
        <f t="shared" si="1110"/>
        <v>32385</v>
      </c>
      <c r="P1592" s="53">
        <f t="shared" si="1110"/>
        <v>8040892.0499999998</v>
      </c>
      <c r="Q1592" s="53">
        <f t="shared" si="1110"/>
        <v>0</v>
      </c>
      <c r="R1592" s="53">
        <f t="shared" si="1110"/>
        <v>31535288.999999996</v>
      </c>
      <c r="S1592" s="53">
        <f t="shared" si="1110"/>
        <v>33067314.199999999</v>
      </c>
      <c r="T1592" s="49">
        <f>SUM(T1593:T1600)</f>
        <v>30687195.300000001</v>
      </c>
      <c r="U1592" s="64">
        <f>H1592+H1601-T1592</f>
        <v>0</v>
      </c>
      <c r="V1592" s="5"/>
      <c r="W1592" s="5"/>
      <c r="X1592" s="8">
        <f>SUM(X1593:X1600)</f>
        <v>31535289</v>
      </c>
      <c r="Y1592" s="7">
        <f>R1592-X1592</f>
        <v>0</v>
      </c>
      <c r="Z1592" s="8">
        <f>SUM(Z1593:Z1600)</f>
        <v>33067314.199999999</v>
      </c>
      <c r="AA1592" s="7">
        <f t="shared" ref="AA1592:AA1601" si="1111">S1592-Z1592</f>
        <v>0</v>
      </c>
    </row>
    <row r="1593" spans="1:27" s="2" customFormat="1" ht="13.35" hidden="1" customHeight="1" x14ac:dyDescent="0.2">
      <c r="A1593" s="38"/>
      <c r="B1593" s="63"/>
      <c r="C1593" s="48">
        <v>136</v>
      </c>
      <c r="D1593" s="46" t="s">
        <v>39</v>
      </c>
      <c r="E1593" s="46"/>
      <c r="F1593" s="46"/>
      <c r="G1593" s="45"/>
      <c r="H1593" s="53">
        <f t="shared" ref="H1593:S1593" si="1112">H402+H488+H537+H27+H28+H29+H63+H64</f>
        <v>9231967.7000000011</v>
      </c>
      <c r="I1593" s="53">
        <f t="shared" si="1112"/>
        <v>2678707</v>
      </c>
      <c r="J1593" s="53">
        <f t="shared" si="1112"/>
        <v>2117664.5499999998</v>
      </c>
      <c r="K1593" s="53">
        <f t="shared" si="1112"/>
        <v>2678707</v>
      </c>
      <c r="L1593" s="53">
        <f t="shared" si="1112"/>
        <v>2868932.25</v>
      </c>
      <c r="M1593" s="53">
        <f t="shared" si="1112"/>
        <v>0</v>
      </c>
      <c r="N1593" s="53">
        <f t="shared" si="1112"/>
        <v>1785202.5499999998</v>
      </c>
      <c r="O1593" s="53">
        <f t="shared" si="1112"/>
        <v>0</v>
      </c>
      <c r="P1593" s="53">
        <f t="shared" si="1112"/>
        <v>2460168.35</v>
      </c>
      <c r="Q1593" s="53">
        <f t="shared" si="1112"/>
        <v>0</v>
      </c>
      <c r="R1593" s="53">
        <f t="shared" si="1112"/>
        <v>9613133</v>
      </c>
      <c r="S1593" s="53">
        <f t="shared" si="1112"/>
        <v>10117774.100000001</v>
      </c>
      <c r="T1593" s="49">
        <v>9337656.6999999993</v>
      </c>
      <c r="U1593" s="64">
        <f>H1593+H1602-T1593</f>
        <v>0</v>
      </c>
      <c r="V1593" s="5"/>
      <c r="W1593" s="5"/>
      <c r="X1593" s="8">
        <f>9613133</f>
        <v>9613133</v>
      </c>
      <c r="Y1593" s="7">
        <f>R1593-X1593</f>
        <v>0</v>
      </c>
      <c r="Z1593" s="8">
        <v>10117774.1</v>
      </c>
      <c r="AA1593" s="7">
        <f t="shared" si="1111"/>
        <v>0</v>
      </c>
    </row>
    <row r="1594" spans="1:27" s="2" customFormat="1" ht="13.35" hidden="1" customHeight="1" x14ac:dyDescent="0.2">
      <c r="A1594" s="38"/>
      <c r="B1594" s="63"/>
      <c r="C1594" s="48">
        <v>136</v>
      </c>
      <c r="D1594" s="46" t="s">
        <v>40</v>
      </c>
      <c r="E1594" s="46"/>
      <c r="F1594" s="46"/>
      <c r="G1594" s="45"/>
      <c r="H1594" s="53">
        <f t="shared" ref="H1594:S1594" si="1113">H403+H404+H406+H407+H408+H489+H534+H576+H577+H719+H1109+H1110+H536+H720+H726+H129+H415+H416+H128+H538+H595</f>
        <v>18505893.799999997</v>
      </c>
      <c r="I1594" s="53">
        <f t="shared" si="1113"/>
        <v>3717472.2</v>
      </c>
      <c r="J1594" s="53">
        <f t="shared" si="1113"/>
        <v>4033326.3</v>
      </c>
      <c r="K1594" s="53">
        <f t="shared" si="1113"/>
        <v>3717472.2</v>
      </c>
      <c r="L1594" s="53">
        <f t="shared" si="1113"/>
        <v>6472448.5999999996</v>
      </c>
      <c r="M1594" s="53">
        <f t="shared" si="1113"/>
        <v>0</v>
      </c>
      <c r="N1594" s="53">
        <f t="shared" si="1113"/>
        <v>3112870.6</v>
      </c>
      <c r="O1594" s="53">
        <f t="shared" si="1113"/>
        <v>0</v>
      </c>
      <c r="P1594" s="53">
        <f t="shared" si="1113"/>
        <v>4887248.3</v>
      </c>
      <c r="Q1594" s="53">
        <f t="shared" si="1113"/>
        <v>0</v>
      </c>
      <c r="R1594" s="53">
        <f t="shared" si="1113"/>
        <v>19328403.699999996</v>
      </c>
      <c r="S1594" s="53">
        <f t="shared" si="1113"/>
        <v>20338838.5</v>
      </c>
      <c r="T1594" s="49">
        <v>18511191.800000001</v>
      </c>
      <c r="U1594" s="64">
        <f>H1594+H1603-T1594</f>
        <v>0</v>
      </c>
      <c r="V1594" s="5"/>
      <c r="W1594" s="5"/>
      <c r="X1594" s="8">
        <v>19328403.699999999</v>
      </c>
      <c r="Y1594" s="7">
        <f t="shared" ref="Y1594:Y1601" si="1114">R1594-X1594</f>
        <v>0</v>
      </c>
      <c r="Z1594" s="8">
        <v>20338838.5</v>
      </c>
      <c r="AA1594" s="7">
        <f t="shared" si="1111"/>
        <v>0</v>
      </c>
    </row>
    <row r="1595" spans="1:27" s="2" customFormat="1" ht="13.35" hidden="1" customHeight="1" x14ac:dyDescent="0.2">
      <c r="A1595" s="38"/>
      <c r="B1595" s="63"/>
      <c r="C1595" s="48">
        <v>136</v>
      </c>
      <c r="D1595" s="46" t="s">
        <v>285</v>
      </c>
      <c r="E1595" s="46" t="s">
        <v>406</v>
      </c>
      <c r="F1595" s="46"/>
      <c r="G1595" s="45"/>
      <c r="H1595" s="53">
        <f t="shared" ref="H1595:S1595" si="1115">H410+H411+H539</f>
        <v>156056.5</v>
      </c>
      <c r="I1595" s="53">
        <f t="shared" si="1115"/>
        <v>101440</v>
      </c>
      <c r="J1595" s="53">
        <f t="shared" si="1115"/>
        <v>38962.400000000001</v>
      </c>
      <c r="K1595" s="53">
        <f t="shared" si="1115"/>
        <v>38920</v>
      </c>
      <c r="L1595" s="53">
        <f t="shared" si="1115"/>
        <v>38936</v>
      </c>
      <c r="M1595" s="53">
        <f t="shared" si="1115"/>
        <v>31260</v>
      </c>
      <c r="N1595" s="53">
        <f t="shared" si="1115"/>
        <v>38936</v>
      </c>
      <c r="O1595" s="53">
        <f t="shared" si="1115"/>
        <v>31260</v>
      </c>
      <c r="P1595" s="53">
        <f t="shared" si="1115"/>
        <v>39222.1</v>
      </c>
      <c r="Q1595" s="53">
        <f t="shared" si="1115"/>
        <v>0</v>
      </c>
      <c r="R1595" s="53">
        <f t="shared" si="1115"/>
        <v>163259</v>
      </c>
      <c r="S1595" s="53">
        <f t="shared" si="1115"/>
        <v>171126.5</v>
      </c>
      <c r="T1595" s="49">
        <v>157070.5</v>
      </c>
      <c r="U1595" s="64">
        <f>H1595+H1604-T1595</f>
        <v>0</v>
      </c>
      <c r="V1595" s="5"/>
      <c r="W1595" s="5"/>
      <c r="X1595" s="8">
        <v>163259</v>
      </c>
      <c r="Y1595" s="7">
        <f t="shared" si="1114"/>
        <v>0</v>
      </c>
      <c r="Z1595" s="8">
        <v>171126.5</v>
      </c>
      <c r="AA1595" s="7">
        <f t="shared" si="1111"/>
        <v>0</v>
      </c>
    </row>
    <row r="1596" spans="1:27" s="2" customFormat="1" ht="13.35" hidden="1" customHeight="1" x14ac:dyDescent="0.2">
      <c r="A1596" s="38"/>
      <c r="B1596" s="63"/>
      <c r="C1596" s="48">
        <v>136</v>
      </c>
      <c r="D1596" s="46" t="s">
        <v>43</v>
      </c>
      <c r="E1596" s="46"/>
      <c r="F1596" s="46"/>
      <c r="G1596" s="45"/>
      <c r="H1596" s="53">
        <f t="shared" ref="H1596" si="1116">H1026+H1028+H1029+H1027</f>
        <v>0</v>
      </c>
      <c r="I1596" s="53">
        <f t="shared" ref="I1596:S1596" si="1117">I1026+I1028+I1029+I1027</f>
        <v>0</v>
      </c>
      <c r="J1596" s="53">
        <f t="shared" si="1117"/>
        <v>0</v>
      </c>
      <c r="K1596" s="53">
        <f t="shared" si="1117"/>
        <v>0</v>
      </c>
      <c r="L1596" s="53">
        <f t="shared" si="1117"/>
        <v>0</v>
      </c>
      <c r="M1596" s="53">
        <f t="shared" si="1117"/>
        <v>0</v>
      </c>
      <c r="N1596" s="53">
        <f t="shared" si="1117"/>
        <v>0</v>
      </c>
      <c r="O1596" s="53">
        <f t="shared" si="1117"/>
        <v>0</v>
      </c>
      <c r="P1596" s="53">
        <f t="shared" si="1117"/>
        <v>0</v>
      </c>
      <c r="Q1596" s="53">
        <f t="shared" si="1117"/>
        <v>0</v>
      </c>
      <c r="R1596" s="53">
        <f t="shared" si="1117"/>
        <v>0</v>
      </c>
      <c r="S1596" s="53">
        <f t="shared" si="1117"/>
        <v>0</v>
      </c>
      <c r="T1596" s="49"/>
      <c r="U1596" s="64">
        <f t="shared" ref="U1596:U1600" si="1118">H1596-T1596</f>
        <v>0</v>
      </c>
      <c r="V1596" s="5"/>
      <c r="W1596" s="5"/>
      <c r="X1596" s="8"/>
      <c r="Y1596" s="7">
        <f t="shared" si="1114"/>
        <v>0</v>
      </c>
      <c r="Z1596" s="8"/>
      <c r="AA1596" s="7">
        <f t="shared" si="1111"/>
        <v>0</v>
      </c>
    </row>
    <row r="1597" spans="1:27" s="2" customFormat="1" ht="13.35" hidden="1" customHeight="1" x14ac:dyDescent="0.2">
      <c r="A1597" s="65"/>
      <c r="B1597" s="63"/>
      <c r="C1597" s="48">
        <v>136</v>
      </c>
      <c r="D1597" s="46" t="s">
        <v>42</v>
      </c>
      <c r="E1597" s="46"/>
      <c r="F1597" s="46"/>
      <c r="G1597" s="45"/>
      <c r="H1597" s="53">
        <f t="shared" ref="H1597" si="1119">H1025+H1506</f>
        <v>67645.399999999994</v>
      </c>
      <c r="I1597" s="53">
        <f t="shared" ref="I1597:S1597" si="1120">I1025+I1506</f>
        <v>15200</v>
      </c>
      <c r="J1597" s="53">
        <f t="shared" si="1120"/>
        <v>16422.400000000001</v>
      </c>
      <c r="K1597" s="53">
        <f t="shared" si="1120"/>
        <v>15200</v>
      </c>
      <c r="L1597" s="53">
        <f t="shared" si="1120"/>
        <v>16300</v>
      </c>
      <c r="M1597" s="53">
        <f t="shared" si="1120"/>
        <v>0</v>
      </c>
      <c r="N1597" s="53">
        <f t="shared" si="1120"/>
        <v>16300</v>
      </c>
      <c r="O1597" s="53">
        <f t="shared" si="1120"/>
        <v>0</v>
      </c>
      <c r="P1597" s="53">
        <f t="shared" si="1120"/>
        <v>18623</v>
      </c>
      <c r="Q1597" s="53">
        <f t="shared" si="1120"/>
        <v>0</v>
      </c>
      <c r="R1597" s="53">
        <f t="shared" si="1120"/>
        <v>66853.600000000006</v>
      </c>
      <c r="S1597" s="53">
        <f t="shared" si="1120"/>
        <v>68443.899999999994</v>
      </c>
      <c r="T1597" s="49">
        <f>65322.4+5050</f>
        <v>70372.399999999994</v>
      </c>
      <c r="U1597" s="64">
        <f>H1597+H1605-T1597</f>
        <v>0</v>
      </c>
      <c r="V1597" s="5"/>
      <c r="W1597" s="5"/>
      <c r="X1597" s="8">
        <v>66853.600000000006</v>
      </c>
      <c r="Y1597" s="7">
        <f t="shared" si="1114"/>
        <v>0</v>
      </c>
      <c r="Z1597" s="8">
        <v>68443.899999999994</v>
      </c>
      <c r="AA1597" s="7">
        <f t="shared" si="1111"/>
        <v>0</v>
      </c>
    </row>
    <row r="1598" spans="1:27" s="2" customFormat="1" ht="13.35" hidden="1" customHeight="1" x14ac:dyDescent="0.2">
      <c r="A1598" s="38"/>
      <c r="B1598" s="63"/>
      <c r="C1598" s="48">
        <v>136</v>
      </c>
      <c r="D1598" s="46" t="s">
        <v>41</v>
      </c>
      <c r="E1598" s="46" t="s">
        <v>402</v>
      </c>
      <c r="F1598" s="46"/>
      <c r="G1598" s="45"/>
      <c r="H1598" s="51">
        <f>H123+H124+H125+H126+H127+H209+H210+H211+H240+H241+H242+H243+H313+H314+H315+H316+H317+H409+H412+H510+H592+H593+H594+H721+H722+H723+H724+H725+H953+H954+H955+H1080+H1081+H1112+H1114+H1152+H1181+H1182+H1183+H1184+H1215+H1216+H1217+H1258+H1259+H1260+H1294+H1295+H1370+H1371+H1372+H1395+H1396+H1461+H1502+H1503+H1504+H1505+H1507+H1508+H1509+H1555+H1556+H1297+H1111+H1337</f>
        <v>1120976.7999999996</v>
      </c>
      <c r="I1598" s="53">
        <f t="shared" ref="I1598:S1598" si="1121">I123+I124+I125+I126+I127+I209+I210+I211+I240+I241+I242+I243+I313+I314+I315+I316+I317+I409+I412+I510+I592+I593+I594+I721+I722+I723+I724+I725+I953+I954+I955+I1080+I1081+I1112+I1114+I1152+I1181+I1182+I1183+I1184+I1215+I1216+I1217+I1258+I1259+I1260+I1294+I1295+I1370+I1371+I1372+I1395+I1396+I1461+I1502+I1503+I1504+I1505+I1507+I1508+I1509+I1555+I1556+I1297+I1111+I1337</f>
        <v>23666.41</v>
      </c>
      <c r="J1598" s="53">
        <f t="shared" si="1121"/>
        <v>122097.5</v>
      </c>
      <c r="K1598" s="53">
        <f t="shared" si="1121"/>
        <v>18565.409999999996</v>
      </c>
      <c r="L1598" s="53">
        <f t="shared" si="1121"/>
        <v>209796.90000000002</v>
      </c>
      <c r="M1598" s="53">
        <f t="shared" si="1121"/>
        <v>0</v>
      </c>
      <c r="N1598" s="53">
        <f t="shared" si="1121"/>
        <v>667671.6</v>
      </c>
      <c r="O1598" s="53">
        <f t="shared" si="1121"/>
        <v>1125</v>
      </c>
      <c r="P1598" s="53">
        <f t="shared" si="1121"/>
        <v>122180.79999999999</v>
      </c>
      <c r="Q1598" s="53">
        <f t="shared" si="1121"/>
        <v>0</v>
      </c>
      <c r="R1598" s="53">
        <f t="shared" si="1121"/>
        <v>902492.9</v>
      </c>
      <c r="S1598" s="53">
        <f t="shared" si="1121"/>
        <v>909984.4</v>
      </c>
      <c r="T1598" s="51">
        <v>1149757.1000000001</v>
      </c>
      <c r="U1598" s="64">
        <f>H1598+H1606-T1598</f>
        <v>0</v>
      </c>
      <c r="V1598" s="5"/>
      <c r="W1598" s="5"/>
      <c r="X1598" s="8">
        <v>902492.9</v>
      </c>
      <c r="Y1598" s="7">
        <f>R1598-X1598</f>
        <v>0</v>
      </c>
      <c r="Z1598" s="8">
        <v>909984.4</v>
      </c>
      <c r="AA1598" s="7">
        <f t="shared" si="1111"/>
        <v>0</v>
      </c>
    </row>
    <row r="1599" spans="1:27" s="2" customFormat="1" ht="13.35" hidden="1" customHeight="1" x14ac:dyDescent="0.2">
      <c r="A1599" s="38"/>
      <c r="B1599" s="63"/>
      <c r="C1599" s="48">
        <v>136</v>
      </c>
      <c r="D1599" s="46" t="s">
        <v>50</v>
      </c>
      <c r="E1599" s="46"/>
      <c r="F1599" s="46"/>
      <c r="G1599" s="45"/>
      <c r="H1599" s="53">
        <f t="shared" ref="H1599:S1599" si="1122">H405+H1079</f>
        <v>1460436.5</v>
      </c>
      <c r="I1599" s="53">
        <f t="shared" si="1122"/>
        <v>311567.88</v>
      </c>
      <c r="J1599" s="53">
        <f t="shared" si="1122"/>
        <v>373927.25</v>
      </c>
      <c r="K1599" s="53">
        <f t="shared" si="1122"/>
        <v>311567.88</v>
      </c>
      <c r="L1599" s="53">
        <f t="shared" si="1122"/>
        <v>371230.6</v>
      </c>
      <c r="M1599" s="53">
        <f t="shared" si="1122"/>
        <v>0</v>
      </c>
      <c r="N1599" s="53">
        <f t="shared" si="1122"/>
        <v>202006.15</v>
      </c>
      <c r="O1599" s="53">
        <f t="shared" si="1122"/>
        <v>0</v>
      </c>
      <c r="P1599" s="53">
        <f t="shared" si="1122"/>
        <v>513272.5</v>
      </c>
      <c r="Q1599" s="53">
        <f t="shared" si="1122"/>
        <v>0</v>
      </c>
      <c r="R1599" s="53">
        <f t="shared" si="1122"/>
        <v>1460436.5</v>
      </c>
      <c r="S1599" s="53">
        <f t="shared" si="1122"/>
        <v>1460436.5</v>
      </c>
      <c r="T1599" s="49">
        <f>1398436.5+62000</f>
        <v>1460436.5</v>
      </c>
      <c r="U1599" s="64">
        <f t="shared" si="1118"/>
        <v>0</v>
      </c>
      <c r="V1599" s="5"/>
      <c r="W1599" s="5"/>
      <c r="X1599" s="8">
        <v>1460436.5</v>
      </c>
      <c r="Y1599" s="7">
        <f t="shared" si="1114"/>
        <v>0</v>
      </c>
      <c r="Z1599" s="8">
        <v>1460436.5</v>
      </c>
      <c r="AA1599" s="7">
        <f t="shared" si="1111"/>
        <v>0</v>
      </c>
    </row>
    <row r="1600" spans="1:27" s="2" customFormat="1" ht="13.35" hidden="1" customHeight="1" x14ac:dyDescent="0.2">
      <c r="A1600" s="38"/>
      <c r="B1600" s="63"/>
      <c r="C1600" s="48">
        <v>136</v>
      </c>
      <c r="D1600" s="46" t="s">
        <v>431</v>
      </c>
      <c r="E1600" s="46"/>
      <c r="F1600" s="46"/>
      <c r="G1600" s="45"/>
      <c r="H1600" s="53">
        <f t="shared" ref="H1600:S1600" si="1123">H413+H414</f>
        <v>710.3</v>
      </c>
      <c r="I1600" s="53">
        <f t="shared" si="1123"/>
        <v>0</v>
      </c>
      <c r="J1600" s="53">
        <f t="shared" si="1123"/>
        <v>177</v>
      </c>
      <c r="K1600" s="53">
        <f t="shared" si="1123"/>
        <v>0</v>
      </c>
      <c r="L1600" s="53">
        <f t="shared" si="1123"/>
        <v>177</v>
      </c>
      <c r="M1600" s="53">
        <f t="shared" si="1123"/>
        <v>0</v>
      </c>
      <c r="N1600" s="53">
        <f t="shared" si="1123"/>
        <v>179.3</v>
      </c>
      <c r="O1600" s="53">
        <f t="shared" si="1123"/>
        <v>0</v>
      </c>
      <c r="P1600" s="53">
        <f t="shared" si="1123"/>
        <v>177</v>
      </c>
      <c r="Q1600" s="53">
        <f t="shared" si="1123"/>
        <v>0</v>
      </c>
      <c r="R1600" s="53">
        <f t="shared" si="1123"/>
        <v>710.3</v>
      </c>
      <c r="S1600" s="53">
        <f t="shared" si="1123"/>
        <v>710.3</v>
      </c>
      <c r="T1600" s="49">
        <v>710.3</v>
      </c>
      <c r="U1600" s="64">
        <f t="shared" si="1118"/>
        <v>0</v>
      </c>
      <c r="V1600" s="5"/>
      <c r="W1600" s="5"/>
      <c r="X1600" s="8">
        <v>710.3</v>
      </c>
      <c r="Y1600" s="7">
        <f t="shared" si="1114"/>
        <v>0</v>
      </c>
      <c r="Z1600" s="8">
        <v>710.3</v>
      </c>
      <c r="AA1600" s="7">
        <f t="shared" si="1111"/>
        <v>0</v>
      </c>
    </row>
    <row r="1601" spans="1:27" s="2" customFormat="1" ht="13.35" hidden="1" customHeight="1" x14ac:dyDescent="0.2">
      <c r="A1601" s="38"/>
      <c r="B1601" s="63" t="s">
        <v>261</v>
      </c>
      <c r="C1601" s="48">
        <v>136</v>
      </c>
      <c r="D1601" s="46"/>
      <c r="E1601" s="46"/>
      <c r="F1601" s="46"/>
      <c r="G1601" s="45"/>
      <c r="H1601" s="53">
        <f t="shared" ref="H1601:S1601" si="1124">H70+H130+H316+H317+H540+H541+H542+H543+H578+H596+H597+H598+H727+H728+H729+H730+H731+H732+H956+H1510+H599</f>
        <v>143508.30000000002</v>
      </c>
      <c r="I1601" s="53">
        <f t="shared" si="1124"/>
        <v>0</v>
      </c>
      <c r="J1601" s="53">
        <f t="shared" si="1124"/>
        <v>0</v>
      </c>
      <c r="K1601" s="53">
        <f t="shared" si="1124"/>
        <v>0</v>
      </c>
      <c r="L1601" s="53">
        <f t="shared" si="1124"/>
        <v>0</v>
      </c>
      <c r="M1601" s="53">
        <f t="shared" si="1124"/>
        <v>0</v>
      </c>
      <c r="N1601" s="53">
        <f t="shared" si="1124"/>
        <v>0</v>
      </c>
      <c r="O1601" s="53">
        <f t="shared" si="1124"/>
        <v>0</v>
      </c>
      <c r="P1601" s="53">
        <f t="shared" si="1124"/>
        <v>143508.30000000002</v>
      </c>
      <c r="Q1601" s="53">
        <f t="shared" si="1124"/>
        <v>0</v>
      </c>
      <c r="R1601" s="53">
        <f t="shared" si="1124"/>
        <v>0</v>
      </c>
      <c r="S1601" s="53">
        <f t="shared" si="1124"/>
        <v>0</v>
      </c>
      <c r="T1601" s="49"/>
      <c r="U1601" s="62"/>
      <c r="V1601" s="5"/>
      <c r="W1601" s="5"/>
      <c r="X1601" s="5"/>
      <c r="Y1601" s="7">
        <f t="shared" si="1114"/>
        <v>0</v>
      </c>
      <c r="Z1601" s="5"/>
      <c r="AA1601" s="7">
        <f t="shared" si="1111"/>
        <v>0</v>
      </c>
    </row>
    <row r="1602" spans="1:27" s="2" customFormat="1" ht="13.35" hidden="1" customHeight="1" x14ac:dyDescent="0.2">
      <c r="A1602" s="38"/>
      <c r="B1602" s="63"/>
      <c r="C1602" s="48"/>
      <c r="D1602" s="46" t="s">
        <v>39</v>
      </c>
      <c r="E1602" s="46"/>
      <c r="F1602" s="46"/>
      <c r="G1602" s="45"/>
      <c r="H1602" s="49">
        <f t="shared" ref="H1602:S1602" si="1125">H541+H70</f>
        <v>105689</v>
      </c>
      <c r="I1602" s="49">
        <f t="shared" si="1125"/>
        <v>0</v>
      </c>
      <c r="J1602" s="49">
        <f t="shared" si="1125"/>
        <v>0</v>
      </c>
      <c r="K1602" s="49">
        <f t="shared" si="1125"/>
        <v>0</v>
      </c>
      <c r="L1602" s="49">
        <f t="shared" si="1125"/>
        <v>0</v>
      </c>
      <c r="M1602" s="49">
        <f t="shared" si="1125"/>
        <v>0</v>
      </c>
      <c r="N1602" s="49">
        <f t="shared" si="1125"/>
        <v>0</v>
      </c>
      <c r="O1602" s="49">
        <f t="shared" si="1125"/>
        <v>0</v>
      </c>
      <c r="P1602" s="49">
        <f t="shared" si="1125"/>
        <v>105689</v>
      </c>
      <c r="Q1602" s="49">
        <f t="shared" si="1125"/>
        <v>0</v>
      </c>
      <c r="R1602" s="49">
        <f t="shared" si="1125"/>
        <v>0</v>
      </c>
      <c r="S1602" s="49">
        <f t="shared" si="1125"/>
        <v>0</v>
      </c>
      <c r="T1602" s="49"/>
      <c r="U1602" s="62"/>
      <c r="V1602" s="5"/>
      <c r="W1602" s="5"/>
      <c r="X1602" s="5"/>
      <c r="Y1602" s="7"/>
      <c r="Z1602" s="5"/>
      <c r="AA1602" s="7"/>
    </row>
    <row r="1603" spans="1:27" s="2" customFormat="1" ht="13.35" hidden="1" customHeight="1" x14ac:dyDescent="0.2">
      <c r="A1603" s="38"/>
      <c r="B1603" s="63"/>
      <c r="C1603" s="48"/>
      <c r="D1603" s="46" t="s">
        <v>40</v>
      </c>
      <c r="E1603" s="46"/>
      <c r="F1603" s="46"/>
      <c r="G1603" s="45"/>
      <c r="H1603" s="49">
        <f t="shared" ref="H1603:S1603" si="1126">H540+H542+H130+H728+H729+H599</f>
        <v>5298</v>
      </c>
      <c r="I1603" s="49">
        <f t="shared" si="1126"/>
        <v>0</v>
      </c>
      <c r="J1603" s="49">
        <f t="shared" si="1126"/>
        <v>0</v>
      </c>
      <c r="K1603" s="49">
        <f t="shared" si="1126"/>
        <v>0</v>
      </c>
      <c r="L1603" s="49">
        <f t="shared" si="1126"/>
        <v>0</v>
      </c>
      <c r="M1603" s="49">
        <f t="shared" si="1126"/>
        <v>0</v>
      </c>
      <c r="N1603" s="49">
        <f t="shared" si="1126"/>
        <v>0</v>
      </c>
      <c r="O1603" s="49">
        <f t="shared" si="1126"/>
        <v>0</v>
      </c>
      <c r="P1603" s="49">
        <f t="shared" si="1126"/>
        <v>5298</v>
      </c>
      <c r="Q1603" s="49">
        <f t="shared" si="1126"/>
        <v>0</v>
      </c>
      <c r="R1603" s="49">
        <f t="shared" si="1126"/>
        <v>0</v>
      </c>
      <c r="S1603" s="49">
        <f t="shared" si="1126"/>
        <v>0</v>
      </c>
      <c r="T1603" s="49"/>
      <c r="U1603" s="62"/>
      <c r="V1603" s="5"/>
      <c r="W1603" s="5"/>
      <c r="X1603" s="5"/>
      <c r="Y1603" s="7">
        <f t="shared" ref="Y1603:Y1623" si="1127">R1603-X1603</f>
        <v>0</v>
      </c>
      <c r="Z1603" s="5"/>
      <c r="AA1603" s="7">
        <f t="shared" ref="AA1603:AA1623" si="1128">S1603-Z1603</f>
        <v>0</v>
      </c>
    </row>
    <row r="1604" spans="1:27" s="2" customFormat="1" ht="13.35" hidden="1" customHeight="1" x14ac:dyDescent="0.2">
      <c r="A1604" s="38"/>
      <c r="B1604" s="63"/>
      <c r="C1604" s="48"/>
      <c r="D1604" s="46" t="s">
        <v>285</v>
      </c>
      <c r="E1604" s="46"/>
      <c r="F1604" s="46"/>
      <c r="G1604" s="45"/>
      <c r="H1604" s="49">
        <f t="shared" ref="H1604:S1604" si="1129">H543</f>
        <v>1014</v>
      </c>
      <c r="I1604" s="49">
        <f t="shared" si="1129"/>
        <v>0</v>
      </c>
      <c r="J1604" s="49">
        <f t="shared" si="1129"/>
        <v>0</v>
      </c>
      <c r="K1604" s="49">
        <f t="shared" si="1129"/>
        <v>0</v>
      </c>
      <c r="L1604" s="49">
        <f t="shared" si="1129"/>
        <v>0</v>
      </c>
      <c r="M1604" s="49">
        <f t="shared" si="1129"/>
        <v>0</v>
      </c>
      <c r="N1604" s="49">
        <f t="shared" si="1129"/>
        <v>0</v>
      </c>
      <c r="O1604" s="49">
        <f t="shared" si="1129"/>
        <v>0</v>
      </c>
      <c r="P1604" s="49">
        <f t="shared" si="1129"/>
        <v>1014</v>
      </c>
      <c r="Q1604" s="49">
        <f t="shared" si="1129"/>
        <v>0</v>
      </c>
      <c r="R1604" s="49">
        <f t="shared" si="1129"/>
        <v>0</v>
      </c>
      <c r="S1604" s="49">
        <f t="shared" si="1129"/>
        <v>0</v>
      </c>
      <c r="T1604" s="49"/>
      <c r="U1604" s="62"/>
      <c r="V1604" s="5"/>
      <c r="W1604" s="5"/>
      <c r="X1604" s="5"/>
      <c r="Y1604" s="7"/>
      <c r="Z1604" s="5"/>
      <c r="AA1604" s="7"/>
    </row>
    <row r="1605" spans="1:27" s="2" customFormat="1" ht="13.35" hidden="1" customHeight="1" x14ac:dyDescent="0.2">
      <c r="A1605" s="38"/>
      <c r="B1605" s="63"/>
      <c r="C1605" s="48"/>
      <c r="D1605" s="46" t="s">
        <v>42</v>
      </c>
      <c r="E1605" s="46"/>
      <c r="F1605" s="46"/>
      <c r="G1605" s="45"/>
      <c r="H1605" s="49">
        <f>H1581</f>
        <v>2727</v>
      </c>
      <c r="I1605" s="49">
        <f t="shared" ref="I1605:S1605" si="1130">I1581</f>
        <v>0</v>
      </c>
      <c r="J1605" s="49">
        <f t="shared" si="1130"/>
        <v>0</v>
      </c>
      <c r="K1605" s="49">
        <f t="shared" si="1130"/>
        <v>0</v>
      </c>
      <c r="L1605" s="49">
        <f t="shared" si="1130"/>
        <v>0</v>
      </c>
      <c r="M1605" s="49">
        <f t="shared" si="1130"/>
        <v>0</v>
      </c>
      <c r="N1605" s="49">
        <f t="shared" si="1130"/>
        <v>0</v>
      </c>
      <c r="O1605" s="49">
        <f t="shared" si="1130"/>
        <v>0</v>
      </c>
      <c r="P1605" s="49">
        <f t="shared" si="1130"/>
        <v>2727</v>
      </c>
      <c r="Q1605" s="49">
        <f t="shared" si="1130"/>
        <v>0</v>
      </c>
      <c r="R1605" s="49">
        <f t="shared" si="1130"/>
        <v>0</v>
      </c>
      <c r="S1605" s="49">
        <f t="shared" si="1130"/>
        <v>0</v>
      </c>
      <c r="T1605" s="49"/>
      <c r="U1605" s="62"/>
      <c r="V1605" s="5"/>
      <c r="W1605" s="5"/>
      <c r="X1605" s="5"/>
      <c r="Y1605" s="7">
        <f t="shared" si="1127"/>
        <v>0</v>
      </c>
      <c r="Z1605" s="5"/>
      <c r="AA1605" s="7">
        <f t="shared" si="1128"/>
        <v>0</v>
      </c>
    </row>
    <row r="1606" spans="1:27" s="2" customFormat="1" ht="13.35" hidden="1" customHeight="1" x14ac:dyDescent="0.2">
      <c r="A1606" s="38"/>
      <c r="B1606" s="63"/>
      <c r="C1606" s="48"/>
      <c r="D1606" s="46" t="s">
        <v>41</v>
      </c>
      <c r="E1606" s="46"/>
      <c r="F1606" s="46"/>
      <c r="G1606" s="45"/>
      <c r="H1606" s="51">
        <f t="shared" ref="H1606:S1606" si="1131">H596+H317+H316+H730+H731+H597+H598+H732</f>
        <v>28780.3</v>
      </c>
      <c r="I1606" s="49">
        <f t="shared" si="1131"/>
        <v>0</v>
      </c>
      <c r="J1606" s="49">
        <f t="shared" si="1131"/>
        <v>0</v>
      </c>
      <c r="K1606" s="49">
        <f t="shared" si="1131"/>
        <v>0</v>
      </c>
      <c r="L1606" s="49">
        <f t="shared" si="1131"/>
        <v>0</v>
      </c>
      <c r="M1606" s="49">
        <f t="shared" si="1131"/>
        <v>0</v>
      </c>
      <c r="N1606" s="49">
        <f t="shared" si="1131"/>
        <v>0</v>
      </c>
      <c r="O1606" s="49">
        <f t="shared" si="1131"/>
        <v>0</v>
      </c>
      <c r="P1606" s="49">
        <f t="shared" si="1131"/>
        <v>28780.3</v>
      </c>
      <c r="Q1606" s="49">
        <f t="shared" si="1131"/>
        <v>0</v>
      </c>
      <c r="R1606" s="49">
        <f t="shared" si="1131"/>
        <v>0</v>
      </c>
      <c r="S1606" s="49">
        <f t="shared" si="1131"/>
        <v>0</v>
      </c>
      <c r="T1606" s="49"/>
      <c r="U1606" s="62"/>
      <c r="V1606" s="5"/>
      <c r="W1606" s="5"/>
      <c r="X1606" s="5"/>
      <c r="Y1606" s="7">
        <f t="shared" si="1127"/>
        <v>0</v>
      </c>
      <c r="Z1606" s="5"/>
      <c r="AA1606" s="7">
        <f t="shared" si="1128"/>
        <v>0</v>
      </c>
    </row>
    <row r="1607" spans="1:27" s="2" customFormat="1" ht="13.35" hidden="1" customHeight="1" x14ac:dyDescent="0.2">
      <c r="A1607" s="38"/>
      <c r="B1607" s="63" t="s">
        <v>63</v>
      </c>
      <c r="C1607" s="48">
        <v>136</v>
      </c>
      <c r="D1607" s="46"/>
      <c r="E1607" s="46"/>
      <c r="F1607" s="46"/>
      <c r="G1607" s="45"/>
      <c r="H1607" s="49">
        <f>H245+H419+H1219+H1187+H132+H133+H32+H544+H71</f>
        <v>121917.20000000001</v>
      </c>
      <c r="I1607" s="49">
        <f t="shared" ref="I1607:S1607" si="1132">I245+I419+I1219+I1187+I132+I133+I32+I544+I71</f>
        <v>0</v>
      </c>
      <c r="J1607" s="49">
        <f t="shared" si="1132"/>
        <v>250</v>
      </c>
      <c r="K1607" s="49">
        <f t="shared" si="1132"/>
        <v>0</v>
      </c>
      <c r="L1607" s="49">
        <f t="shared" si="1132"/>
        <v>4400</v>
      </c>
      <c r="M1607" s="49">
        <f t="shared" si="1132"/>
        <v>0</v>
      </c>
      <c r="N1607" s="49">
        <f t="shared" si="1132"/>
        <v>101807.40000000001</v>
      </c>
      <c r="O1607" s="49">
        <f t="shared" si="1132"/>
        <v>0</v>
      </c>
      <c r="P1607" s="49">
        <f t="shared" si="1132"/>
        <v>15459.8</v>
      </c>
      <c r="Q1607" s="49">
        <f t="shared" si="1132"/>
        <v>0</v>
      </c>
      <c r="R1607" s="49">
        <f t="shared" si="1132"/>
        <v>116573.9</v>
      </c>
      <c r="S1607" s="49">
        <f t="shared" si="1132"/>
        <v>116473.9</v>
      </c>
      <c r="T1607" s="49"/>
      <c r="U1607" s="62"/>
      <c r="V1607" s="5"/>
      <c r="W1607" s="5"/>
      <c r="X1607" s="5"/>
      <c r="Y1607" s="7">
        <f t="shared" si="1127"/>
        <v>116573.9</v>
      </c>
      <c r="Z1607" s="5"/>
      <c r="AA1607" s="7">
        <f t="shared" si="1128"/>
        <v>116473.9</v>
      </c>
    </row>
    <row r="1608" spans="1:27" s="2" customFormat="1" ht="13.35" hidden="1" customHeight="1" x14ac:dyDescent="0.2">
      <c r="A1608" s="38"/>
      <c r="B1608" s="63" t="s">
        <v>58</v>
      </c>
      <c r="C1608" s="45"/>
      <c r="D1608" s="46"/>
      <c r="E1608" s="46"/>
      <c r="F1608" s="46"/>
      <c r="G1608" s="45"/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49"/>
      <c r="U1608" s="62"/>
      <c r="V1608" s="5"/>
      <c r="W1608" s="5"/>
      <c r="X1608" s="5"/>
      <c r="Y1608" s="7">
        <f t="shared" si="1127"/>
        <v>0</v>
      </c>
      <c r="Z1608" s="5"/>
      <c r="AA1608" s="7">
        <f t="shared" si="1128"/>
        <v>0</v>
      </c>
    </row>
    <row r="1609" spans="1:27" s="2" customFormat="1" ht="13.35" hidden="1" customHeight="1" x14ac:dyDescent="0.2">
      <c r="A1609" s="38"/>
      <c r="B1609" s="63" t="s">
        <v>59</v>
      </c>
      <c r="C1609" s="45"/>
      <c r="D1609" s="46"/>
      <c r="E1609" s="46"/>
      <c r="F1609" s="46"/>
      <c r="G1609" s="45"/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49"/>
      <c r="U1609" s="62"/>
      <c r="V1609" s="5"/>
      <c r="W1609" s="5"/>
      <c r="X1609" s="5"/>
      <c r="Y1609" s="7">
        <f t="shared" si="1127"/>
        <v>0</v>
      </c>
      <c r="Z1609" s="5"/>
      <c r="AA1609" s="7">
        <f t="shared" si="1128"/>
        <v>0</v>
      </c>
    </row>
    <row r="1610" spans="1:27" s="2" customFormat="1" ht="13.35" hidden="1" customHeight="1" x14ac:dyDescent="0.2">
      <c r="A1610" s="38"/>
      <c r="B1610" s="63" t="s">
        <v>60</v>
      </c>
      <c r="C1610" s="45">
        <v>131</v>
      </c>
      <c r="D1610" s="46"/>
      <c r="E1610" s="46"/>
      <c r="F1610" s="46"/>
      <c r="G1610" s="45"/>
      <c r="H1610" s="49">
        <f t="shared" ref="H1610:S1610" si="1133">H1262+H1296+H1394+H1185</f>
        <v>2000</v>
      </c>
      <c r="I1610" s="49">
        <f t="shared" si="1133"/>
        <v>770</v>
      </c>
      <c r="J1610" s="49">
        <f t="shared" si="1133"/>
        <v>970</v>
      </c>
      <c r="K1610" s="49">
        <f t="shared" si="1133"/>
        <v>770</v>
      </c>
      <c r="L1610" s="49">
        <f t="shared" si="1133"/>
        <v>700</v>
      </c>
      <c r="M1610" s="49">
        <f t="shared" si="1133"/>
        <v>0</v>
      </c>
      <c r="N1610" s="49">
        <f t="shared" si="1133"/>
        <v>60</v>
      </c>
      <c r="O1610" s="49">
        <f t="shared" si="1133"/>
        <v>0</v>
      </c>
      <c r="P1610" s="49">
        <f t="shared" si="1133"/>
        <v>270</v>
      </c>
      <c r="Q1610" s="49">
        <f t="shared" si="1133"/>
        <v>0</v>
      </c>
      <c r="R1610" s="49">
        <f t="shared" si="1133"/>
        <v>2000</v>
      </c>
      <c r="S1610" s="49">
        <f t="shared" si="1133"/>
        <v>2000</v>
      </c>
      <c r="T1610" s="49">
        <v>2000</v>
      </c>
      <c r="U1610" s="62">
        <f>H1610-T1610</f>
        <v>0</v>
      </c>
      <c r="V1610" s="5"/>
      <c r="W1610" s="5"/>
      <c r="X1610" s="5"/>
      <c r="Y1610" s="7">
        <f t="shared" si="1127"/>
        <v>2000</v>
      </c>
      <c r="Z1610" s="5"/>
      <c r="AA1610" s="7">
        <f t="shared" si="1128"/>
        <v>2000</v>
      </c>
    </row>
    <row r="1611" spans="1:27" s="2" customFormat="1" ht="13.35" hidden="1" customHeight="1" x14ac:dyDescent="0.2">
      <c r="A1611" s="38"/>
      <c r="B1611" s="63" t="s">
        <v>61</v>
      </c>
      <c r="C1611" s="45">
        <v>105</v>
      </c>
      <c r="D1611" s="46"/>
      <c r="E1611" s="46"/>
      <c r="F1611" s="46"/>
      <c r="G1611" s="45"/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49"/>
      <c r="U1611" s="62"/>
      <c r="V1611" s="5"/>
      <c r="W1611" s="5"/>
      <c r="X1611" s="5"/>
      <c r="Y1611" s="7">
        <f t="shared" si="1127"/>
        <v>0</v>
      </c>
      <c r="Z1611" s="5"/>
      <c r="AA1611" s="7">
        <f t="shared" si="1128"/>
        <v>0</v>
      </c>
    </row>
    <row r="1612" spans="1:27" ht="12.75" hidden="1" customHeight="1" x14ac:dyDescent="0.2">
      <c r="A1612" s="38"/>
      <c r="B1612" s="63" t="s">
        <v>89</v>
      </c>
      <c r="C1612" s="46" t="s">
        <v>88</v>
      </c>
      <c r="D1612" s="46"/>
      <c r="E1612" s="46"/>
      <c r="F1612" s="46"/>
      <c r="G1612" s="45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49"/>
      <c r="U1612" s="62"/>
      <c r="V1612" s="6"/>
      <c r="W1612" s="6"/>
      <c r="X1612" s="6"/>
      <c r="Y1612" s="7">
        <f t="shared" si="1127"/>
        <v>0</v>
      </c>
      <c r="Z1612" s="6"/>
      <c r="AA1612" s="7">
        <f t="shared" si="1128"/>
        <v>0</v>
      </c>
    </row>
    <row r="1613" spans="1:27" ht="12.75" hidden="1" customHeight="1" x14ac:dyDescent="0.2">
      <c r="A1613" s="38"/>
      <c r="B1613" s="63" t="s">
        <v>64</v>
      </c>
      <c r="C1613" s="48">
        <v>124</v>
      </c>
      <c r="D1613" s="46"/>
      <c r="E1613" s="46"/>
      <c r="F1613" s="46"/>
      <c r="G1613" s="45"/>
      <c r="H1613" s="53">
        <f t="shared" ref="H1613:S1613" si="1134">H25+H119+H121+H26+H120+H122+H58+H59+H60+H61+H62+H96+H97+H171+H172+H173+H174+H193+H194+H65</f>
        <v>4805343.9000000004</v>
      </c>
      <c r="I1613" s="53">
        <f t="shared" si="1134"/>
        <v>0</v>
      </c>
      <c r="J1613" s="53">
        <f t="shared" si="1134"/>
        <v>682260.41300000006</v>
      </c>
      <c r="K1613" s="53">
        <f t="shared" si="1134"/>
        <v>0</v>
      </c>
      <c r="L1613" s="53">
        <f t="shared" si="1134"/>
        <v>1397805.9069999999</v>
      </c>
      <c r="M1613" s="53">
        <f t="shared" si="1134"/>
        <v>0</v>
      </c>
      <c r="N1613" s="53">
        <f t="shared" si="1134"/>
        <v>875291.57</v>
      </c>
      <c r="O1613" s="53">
        <f t="shared" si="1134"/>
        <v>0</v>
      </c>
      <c r="P1613" s="53">
        <f t="shared" si="1134"/>
        <v>1849986.0099999998</v>
      </c>
      <c r="Q1613" s="53">
        <f t="shared" si="1134"/>
        <v>0</v>
      </c>
      <c r="R1613" s="53">
        <f t="shared" si="1134"/>
        <v>3234611.9999999991</v>
      </c>
      <c r="S1613" s="53">
        <f t="shared" si="1134"/>
        <v>1819363.6</v>
      </c>
      <c r="T1613" s="49">
        <f>4033779.3+4240735.1</f>
        <v>8274514.3999999994</v>
      </c>
      <c r="U1613" s="62">
        <f>H1613+H1614-T1613</f>
        <v>0</v>
      </c>
      <c r="V1613" s="6"/>
      <c r="W1613" s="6"/>
      <c r="X1613" s="6"/>
      <c r="Y1613" s="7">
        <f t="shared" si="1127"/>
        <v>3234611.9999999991</v>
      </c>
      <c r="Z1613" s="6"/>
      <c r="AA1613" s="7">
        <f t="shared" si="1128"/>
        <v>1819363.6</v>
      </c>
    </row>
    <row r="1614" spans="1:27" ht="12.75" hidden="1" customHeight="1" x14ac:dyDescent="0.2">
      <c r="A1614" s="38"/>
      <c r="B1614" s="63" t="s">
        <v>68</v>
      </c>
      <c r="C1614" s="48">
        <v>124</v>
      </c>
      <c r="D1614" s="46"/>
      <c r="E1614" s="46"/>
      <c r="F1614" s="46"/>
      <c r="G1614" s="45"/>
      <c r="H1614" s="53">
        <f t="shared" ref="H1614:S1614" si="1135">H67+H68+H69+H66+H98+H175+H176+H195</f>
        <v>3469170.5000000005</v>
      </c>
      <c r="I1614" s="53">
        <f t="shared" si="1135"/>
        <v>0</v>
      </c>
      <c r="J1614" s="53">
        <f t="shared" si="1135"/>
        <v>205100</v>
      </c>
      <c r="K1614" s="53">
        <f t="shared" si="1135"/>
        <v>0</v>
      </c>
      <c r="L1614" s="53">
        <f t="shared" si="1135"/>
        <v>129467.4</v>
      </c>
      <c r="M1614" s="53">
        <f t="shared" si="1135"/>
        <v>0</v>
      </c>
      <c r="N1614" s="53">
        <f t="shared" si="1135"/>
        <v>0</v>
      </c>
      <c r="O1614" s="53">
        <f t="shared" si="1135"/>
        <v>0</v>
      </c>
      <c r="P1614" s="53">
        <f t="shared" si="1135"/>
        <v>3134603.1</v>
      </c>
      <c r="Q1614" s="53">
        <f t="shared" si="1135"/>
        <v>0</v>
      </c>
      <c r="R1614" s="53">
        <f t="shared" si="1135"/>
        <v>1418867.0999999999</v>
      </c>
      <c r="S1614" s="53">
        <f t="shared" si="1135"/>
        <v>663941.69999999995</v>
      </c>
      <c r="T1614" s="49"/>
      <c r="U1614" s="62"/>
      <c r="V1614" s="6"/>
      <c r="W1614" s="6"/>
      <c r="X1614" s="6"/>
      <c r="Y1614" s="7">
        <f t="shared" si="1127"/>
        <v>1418867.0999999999</v>
      </c>
      <c r="Z1614" s="6"/>
      <c r="AA1614" s="7">
        <f t="shared" si="1128"/>
        <v>663941.69999999995</v>
      </c>
    </row>
    <row r="1615" spans="1:27" ht="12.75" hidden="1" customHeight="1" x14ac:dyDescent="0.2">
      <c r="A1615" s="38"/>
      <c r="B1615" s="63" t="s">
        <v>65</v>
      </c>
      <c r="C1615" s="48">
        <v>124</v>
      </c>
      <c r="D1615" s="46"/>
      <c r="E1615" s="46"/>
      <c r="F1615" s="46"/>
      <c r="G1615" s="45"/>
      <c r="H1615" s="53">
        <f t="shared" ref="H1615:S1615" si="1136">H31+H131+H177+H196+H72</f>
        <v>101316.4</v>
      </c>
      <c r="I1615" s="53">
        <f t="shared" si="1136"/>
        <v>0</v>
      </c>
      <c r="J1615" s="53">
        <f t="shared" si="1136"/>
        <v>0</v>
      </c>
      <c r="K1615" s="53">
        <f t="shared" si="1136"/>
        <v>0</v>
      </c>
      <c r="L1615" s="53">
        <f t="shared" si="1136"/>
        <v>0</v>
      </c>
      <c r="M1615" s="53">
        <f t="shared" si="1136"/>
        <v>0</v>
      </c>
      <c r="N1615" s="53">
        <f t="shared" si="1136"/>
        <v>0</v>
      </c>
      <c r="O1615" s="53">
        <f t="shared" si="1136"/>
        <v>0</v>
      </c>
      <c r="P1615" s="53">
        <f t="shared" si="1136"/>
        <v>101316.4</v>
      </c>
      <c r="Q1615" s="53">
        <f t="shared" si="1136"/>
        <v>0</v>
      </c>
      <c r="R1615" s="53">
        <f t="shared" si="1136"/>
        <v>23967</v>
      </c>
      <c r="S1615" s="53">
        <f t="shared" si="1136"/>
        <v>4956</v>
      </c>
      <c r="T1615" s="49"/>
      <c r="U1615" s="62"/>
      <c r="V1615" s="6"/>
      <c r="W1615" s="6"/>
      <c r="X1615" s="6"/>
      <c r="Y1615" s="7">
        <f t="shared" si="1127"/>
        <v>23967</v>
      </c>
      <c r="Z1615" s="6"/>
      <c r="AA1615" s="7">
        <f t="shared" si="1128"/>
        <v>4956</v>
      </c>
    </row>
    <row r="1616" spans="1:27" ht="12.75" hidden="1" customHeight="1" x14ac:dyDescent="0.2">
      <c r="A1616" s="38"/>
      <c r="B1616" s="63" t="s">
        <v>66</v>
      </c>
      <c r="C1616" s="48">
        <v>210</v>
      </c>
      <c r="D1616" s="46"/>
      <c r="E1616" s="46"/>
      <c r="F1616" s="46"/>
      <c r="G1616" s="45"/>
      <c r="H1616" s="49"/>
      <c r="I1616" s="49"/>
      <c r="J1616" s="49"/>
      <c r="K1616" s="49"/>
      <c r="L1616" s="49"/>
      <c r="M1616" s="49"/>
      <c r="N1616" s="49"/>
      <c r="O1616" s="49"/>
      <c r="P1616" s="49"/>
      <c r="Q1616" s="49"/>
      <c r="R1616" s="49"/>
      <c r="S1616" s="49"/>
      <c r="T1616" s="49"/>
      <c r="U1616" s="62"/>
      <c r="V1616" s="6"/>
      <c r="W1616" s="6"/>
      <c r="X1616" s="6"/>
      <c r="Y1616" s="7">
        <f t="shared" si="1127"/>
        <v>0</v>
      </c>
      <c r="Z1616" s="6"/>
      <c r="AA1616" s="7">
        <f t="shared" si="1128"/>
        <v>0</v>
      </c>
    </row>
    <row r="1617" spans="1:27" ht="12.75" hidden="1" customHeight="1" x14ac:dyDescent="0.2">
      <c r="A1617" s="65"/>
      <c r="B1617" s="63" t="s">
        <v>67</v>
      </c>
      <c r="C1617" s="48">
        <v>210</v>
      </c>
      <c r="D1617" s="46"/>
      <c r="E1617" s="46"/>
      <c r="F1617" s="46"/>
      <c r="G1617" s="45"/>
      <c r="H1617" s="49"/>
      <c r="I1617" s="49"/>
      <c r="J1617" s="49"/>
      <c r="K1617" s="49"/>
      <c r="L1617" s="49"/>
      <c r="M1617" s="49"/>
      <c r="N1617" s="49"/>
      <c r="O1617" s="49"/>
      <c r="P1617" s="49"/>
      <c r="Q1617" s="49"/>
      <c r="R1617" s="49"/>
      <c r="S1617" s="49"/>
      <c r="T1617" s="49"/>
      <c r="U1617" s="62"/>
      <c r="V1617" s="6"/>
      <c r="W1617" s="6"/>
      <c r="X1617" s="6"/>
      <c r="Y1617" s="7">
        <f t="shared" si="1127"/>
        <v>0</v>
      </c>
      <c r="Z1617" s="6"/>
      <c r="AA1617" s="7">
        <f t="shared" si="1128"/>
        <v>0</v>
      </c>
    </row>
    <row r="1618" spans="1:27" ht="12.75" hidden="1" customHeight="1" x14ac:dyDescent="0.2">
      <c r="A1618" s="38"/>
      <c r="B1618" s="38" t="s">
        <v>69</v>
      </c>
      <c r="C1618" s="45"/>
      <c r="D1618" s="46"/>
      <c r="E1618" s="46"/>
      <c r="F1618" s="46"/>
      <c r="G1618" s="45"/>
      <c r="H1618" s="53"/>
      <c r="I1618" s="55"/>
      <c r="J1618" s="55"/>
      <c r="K1618" s="55"/>
      <c r="L1618" s="55"/>
      <c r="M1618" s="55"/>
      <c r="N1618" s="55"/>
      <c r="O1618" s="55"/>
      <c r="P1618" s="55"/>
      <c r="Q1618" s="55"/>
      <c r="R1618" s="55"/>
      <c r="S1618" s="55"/>
      <c r="T1618" s="49"/>
      <c r="U1618" s="62"/>
      <c r="V1618" s="6"/>
      <c r="W1618" s="6"/>
      <c r="X1618" s="6"/>
      <c r="Y1618" s="7">
        <f t="shared" si="1127"/>
        <v>0</v>
      </c>
      <c r="Z1618" s="6"/>
      <c r="AA1618" s="7">
        <f t="shared" si="1128"/>
        <v>0</v>
      </c>
    </row>
    <row r="1619" spans="1:27" ht="12.75" hidden="1" customHeight="1" x14ac:dyDescent="0.2">
      <c r="A1619" s="38"/>
      <c r="B1619" s="63" t="s">
        <v>64</v>
      </c>
      <c r="C1619" s="45"/>
      <c r="D1619" s="46"/>
      <c r="E1619" s="46"/>
      <c r="F1619" s="46"/>
      <c r="G1619" s="45"/>
      <c r="H1619" s="53">
        <f t="shared" ref="H1619:S1619" si="1137">H1613-H149</f>
        <v>4700343.9000000004</v>
      </c>
      <c r="I1619" s="49">
        <f t="shared" si="1137"/>
        <v>0</v>
      </c>
      <c r="J1619" s="49">
        <f t="shared" si="1137"/>
        <v>682260.41300000006</v>
      </c>
      <c r="K1619" s="49">
        <f t="shared" si="1137"/>
        <v>0</v>
      </c>
      <c r="L1619" s="49">
        <f t="shared" si="1137"/>
        <v>1342805.9069999999</v>
      </c>
      <c r="M1619" s="49">
        <f t="shared" si="1137"/>
        <v>0</v>
      </c>
      <c r="N1619" s="49">
        <f t="shared" si="1137"/>
        <v>825291.57</v>
      </c>
      <c r="O1619" s="49">
        <f t="shared" si="1137"/>
        <v>0</v>
      </c>
      <c r="P1619" s="49">
        <f t="shared" si="1137"/>
        <v>1849986.0099999998</v>
      </c>
      <c r="Q1619" s="49">
        <f t="shared" si="1137"/>
        <v>0</v>
      </c>
      <c r="R1619" s="49">
        <f t="shared" si="1137"/>
        <v>3234611.9999999991</v>
      </c>
      <c r="S1619" s="49">
        <f t="shared" si="1137"/>
        <v>1819363.6</v>
      </c>
      <c r="T1619" s="49"/>
      <c r="U1619" s="62"/>
      <c r="V1619" s="6"/>
      <c r="W1619" s="6"/>
      <c r="X1619" s="6"/>
      <c r="Y1619" s="7">
        <f t="shared" si="1127"/>
        <v>3234611.9999999991</v>
      </c>
      <c r="Z1619" s="6"/>
      <c r="AA1619" s="7">
        <f t="shared" si="1128"/>
        <v>1819363.6</v>
      </c>
    </row>
    <row r="1620" spans="1:27" ht="12.75" hidden="1" customHeight="1" x14ac:dyDescent="0.2">
      <c r="A1620" s="38"/>
      <c r="B1620" s="63" t="s">
        <v>68</v>
      </c>
      <c r="C1620" s="45"/>
      <c r="D1620" s="46"/>
      <c r="E1620" s="46"/>
      <c r="F1620" s="46"/>
      <c r="G1620" s="45"/>
      <c r="H1620" s="53">
        <f>H1614</f>
        <v>3469170.5000000005</v>
      </c>
      <c r="I1620" s="49">
        <f t="shared" ref="I1620:R1620" si="1138">I1614</f>
        <v>0</v>
      </c>
      <c r="J1620" s="49">
        <f t="shared" si="1138"/>
        <v>205100</v>
      </c>
      <c r="K1620" s="49">
        <f t="shared" si="1138"/>
        <v>0</v>
      </c>
      <c r="L1620" s="49">
        <f t="shared" si="1138"/>
        <v>129467.4</v>
      </c>
      <c r="M1620" s="49">
        <f t="shared" si="1138"/>
        <v>0</v>
      </c>
      <c r="N1620" s="49">
        <f t="shared" si="1138"/>
        <v>0</v>
      </c>
      <c r="O1620" s="49">
        <f t="shared" si="1138"/>
        <v>0</v>
      </c>
      <c r="P1620" s="49">
        <f t="shared" si="1138"/>
        <v>3134603.1</v>
      </c>
      <c r="Q1620" s="49">
        <f t="shared" si="1138"/>
        <v>0</v>
      </c>
      <c r="R1620" s="49">
        <f t="shared" si="1138"/>
        <v>1418867.0999999999</v>
      </c>
      <c r="S1620" s="49">
        <f t="shared" ref="S1620" si="1139">S1614</f>
        <v>663941.69999999995</v>
      </c>
      <c r="T1620" s="49"/>
      <c r="U1620" s="62"/>
      <c r="V1620" s="6"/>
      <c r="W1620" s="6"/>
      <c r="X1620" s="6"/>
      <c r="Y1620" s="7">
        <f t="shared" si="1127"/>
        <v>1418867.0999999999</v>
      </c>
      <c r="Z1620" s="6"/>
      <c r="AA1620" s="7">
        <f t="shared" si="1128"/>
        <v>663941.69999999995</v>
      </c>
    </row>
    <row r="1621" spans="1:27" ht="12.75" hidden="1" customHeight="1" x14ac:dyDescent="0.2">
      <c r="A1621" s="38"/>
      <c r="B1621" s="63" t="s">
        <v>89</v>
      </c>
      <c r="C1621" s="45"/>
      <c r="D1621" s="46"/>
      <c r="E1621" s="46"/>
      <c r="F1621" s="46"/>
      <c r="G1621" s="45"/>
      <c r="H1621" s="53"/>
      <c r="I1621" s="49"/>
      <c r="J1621" s="49"/>
      <c r="K1621" s="49"/>
      <c r="L1621" s="49"/>
      <c r="M1621" s="49"/>
      <c r="N1621" s="49"/>
      <c r="O1621" s="49"/>
      <c r="P1621" s="49"/>
      <c r="Q1621" s="49"/>
      <c r="R1621" s="49"/>
      <c r="S1621" s="49"/>
      <c r="T1621" s="49"/>
      <c r="U1621" s="62"/>
      <c r="V1621" s="6"/>
      <c r="W1621" s="6"/>
      <c r="X1621" s="6"/>
      <c r="Y1621" s="7">
        <f t="shared" si="1127"/>
        <v>0</v>
      </c>
      <c r="Z1621" s="6"/>
      <c r="AA1621" s="7">
        <f t="shared" si="1128"/>
        <v>0</v>
      </c>
    </row>
    <row r="1622" spans="1:27" ht="12.75" hidden="1" customHeight="1" x14ac:dyDescent="0.2">
      <c r="A1622" s="38"/>
      <c r="B1622" s="63" t="s">
        <v>65</v>
      </c>
      <c r="C1622" s="45"/>
      <c r="D1622" s="46"/>
      <c r="E1622" s="46"/>
      <c r="F1622" s="46"/>
      <c r="G1622" s="45"/>
      <c r="H1622" s="53">
        <f t="shared" ref="H1622:S1622" si="1140">SUM(H42+H143)</f>
        <v>5521.1</v>
      </c>
      <c r="I1622" s="49">
        <f t="shared" si="1140"/>
        <v>0</v>
      </c>
      <c r="J1622" s="49">
        <f t="shared" si="1140"/>
        <v>0</v>
      </c>
      <c r="K1622" s="49">
        <f t="shared" si="1140"/>
        <v>0</v>
      </c>
      <c r="L1622" s="49">
        <f t="shared" si="1140"/>
        <v>0</v>
      </c>
      <c r="M1622" s="49">
        <f t="shared" si="1140"/>
        <v>0</v>
      </c>
      <c r="N1622" s="49">
        <f t="shared" si="1140"/>
        <v>0</v>
      </c>
      <c r="O1622" s="49">
        <f t="shared" si="1140"/>
        <v>0</v>
      </c>
      <c r="P1622" s="49">
        <f t="shared" si="1140"/>
        <v>5521.1</v>
      </c>
      <c r="Q1622" s="49">
        <f t="shared" si="1140"/>
        <v>0</v>
      </c>
      <c r="R1622" s="49">
        <f t="shared" si="1140"/>
        <v>3382.8</v>
      </c>
      <c r="S1622" s="49">
        <f t="shared" si="1140"/>
        <v>1694.8</v>
      </c>
      <c r="T1622" s="49"/>
      <c r="U1622" s="62"/>
      <c r="V1622" s="6"/>
      <c r="W1622" s="6"/>
      <c r="X1622" s="6"/>
      <c r="Y1622" s="7">
        <f t="shared" si="1127"/>
        <v>3382.8</v>
      </c>
      <c r="Z1622" s="6"/>
      <c r="AA1622" s="7">
        <f t="shared" si="1128"/>
        <v>1694.8</v>
      </c>
    </row>
    <row r="1623" spans="1:27" ht="12.75" hidden="1" customHeight="1" x14ac:dyDescent="0.2">
      <c r="A1623" s="38"/>
      <c r="B1623" s="66"/>
      <c r="C1623" s="39"/>
      <c r="D1623" s="40"/>
      <c r="E1623" s="40"/>
      <c r="F1623" s="40"/>
      <c r="G1623" s="39"/>
      <c r="H1623" s="67"/>
      <c r="I1623" s="67"/>
      <c r="J1623" s="67"/>
      <c r="K1623" s="67"/>
      <c r="L1623" s="67"/>
      <c r="M1623" s="67"/>
      <c r="N1623" s="67"/>
      <c r="O1623" s="67"/>
      <c r="P1623" s="67"/>
      <c r="Q1623" s="67"/>
      <c r="R1623" s="67"/>
      <c r="S1623" s="41"/>
      <c r="T1623" s="49"/>
      <c r="U1623" s="44"/>
      <c r="V1623" s="6"/>
      <c r="W1623" s="6"/>
      <c r="X1623" s="6"/>
      <c r="Y1623" s="7">
        <f t="shared" si="1127"/>
        <v>0</v>
      </c>
      <c r="Z1623" s="6"/>
      <c r="AA1623" s="7">
        <f t="shared" si="1128"/>
        <v>0</v>
      </c>
    </row>
    <row r="1624" spans="1:27" ht="12.75" hidden="1" customHeight="1" x14ac:dyDescent="0.2">
      <c r="A1624" s="161" t="s">
        <v>23</v>
      </c>
      <c r="B1624" s="47" t="s">
        <v>71</v>
      </c>
      <c r="C1624" s="45"/>
      <c r="D1624" s="46"/>
      <c r="E1624" s="46"/>
      <c r="F1624" s="53"/>
      <c r="G1624" s="53"/>
      <c r="H1624" s="53">
        <f t="shared" ref="H1624:S1624" si="1141">H1013</f>
        <v>38856001.199999988</v>
      </c>
      <c r="I1624" s="53" t="e">
        <f t="shared" si="1141"/>
        <v>#DIV/0!</v>
      </c>
      <c r="J1624" s="53">
        <f t="shared" si="1141"/>
        <v>7505523.0129999993</v>
      </c>
      <c r="K1624" s="53">
        <f t="shared" si="1141"/>
        <v>6721654.6400000006</v>
      </c>
      <c r="L1624" s="53">
        <f t="shared" si="1141"/>
        <v>11435263.957</v>
      </c>
      <c r="M1624" s="53">
        <f t="shared" si="1141"/>
        <v>31260</v>
      </c>
      <c r="N1624" s="53">
        <f t="shared" si="1141"/>
        <v>6701001.1700000009</v>
      </c>
      <c r="O1624" s="53">
        <f t="shared" si="1141"/>
        <v>31260</v>
      </c>
      <c r="P1624" s="53">
        <f t="shared" si="1141"/>
        <v>13214213.060000001</v>
      </c>
      <c r="Q1624" s="53">
        <f t="shared" si="1141"/>
        <v>0</v>
      </c>
      <c r="R1624" s="53">
        <f t="shared" si="1141"/>
        <v>35998226.5</v>
      </c>
      <c r="S1624" s="53">
        <f t="shared" si="1141"/>
        <v>35339367.899999999</v>
      </c>
      <c r="T1624" s="68"/>
      <c r="U1624" s="52"/>
    </row>
    <row r="1625" spans="1:27" ht="12.75" hidden="1" customHeight="1" x14ac:dyDescent="0.2">
      <c r="A1625" s="162"/>
      <c r="B1625" s="47" t="s">
        <v>13</v>
      </c>
      <c r="C1625" s="45"/>
      <c r="D1625" s="46"/>
      <c r="E1625" s="46"/>
      <c r="F1625" s="53"/>
      <c r="G1625" s="53"/>
      <c r="H1625" s="53">
        <f>H1014</f>
        <v>35023065.79999999</v>
      </c>
      <c r="I1625" s="53" t="e">
        <f t="shared" ref="I1625:S1625" si="1142">I1014</f>
        <v>#DIV/0!</v>
      </c>
      <c r="J1625" s="53">
        <f t="shared" si="1142"/>
        <v>7300423.0129999993</v>
      </c>
      <c r="K1625" s="53">
        <f t="shared" si="1142"/>
        <v>6721654.6400000006</v>
      </c>
      <c r="L1625" s="53">
        <f t="shared" si="1142"/>
        <v>11301396.557</v>
      </c>
      <c r="M1625" s="53">
        <f t="shared" si="1142"/>
        <v>31260</v>
      </c>
      <c r="N1625" s="53">
        <f t="shared" si="1142"/>
        <v>6599193.7700000005</v>
      </c>
      <c r="O1625" s="53">
        <f t="shared" si="1142"/>
        <v>31260</v>
      </c>
      <c r="P1625" s="53">
        <f t="shared" si="1142"/>
        <v>9822052.4600000009</v>
      </c>
      <c r="Q1625" s="53">
        <f t="shared" si="1142"/>
        <v>0</v>
      </c>
      <c r="R1625" s="53">
        <f t="shared" si="1142"/>
        <v>34438918.5</v>
      </c>
      <c r="S1625" s="53">
        <f t="shared" si="1142"/>
        <v>34553996.299999997</v>
      </c>
      <c r="T1625" s="49"/>
      <c r="U1625" s="44"/>
    </row>
    <row r="1626" spans="1:27" ht="12.75" hidden="1" customHeight="1" x14ac:dyDescent="0.2">
      <c r="A1626" s="162"/>
      <c r="B1626" s="47" t="s">
        <v>14</v>
      </c>
      <c r="C1626" s="45"/>
      <c r="D1626" s="46"/>
      <c r="E1626" s="46"/>
      <c r="F1626" s="53"/>
      <c r="G1626" s="53"/>
      <c r="H1626" s="53">
        <f t="shared" ref="H1626:S1626" si="1143">H1015</f>
        <v>3609951.8</v>
      </c>
      <c r="I1626" s="53">
        <f t="shared" si="1143"/>
        <v>0</v>
      </c>
      <c r="J1626" s="53">
        <f t="shared" si="1143"/>
        <v>205100</v>
      </c>
      <c r="K1626" s="53">
        <f t="shared" si="1143"/>
        <v>0</v>
      </c>
      <c r="L1626" s="53">
        <f t="shared" si="1143"/>
        <v>129467.4</v>
      </c>
      <c r="M1626" s="53">
        <f t="shared" si="1143"/>
        <v>0</v>
      </c>
      <c r="N1626" s="53">
        <f t="shared" si="1143"/>
        <v>0</v>
      </c>
      <c r="O1626" s="53">
        <f t="shared" si="1143"/>
        <v>0</v>
      </c>
      <c r="P1626" s="53">
        <f t="shared" si="1143"/>
        <v>3275384.4000000004</v>
      </c>
      <c r="Q1626" s="53">
        <f t="shared" si="1143"/>
        <v>0</v>
      </c>
      <c r="R1626" s="53">
        <f t="shared" si="1143"/>
        <v>1418867.0999999999</v>
      </c>
      <c r="S1626" s="53">
        <f t="shared" si="1143"/>
        <v>663941.69999999995</v>
      </c>
      <c r="T1626" s="49"/>
      <c r="U1626" s="44"/>
    </row>
    <row r="1627" spans="1:27" ht="12.75" hidden="1" customHeight="1" x14ac:dyDescent="0.2">
      <c r="A1627" s="162"/>
      <c r="B1627" s="47" t="s">
        <v>15</v>
      </c>
      <c r="C1627" s="45"/>
      <c r="D1627" s="46"/>
      <c r="E1627" s="46"/>
      <c r="F1627" s="53"/>
      <c r="G1627" s="53"/>
      <c r="H1627" s="53">
        <f t="shared" ref="H1627:S1627" si="1144">H1016</f>
        <v>222983.6</v>
      </c>
      <c r="I1627" s="53">
        <f t="shared" si="1144"/>
        <v>0</v>
      </c>
      <c r="J1627" s="53">
        <f t="shared" si="1144"/>
        <v>0</v>
      </c>
      <c r="K1627" s="53">
        <f t="shared" si="1144"/>
        <v>0</v>
      </c>
      <c r="L1627" s="53">
        <f t="shared" si="1144"/>
        <v>4400</v>
      </c>
      <c r="M1627" s="53">
        <f t="shared" si="1144"/>
        <v>0</v>
      </c>
      <c r="N1627" s="53">
        <f t="shared" si="1144"/>
        <v>101807.40000000001</v>
      </c>
      <c r="O1627" s="53">
        <f t="shared" si="1144"/>
        <v>0</v>
      </c>
      <c r="P1627" s="53">
        <f t="shared" si="1144"/>
        <v>116776.2</v>
      </c>
      <c r="Q1627" s="53">
        <f t="shared" si="1144"/>
        <v>0</v>
      </c>
      <c r="R1627" s="53">
        <f t="shared" si="1144"/>
        <v>140440.90000000002</v>
      </c>
      <c r="S1627" s="53">
        <f t="shared" si="1144"/>
        <v>121429.90000000001</v>
      </c>
      <c r="T1627" s="49"/>
      <c r="U1627" s="44"/>
    </row>
    <row r="1628" spans="1:27" ht="25.5" hidden="1" customHeight="1" x14ac:dyDescent="0.2">
      <c r="A1628" s="163"/>
      <c r="B1628" s="47" t="s">
        <v>12</v>
      </c>
      <c r="C1628" s="45"/>
      <c r="D1628" s="46"/>
      <c r="E1628" s="46"/>
      <c r="F1628" s="53"/>
      <c r="G1628" s="53"/>
      <c r="H1628" s="53">
        <f t="shared" ref="H1628:S1628" si="1145">H1017</f>
        <v>0</v>
      </c>
      <c r="I1628" s="53">
        <f t="shared" si="1145"/>
        <v>0</v>
      </c>
      <c r="J1628" s="53">
        <f t="shared" si="1145"/>
        <v>0</v>
      </c>
      <c r="K1628" s="53">
        <f t="shared" si="1145"/>
        <v>0</v>
      </c>
      <c r="L1628" s="53">
        <f t="shared" si="1145"/>
        <v>0</v>
      </c>
      <c r="M1628" s="53">
        <f t="shared" si="1145"/>
        <v>0</v>
      </c>
      <c r="N1628" s="53">
        <f t="shared" si="1145"/>
        <v>0</v>
      </c>
      <c r="O1628" s="53">
        <f t="shared" si="1145"/>
        <v>0</v>
      </c>
      <c r="P1628" s="53">
        <f t="shared" si="1145"/>
        <v>0</v>
      </c>
      <c r="Q1628" s="53">
        <f t="shared" si="1145"/>
        <v>0</v>
      </c>
      <c r="R1628" s="53">
        <f t="shared" si="1145"/>
        <v>0</v>
      </c>
      <c r="S1628" s="53">
        <f t="shared" si="1145"/>
        <v>0</v>
      </c>
      <c r="T1628" s="49"/>
      <c r="U1628" s="44"/>
      <c r="Y1628" s="1">
        <f>H1613-H1619</f>
        <v>105000</v>
      </c>
      <c r="Z1628" s="4" t="s">
        <v>540</v>
      </c>
    </row>
    <row r="1629" spans="1:27" ht="12.75" hidden="1" customHeight="1" x14ac:dyDescent="0.2">
      <c r="A1629" s="57" t="s">
        <v>280</v>
      </c>
      <c r="B1629" s="56"/>
      <c r="C1629" s="56"/>
      <c r="D1629" s="56"/>
      <c r="E1629" s="56"/>
      <c r="F1629" s="56"/>
      <c r="G1629" s="56"/>
      <c r="H1629" s="56"/>
      <c r="I1629" s="56"/>
      <c r="J1629" s="56"/>
      <c r="K1629" s="56"/>
      <c r="L1629" s="56"/>
      <c r="M1629" s="56"/>
      <c r="N1629" s="56"/>
      <c r="O1629" s="56"/>
      <c r="P1629" s="56"/>
      <c r="Q1629" s="56"/>
      <c r="R1629" s="56"/>
      <c r="S1629" s="56"/>
      <c r="T1629" s="49"/>
      <c r="U1629" s="69"/>
      <c r="Y1629" s="9">
        <f>H1615-H1622</f>
        <v>95795.299999999988</v>
      </c>
    </row>
    <row r="1630" spans="1:27" ht="12.75" hidden="1" customHeight="1" x14ac:dyDescent="0.2">
      <c r="A1630" s="70"/>
      <c r="B1630" s="63" t="s">
        <v>62</v>
      </c>
      <c r="C1630" s="48">
        <v>136</v>
      </c>
      <c r="D1630" s="71"/>
      <c r="E1630" s="71"/>
      <c r="F1630" s="71"/>
      <c r="G1630" s="71"/>
      <c r="H1630" s="51">
        <f>H1592-H1642-H1649-H1660</f>
        <v>30217721.900000002</v>
      </c>
      <c r="I1630" s="53">
        <f t="shared" ref="I1630:S1630" si="1146">I1592-I1642-I1649-I1660</f>
        <v>6784175.6399999997</v>
      </c>
      <c r="J1630" s="51">
        <f t="shared" si="1146"/>
        <v>6618162.6000000006</v>
      </c>
      <c r="K1630" s="51">
        <f t="shared" si="1146"/>
        <v>6721654.6399999997</v>
      </c>
      <c r="L1630" s="51">
        <f t="shared" si="1146"/>
        <v>9903590.6500000004</v>
      </c>
      <c r="M1630" s="51">
        <f t="shared" si="1146"/>
        <v>31260</v>
      </c>
      <c r="N1630" s="51">
        <f t="shared" si="1146"/>
        <v>5723902.2000000002</v>
      </c>
      <c r="O1630" s="51">
        <f t="shared" si="1146"/>
        <v>31260</v>
      </c>
      <c r="P1630" s="51">
        <f t="shared" si="1146"/>
        <v>7972066.4500000002</v>
      </c>
      <c r="Q1630" s="53">
        <f t="shared" si="1146"/>
        <v>0</v>
      </c>
      <c r="R1630" s="53">
        <f t="shared" si="1146"/>
        <v>31204306.499999996</v>
      </c>
      <c r="S1630" s="53">
        <f t="shared" si="1146"/>
        <v>32734632.700000003</v>
      </c>
      <c r="T1630" s="49"/>
      <c r="U1630" s="72"/>
    </row>
    <row r="1631" spans="1:27" ht="12.75" hidden="1" customHeight="1" x14ac:dyDescent="0.2">
      <c r="A1631" s="70"/>
      <c r="B1631" s="63" t="s">
        <v>261</v>
      </c>
      <c r="C1631" s="48">
        <v>136</v>
      </c>
      <c r="D1631" s="71"/>
      <c r="E1631" s="71"/>
      <c r="F1631" s="71"/>
      <c r="G1631" s="71"/>
      <c r="H1631" s="53">
        <f>H1601-H1656</f>
        <v>140781.30000000002</v>
      </c>
      <c r="I1631" s="53">
        <f t="shared" ref="I1631:S1631" si="1147">I1601-I1656</f>
        <v>0</v>
      </c>
      <c r="J1631" s="53">
        <f t="shared" si="1147"/>
        <v>0</v>
      </c>
      <c r="K1631" s="53">
        <f t="shared" si="1147"/>
        <v>0</v>
      </c>
      <c r="L1631" s="53">
        <f t="shared" si="1147"/>
        <v>0</v>
      </c>
      <c r="M1631" s="53">
        <f t="shared" si="1147"/>
        <v>0</v>
      </c>
      <c r="N1631" s="53">
        <f t="shared" si="1147"/>
        <v>0</v>
      </c>
      <c r="O1631" s="53">
        <f t="shared" si="1147"/>
        <v>0</v>
      </c>
      <c r="P1631" s="53">
        <f t="shared" si="1147"/>
        <v>140781.30000000002</v>
      </c>
      <c r="Q1631" s="53">
        <f t="shared" si="1147"/>
        <v>0</v>
      </c>
      <c r="R1631" s="53">
        <f t="shared" si="1147"/>
        <v>0</v>
      </c>
      <c r="S1631" s="53">
        <f t="shared" si="1147"/>
        <v>0</v>
      </c>
      <c r="T1631" s="49"/>
      <c r="U1631" s="72"/>
    </row>
    <row r="1632" spans="1:27" ht="12.75" hidden="1" customHeight="1" x14ac:dyDescent="0.2">
      <c r="A1632" s="70"/>
      <c r="B1632" s="63" t="s">
        <v>63</v>
      </c>
      <c r="C1632" s="48">
        <v>136</v>
      </c>
      <c r="D1632" s="71"/>
      <c r="E1632" s="71"/>
      <c r="F1632" s="71"/>
      <c r="G1632" s="71"/>
      <c r="H1632" s="53">
        <f t="shared" ref="H1632" si="1148">H1607-H1650</f>
        <v>121667.20000000001</v>
      </c>
      <c r="I1632" s="53">
        <f t="shared" ref="I1632:S1632" si="1149">I1607-I1650</f>
        <v>0</v>
      </c>
      <c r="J1632" s="53">
        <f t="shared" si="1149"/>
        <v>0</v>
      </c>
      <c r="K1632" s="53">
        <f t="shared" si="1149"/>
        <v>0</v>
      </c>
      <c r="L1632" s="53">
        <f t="shared" si="1149"/>
        <v>4400</v>
      </c>
      <c r="M1632" s="53">
        <f t="shared" si="1149"/>
        <v>0</v>
      </c>
      <c r="N1632" s="53">
        <f t="shared" si="1149"/>
        <v>101807.40000000001</v>
      </c>
      <c r="O1632" s="53">
        <f t="shared" si="1149"/>
        <v>0</v>
      </c>
      <c r="P1632" s="53">
        <f t="shared" si="1149"/>
        <v>15459.8</v>
      </c>
      <c r="Q1632" s="53">
        <f t="shared" si="1149"/>
        <v>0</v>
      </c>
      <c r="R1632" s="53">
        <f t="shared" si="1149"/>
        <v>116473.9</v>
      </c>
      <c r="S1632" s="53">
        <f t="shared" si="1149"/>
        <v>116473.9</v>
      </c>
      <c r="T1632" s="49"/>
      <c r="U1632" s="72"/>
    </row>
    <row r="1633" spans="1:21" ht="12.75" hidden="1" customHeight="1" x14ac:dyDescent="0.2">
      <c r="A1633" s="54"/>
      <c r="B1633" s="63" t="s">
        <v>64</v>
      </c>
      <c r="C1633" s="48">
        <v>124</v>
      </c>
      <c r="D1633" s="46"/>
      <c r="E1633" s="46"/>
      <c r="F1633" s="53"/>
      <c r="G1633" s="53"/>
      <c r="H1633" s="53">
        <f>H1613</f>
        <v>4805343.9000000004</v>
      </c>
      <c r="I1633" s="53">
        <f t="shared" ref="I1633:S1633" si="1150">I1613</f>
        <v>0</v>
      </c>
      <c r="J1633" s="53">
        <f t="shared" si="1150"/>
        <v>682260.41300000006</v>
      </c>
      <c r="K1633" s="53">
        <f t="shared" si="1150"/>
        <v>0</v>
      </c>
      <c r="L1633" s="53">
        <f t="shared" si="1150"/>
        <v>1397805.9069999999</v>
      </c>
      <c r="M1633" s="53">
        <f t="shared" si="1150"/>
        <v>0</v>
      </c>
      <c r="N1633" s="53">
        <f t="shared" si="1150"/>
        <v>875291.57</v>
      </c>
      <c r="O1633" s="53">
        <f t="shared" si="1150"/>
        <v>0</v>
      </c>
      <c r="P1633" s="53">
        <f t="shared" si="1150"/>
        <v>1849986.0099999998</v>
      </c>
      <c r="Q1633" s="53">
        <f t="shared" si="1150"/>
        <v>0</v>
      </c>
      <c r="R1633" s="53">
        <f t="shared" si="1150"/>
        <v>3234611.9999999991</v>
      </c>
      <c r="S1633" s="53">
        <f t="shared" si="1150"/>
        <v>1819363.6</v>
      </c>
      <c r="T1633" s="49"/>
      <c r="U1633" s="44"/>
    </row>
    <row r="1634" spans="1:21" ht="12.75" hidden="1" customHeight="1" x14ac:dyDescent="0.2">
      <c r="A1634" s="54"/>
      <c r="B1634" s="63" t="s">
        <v>68</v>
      </c>
      <c r="C1634" s="48">
        <v>124</v>
      </c>
      <c r="D1634" s="46"/>
      <c r="E1634" s="46"/>
      <c r="F1634" s="53"/>
      <c r="G1634" s="53"/>
      <c r="H1634" s="53">
        <f>H1614</f>
        <v>3469170.5000000005</v>
      </c>
      <c r="I1634" s="53">
        <f t="shared" ref="I1634:S1634" si="1151">I1614</f>
        <v>0</v>
      </c>
      <c r="J1634" s="53">
        <f t="shared" si="1151"/>
        <v>205100</v>
      </c>
      <c r="K1634" s="53">
        <f t="shared" si="1151"/>
        <v>0</v>
      </c>
      <c r="L1634" s="53">
        <f t="shared" si="1151"/>
        <v>129467.4</v>
      </c>
      <c r="M1634" s="53">
        <f t="shared" si="1151"/>
        <v>0</v>
      </c>
      <c r="N1634" s="53">
        <f t="shared" si="1151"/>
        <v>0</v>
      </c>
      <c r="O1634" s="53">
        <f t="shared" si="1151"/>
        <v>0</v>
      </c>
      <c r="P1634" s="53">
        <f t="shared" si="1151"/>
        <v>3134603.1</v>
      </c>
      <c r="Q1634" s="53">
        <f t="shared" si="1151"/>
        <v>0</v>
      </c>
      <c r="R1634" s="53">
        <f t="shared" si="1151"/>
        <v>1418867.0999999999</v>
      </c>
      <c r="S1634" s="53">
        <f t="shared" si="1151"/>
        <v>663941.69999999995</v>
      </c>
      <c r="T1634" s="49"/>
      <c r="U1634" s="44"/>
    </row>
    <row r="1635" spans="1:21" ht="12.75" hidden="1" customHeight="1" x14ac:dyDescent="0.2">
      <c r="A1635" s="54"/>
      <c r="B1635" s="63" t="s">
        <v>65</v>
      </c>
      <c r="C1635" s="48">
        <v>124</v>
      </c>
      <c r="D1635" s="46"/>
      <c r="E1635" s="46"/>
      <c r="F1635" s="53"/>
      <c r="G1635" s="53"/>
      <c r="H1635" s="53">
        <f t="shared" ref="H1635" si="1152">H1615</f>
        <v>101316.4</v>
      </c>
      <c r="I1635" s="53">
        <f t="shared" ref="I1635:S1635" si="1153">I1615</f>
        <v>0</v>
      </c>
      <c r="J1635" s="53">
        <f t="shared" si="1153"/>
        <v>0</v>
      </c>
      <c r="K1635" s="53">
        <f t="shared" si="1153"/>
        <v>0</v>
      </c>
      <c r="L1635" s="53">
        <f t="shared" si="1153"/>
        <v>0</v>
      </c>
      <c r="M1635" s="53">
        <f t="shared" si="1153"/>
        <v>0</v>
      </c>
      <c r="N1635" s="53">
        <f t="shared" si="1153"/>
        <v>0</v>
      </c>
      <c r="O1635" s="53">
        <f t="shared" si="1153"/>
        <v>0</v>
      </c>
      <c r="P1635" s="53">
        <f t="shared" si="1153"/>
        <v>101316.4</v>
      </c>
      <c r="Q1635" s="53">
        <f t="shared" si="1153"/>
        <v>0</v>
      </c>
      <c r="R1635" s="53">
        <f t="shared" si="1153"/>
        <v>23967</v>
      </c>
      <c r="S1635" s="53">
        <f t="shared" si="1153"/>
        <v>4956</v>
      </c>
      <c r="T1635" s="49"/>
      <c r="U1635" s="44"/>
    </row>
    <row r="1636" spans="1:21" ht="12.75" hidden="1" customHeight="1" x14ac:dyDescent="0.2">
      <c r="A1636" s="161" t="s">
        <v>26</v>
      </c>
      <c r="B1636" s="47" t="s">
        <v>71</v>
      </c>
      <c r="C1636" s="45"/>
      <c r="D1636" s="46"/>
      <c r="E1636" s="46"/>
      <c r="F1636" s="53"/>
      <c r="G1636" s="53"/>
      <c r="H1636" s="53">
        <f t="shared" ref="H1636:S1636" si="1154">H1169</f>
        <v>133342.39999999999</v>
      </c>
      <c r="I1636" s="53">
        <f t="shared" si="1154"/>
        <v>45312.44</v>
      </c>
      <c r="J1636" s="53">
        <f t="shared" si="1154"/>
        <v>43134.8</v>
      </c>
      <c r="K1636" s="53">
        <f t="shared" si="1154"/>
        <v>40212.44</v>
      </c>
      <c r="L1636" s="53">
        <f t="shared" si="1154"/>
        <v>24574.5</v>
      </c>
      <c r="M1636" s="53">
        <f t="shared" si="1154"/>
        <v>0</v>
      </c>
      <c r="N1636" s="53">
        <f t="shared" si="1154"/>
        <v>33538.1</v>
      </c>
      <c r="O1636" s="53">
        <f t="shared" si="1154"/>
        <v>0</v>
      </c>
      <c r="P1636" s="53">
        <f t="shared" si="1154"/>
        <v>32095</v>
      </c>
      <c r="Q1636" s="53">
        <f t="shared" si="1154"/>
        <v>0</v>
      </c>
      <c r="R1636" s="53">
        <f t="shared" si="1154"/>
        <v>134873.60000000001</v>
      </c>
      <c r="S1636" s="53">
        <f t="shared" si="1154"/>
        <v>136463.9</v>
      </c>
      <c r="T1636" s="49"/>
      <c r="U1636" s="44"/>
    </row>
    <row r="1637" spans="1:21" ht="12.75" hidden="1" customHeight="1" x14ac:dyDescent="0.2">
      <c r="A1637" s="162"/>
      <c r="B1637" s="47" t="s">
        <v>13</v>
      </c>
      <c r="C1637" s="45"/>
      <c r="D1637" s="46"/>
      <c r="E1637" s="46"/>
      <c r="F1637" s="53"/>
      <c r="G1637" s="53"/>
      <c r="H1637" s="53">
        <f t="shared" ref="H1637:S1637" si="1155">H1170</f>
        <v>133342.39999999999</v>
      </c>
      <c r="I1637" s="53">
        <f t="shared" si="1155"/>
        <v>45312.44</v>
      </c>
      <c r="J1637" s="53">
        <f t="shared" si="1155"/>
        <v>43134.8</v>
      </c>
      <c r="K1637" s="53">
        <f t="shared" si="1155"/>
        <v>40212.44</v>
      </c>
      <c r="L1637" s="53">
        <f t="shared" si="1155"/>
        <v>24574.5</v>
      </c>
      <c r="M1637" s="53">
        <f t="shared" si="1155"/>
        <v>0</v>
      </c>
      <c r="N1637" s="53">
        <f t="shared" si="1155"/>
        <v>33538.1</v>
      </c>
      <c r="O1637" s="53">
        <f t="shared" si="1155"/>
        <v>0</v>
      </c>
      <c r="P1637" s="53">
        <f t="shared" si="1155"/>
        <v>32095</v>
      </c>
      <c r="Q1637" s="53">
        <f t="shared" si="1155"/>
        <v>0</v>
      </c>
      <c r="R1637" s="53">
        <f t="shared" si="1155"/>
        <v>134873.60000000001</v>
      </c>
      <c r="S1637" s="53">
        <f t="shared" si="1155"/>
        <v>136463.9</v>
      </c>
      <c r="T1637" s="49"/>
      <c r="U1637" s="44"/>
    </row>
    <row r="1638" spans="1:21" ht="12.75" hidden="1" customHeight="1" x14ac:dyDescent="0.2">
      <c r="A1638" s="162"/>
      <c r="B1638" s="47" t="s">
        <v>14</v>
      </c>
      <c r="C1638" s="45"/>
      <c r="D1638" s="46"/>
      <c r="E1638" s="46"/>
      <c r="F1638" s="53"/>
      <c r="G1638" s="53"/>
      <c r="H1638" s="53">
        <f t="shared" ref="H1638:S1638" si="1156">H1171</f>
        <v>0</v>
      </c>
      <c r="I1638" s="53">
        <f t="shared" si="1156"/>
        <v>0</v>
      </c>
      <c r="J1638" s="53">
        <f t="shared" si="1156"/>
        <v>0</v>
      </c>
      <c r="K1638" s="53">
        <f t="shared" si="1156"/>
        <v>0</v>
      </c>
      <c r="L1638" s="53">
        <f t="shared" si="1156"/>
        <v>0</v>
      </c>
      <c r="M1638" s="53">
        <f t="shared" si="1156"/>
        <v>0</v>
      </c>
      <c r="N1638" s="53">
        <f t="shared" si="1156"/>
        <v>0</v>
      </c>
      <c r="O1638" s="53">
        <f t="shared" si="1156"/>
        <v>0</v>
      </c>
      <c r="P1638" s="53">
        <f t="shared" si="1156"/>
        <v>0</v>
      </c>
      <c r="Q1638" s="53">
        <f t="shared" si="1156"/>
        <v>0</v>
      </c>
      <c r="R1638" s="53">
        <f t="shared" si="1156"/>
        <v>0</v>
      </c>
      <c r="S1638" s="53">
        <f t="shared" si="1156"/>
        <v>0</v>
      </c>
      <c r="T1638" s="49"/>
      <c r="U1638" s="44"/>
    </row>
    <row r="1639" spans="1:21" ht="12.75" hidden="1" customHeight="1" x14ac:dyDescent="0.2">
      <c r="A1639" s="162"/>
      <c r="B1639" s="47" t="s">
        <v>15</v>
      </c>
      <c r="C1639" s="45"/>
      <c r="D1639" s="46"/>
      <c r="E1639" s="46"/>
      <c r="F1639" s="53"/>
      <c r="G1639" s="53"/>
      <c r="H1639" s="53">
        <f t="shared" ref="H1639:S1639" si="1157">H1172</f>
        <v>0</v>
      </c>
      <c r="I1639" s="53">
        <f t="shared" si="1157"/>
        <v>0</v>
      </c>
      <c r="J1639" s="53">
        <f t="shared" si="1157"/>
        <v>0</v>
      </c>
      <c r="K1639" s="53">
        <f t="shared" si="1157"/>
        <v>0</v>
      </c>
      <c r="L1639" s="53">
        <f t="shared" si="1157"/>
        <v>0</v>
      </c>
      <c r="M1639" s="53">
        <f t="shared" si="1157"/>
        <v>0</v>
      </c>
      <c r="N1639" s="53">
        <f t="shared" si="1157"/>
        <v>0</v>
      </c>
      <c r="O1639" s="53">
        <f t="shared" si="1157"/>
        <v>0</v>
      </c>
      <c r="P1639" s="53">
        <f t="shared" si="1157"/>
        <v>0</v>
      </c>
      <c r="Q1639" s="53">
        <f t="shared" si="1157"/>
        <v>0</v>
      </c>
      <c r="R1639" s="53">
        <f t="shared" si="1157"/>
        <v>0</v>
      </c>
      <c r="S1639" s="53">
        <f t="shared" si="1157"/>
        <v>0</v>
      </c>
      <c r="T1639" s="49"/>
      <c r="U1639" s="44"/>
    </row>
    <row r="1640" spans="1:21" ht="25.5" hidden="1" customHeight="1" x14ac:dyDescent="0.2">
      <c r="A1640" s="163"/>
      <c r="B1640" s="47" t="s">
        <v>12</v>
      </c>
      <c r="C1640" s="45"/>
      <c r="D1640" s="46"/>
      <c r="E1640" s="46"/>
      <c r="F1640" s="53"/>
      <c r="G1640" s="53"/>
      <c r="H1640" s="53">
        <f t="shared" ref="H1640:S1640" si="1158">H1173</f>
        <v>0</v>
      </c>
      <c r="I1640" s="53">
        <f t="shared" si="1158"/>
        <v>0</v>
      </c>
      <c r="J1640" s="53">
        <f t="shared" si="1158"/>
        <v>0</v>
      </c>
      <c r="K1640" s="53">
        <f t="shared" si="1158"/>
        <v>0</v>
      </c>
      <c r="L1640" s="53">
        <f t="shared" si="1158"/>
        <v>0</v>
      </c>
      <c r="M1640" s="53">
        <f t="shared" si="1158"/>
        <v>0</v>
      </c>
      <c r="N1640" s="53">
        <f t="shared" si="1158"/>
        <v>0</v>
      </c>
      <c r="O1640" s="53">
        <f t="shared" si="1158"/>
        <v>0</v>
      </c>
      <c r="P1640" s="53">
        <f t="shared" si="1158"/>
        <v>0</v>
      </c>
      <c r="Q1640" s="53">
        <f t="shared" si="1158"/>
        <v>0</v>
      </c>
      <c r="R1640" s="53">
        <f t="shared" si="1158"/>
        <v>0</v>
      </c>
      <c r="S1640" s="53">
        <f t="shared" si="1158"/>
        <v>0</v>
      </c>
      <c r="T1640" s="49"/>
      <c r="U1640" s="44"/>
    </row>
    <row r="1641" spans="1:21" ht="12.75" hidden="1" customHeight="1" x14ac:dyDescent="0.2">
      <c r="A1641" s="57" t="s">
        <v>280</v>
      </c>
      <c r="B1641" s="56"/>
      <c r="C1641" s="56"/>
      <c r="D1641" s="56"/>
      <c r="E1641" s="56"/>
      <c r="F1641" s="56"/>
      <c r="G1641" s="56"/>
      <c r="H1641" s="56"/>
      <c r="I1641" s="56"/>
      <c r="J1641" s="56"/>
      <c r="K1641" s="56"/>
      <c r="L1641" s="56"/>
      <c r="M1641" s="56"/>
      <c r="N1641" s="56"/>
      <c r="O1641" s="56"/>
      <c r="P1641" s="56"/>
      <c r="Q1641" s="56"/>
      <c r="R1641" s="56"/>
      <c r="S1641" s="56"/>
      <c r="T1641" s="49"/>
      <c r="U1641" s="69"/>
    </row>
    <row r="1642" spans="1:21" ht="12.75" hidden="1" customHeight="1" x14ac:dyDescent="0.2">
      <c r="A1642" s="54"/>
      <c r="B1642" s="63" t="s">
        <v>62</v>
      </c>
      <c r="C1642" s="45">
        <v>136</v>
      </c>
      <c r="D1642" s="46"/>
      <c r="E1642" s="46"/>
      <c r="F1642" s="53"/>
      <c r="G1642" s="53"/>
      <c r="H1642" s="53">
        <f t="shared" ref="H1642" si="1159">H1637</f>
        <v>133342.39999999999</v>
      </c>
      <c r="I1642" s="53">
        <f t="shared" ref="I1642:S1642" si="1160">I1637</f>
        <v>45312.44</v>
      </c>
      <c r="J1642" s="53">
        <f t="shared" si="1160"/>
        <v>43134.8</v>
      </c>
      <c r="K1642" s="53">
        <f t="shared" si="1160"/>
        <v>40212.44</v>
      </c>
      <c r="L1642" s="53">
        <f t="shared" si="1160"/>
        <v>24574.5</v>
      </c>
      <c r="M1642" s="53">
        <f t="shared" si="1160"/>
        <v>0</v>
      </c>
      <c r="N1642" s="53">
        <f t="shared" si="1160"/>
        <v>33538.1</v>
      </c>
      <c r="O1642" s="53">
        <f t="shared" si="1160"/>
        <v>0</v>
      </c>
      <c r="P1642" s="53">
        <f t="shared" si="1160"/>
        <v>32095</v>
      </c>
      <c r="Q1642" s="53">
        <f t="shared" si="1160"/>
        <v>0</v>
      </c>
      <c r="R1642" s="53">
        <f t="shared" si="1160"/>
        <v>134873.60000000001</v>
      </c>
      <c r="S1642" s="53">
        <f t="shared" si="1160"/>
        <v>136463.9</v>
      </c>
      <c r="T1642" s="49"/>
      <c r="U1642" s="44"/>
    </row>
    <row r="1643" spans="1:21" ht="12.75" hidden="1" customHeight="1" x14ac:dyDescent="0.2">
      <c r="A1643" s="161" t="s">
        <v>30</v>
      </c>
      <c r="B1643" s="47" t="s">
        <v>71</v>
      </c>
      <c r="C1643" s="45"/>
      <c r="D1643" s="46"/>
      <c r="E1643" s="46"/>
      <c r="F1643" s="53"/>
      <c r="G1643" s="53"/>
      <c r="H1643" s="53">
        <f t="shared" ref="H1643:S1643" si="1161">H1449</f>
        <v>129801.9</v>
      </c>
      <c r="I1643" s="53">
        <f t="shared" si="1161"/>
        <v>14662.8</v>
      </c>
      <c r="J1643" s="53">
        <f t="shared" si="1161"/>
        <v>27699</v>
      </c>
      <c r="K1643" s="53">
        <f t="shared" si="1161"/>
        <v>14662.8</v>
      </c>
      <c r="L1643" s="53">
        <f t="shared" si="1161"/>
        <v>33546.199999999997</v>
      </c>
      <c r="M1643" s="53">
        <f t="shared" si="1161"/>
        <v>0</v>
      </c>
      <c r="N1643" s="53">
        <f t="shared" si="1161"/>
        <v>50707.9</v>
      </c>
      <c r="O1643" s="53">
        <f t="shared" si="1161"/>
        <v>1125</v>
      </c>
      <c r="P1643" s="53">
        <f t="shared" si="1161"/>
        <v>18618.8</v>
      </c>
      <c r="Q1643" s="53">
        <f t="shared" si="1161"/>
        <v>0</v>
      </c>
      <c r="R1643" s="53">
        <f t="shared" si="1161"/>
        <v>129651.9</v>
      </c>
      <c r="S1643" s="53">
        <f t="shared" si="1161"/>
        <v>129551.9</v>
      </c>
      <c r="T1643" s="49"/>
      <c r="U1643" s="44"/>
    </row>
    <row r="1644" spans="1:21" ht="12.75" hidden="1" customHeight="1" x14ac:dyDescent="0.2">
      <c r="A1644" s="162"/>
      <c r="B1644" s="47" t="s">
        <v>13</v>
      </c>
      <c r="C1644" s="45"/>
      <c r="D1644" s="46"/>
      <c r="E1644" s="46"/>
      <c r="F1644" s="53"/>
      <c r="G1644" s="53"/>
      <c r="H1644" s="53">
        <f t="shared" ref="H1644:S1644" si="1162">H1450</f>
        <v>129551.9</v>
      </c>
      <c r="I1644" s="53">
        <f t="shared" si="1162"/>
        <v>14662.8</v>
      </c>
      <c r="J1644" s="53">
        <f t="shared" si="1162"/>
        <v>27449</v>
      </c>
      <c r="K1644" s="53">
        <f t="shared" si="1162"/>
        <v>14662.8</v>
      </c>
      <c r="L1644" s="53">
        <f t="shared" si="1162"/>
        <v>33546.199999999997</v>
      </c>
      <c r="M1644" s="53">
        <f t="shared" si="1162"/>
        <v>0</v>
      </c>
      <c r="N1644" s="53">
        <f t="shared" si="1162"/>
        <v>50707.9</v>
      </c>
      <c r="O1644" s="53">
        <f t="shared" si="1162"/>
        <v>1125</v>
      </c>
      <c r="P1644" s="53">
        <f t="shared" si="1162"/>
        <v>18618.8</v>
      </c>
      <c r="Q1644" s="53">
        <f t="shared" si="1162"/>
        <v>0</v>
      </c>
      <c r="R1644" s="53">
        <f t="shared" si="1162"/>
        <v>129551.9</v>
      </c>
      <c r="S1644" s="53">
        <f t="shared" si="1162"/>
        <v>129551.9</v>
      </c>
      <c r="T1644" s="49"/>
      <c r="U1644" s="44"/>
    </row>
    <row r="1645" spans="1:21" ht="12.75" hidden="1" customHeight="1" x14ac:dyDescent="0.2">
      <c r="A1645" s="162"/>
      <c r="B1645" s="47" t="s">
        <v>14</v>
      </c>
      <c r="C1645" s="45"/>
      <c r="D1645" s="46"/>
      <c r="E1645" s="46"/>
      <c r="F1645" s="53"/>
      <c r="G1645" s="53"/>
      <c r="H1645" s="53">
        <f t="shared" ref="H1645:S1645" si="1163">H1451</f>
        <v>0</v>
      </c>
      <c r="I1645" s="53">
        <f t="shared" si="1163"/>
        <v>0</v>
      </c>
      <c r="J1645" s="53">
        <f t="shared" si="1163"/>
        <v>0</v>
      </c>
      <c r="K1645" s="53">
        <f t="shared" si="1163"/>
        <v>0</v>
      </c>
      <c r="L1645" s="53">
        <f t="shared" si="1163"/>
        <v>0</v>
      </c>
      <c r="M1645" s="53">
        <f t="shared" si="1163"/>
        <v>0</v>
      </c>
      <c r="N1645" s="53">
        <f t="shared" si="1163"/>
        <v>0</v>
      </c>
      <c r="O1645" s="53">
        <f t="shared" si="1163"/>
        <v>0</v>
      </c>
      <c r="P1645" s="53">
        <f t="shared" si="1163"/>
        <v>0</v>
      </c>
      <c r="Q1645" s="53">
        <f t="shared" si="1163"/>
        <v>0</v>
      </c>
      <c r="R1645" s="53">
        <f t="shared" si="1163"/>
        <v>0</v>
      </c>
      <c r="S1645" s="53">
        <f t="shared" si="1163"/>
        <v>0</v>
      </c>
      <c r="T1645" s="49"/>
      <c r="U1645" s="44"/>
    </row>
    <row r="1646" spans="1:21" ht="12.75" hidden="1" customHeight="1" x14ac:dyDescent="0.2">
      <c r="A1646" s="162"/>
      <c r="B1646" s="47" t="s">
        <v>15</v>
      </c>
      <c r="C1646" s="45"/>
      <c r="D1646" s="46"/>
      <c r="E1646" s="46"/>
      <c r="F1646" s="53"/>
      <c r="G1646" s="53"/>
      <c r="H1646" s="53">
        <f t="shared" ref="H1646:S1646" si="1164">H1452</f>
        <v>250</v>
      </c>
      <c r="I1646" s="53">
        <f t="shared" si="1164"/>
        <v>0</v>
      </c>
      <c r="J1646" s="53">
        <f t="shared" si="1164"/>
        <v>250</v>
      </c>
      <c r="K1646" s="53">
        <f t="shared" si="1164"/>
        <v>0</v>
      </c>
      <c r="L1646" s="53">
        <f t="shared" si="1164"/>
        <v>0</v>
      </c>
      <c r="M1646" s="53">
        <f t="shared" si="1164"/>
        <v>0</v>
      </c>
      <c r="N1646" s="53">
        <f t="shared" si="1164"/>
        <v>0</v>
      </c>
      <c r="O1646" s="53">
        <f t="shared" si="1164"/>
        <v>0</v>
      </c>
      <c r="P1646" s="53">
        <f t="shared" si="1164"/>
        <v>0</v>
      </c>
      <c r="Q1646" s="53">
        <f t="shared" si="1164"/>
        <v>0</v>
      </c>
      <c r="R1646" s="53">
        <f t="shared" si="1164"/>
        <v>100</v>
      </c>
      <c r="S1646" s="53">
        <f t="shared" si="1164"/>
        <v>0</v>
      </c>
      <c r="T1646" s="49"/>
      <c r="U1646" s="44"/>
    </row>
    <row r="1647" spans="1:21" ht="25.5" hidden="1" customHeight="1" x14ac:dyDescent="0.2">
      <c r="A1647" s="163"/>
      <c r="B1647" s="47" t="s">
        <v>12</v>
      </c>
      <c r="C1647" s="45"/>
      <c r="D1647" s="46"/>
      <c r="E1647" s="46"/>
      <c r="F1647" s="53"/>
      <c r="G1647" s="53"/>
      <c r="H1647" s="53">
        <f t="shared" ref="H1647:S1647" si="1165">H1453</f>
        <v>0</v>
      </c>
      <c r="I1647" s="53">
        <f t="shared" si="1165"/>
        <v>0</v>
      </c>
      <c r="J1647" s="53">
        <f t="shared" si="1165"/>
        <v>0</v>
      </c>
      <c r="K1647" s="53">
        <f t="shared" si="1165"/>
        <v>0</v>
      </c>
      <c r="L1647" s="53">
        <f t="shared" si="1165"/>
        <v>0</v>
      </c>
      <c r="M1647" s="53">
        <f t="shared" si="1165"/>
        <v>0</v>
      </c>
      <c r="N1647" s="53">
        <f t="shared" si="1165"/>
        <v>0</v>
      </c>
      <c r="O1647" s="53">
        <f t="shared" si="1165"/>
        <v>0</v>
      </c>
      <c r="P1647" s="53">
        <f t="shared" si="1165"/>
        <v>0</v>
      </c>
      <c r="Q1647" s="53">
        <f t="shared" si="1165"/>
        <v>0</v>
      </c>
      <c r="R1647" s="53">
        <f t="shared" si="1165"/>
        <v>0</v>
      </c>
      <c r="S1647" s="53">
        <f t="shared" si="1165"/>
        <v>0</v>
      </c>
      <c r="T1647" s="49"/>
      <c r="U1647" s="44"/>
    </row>
    <row r="1648" spans="1:21" ht="12.75" hidden="1" customHeight="1" x14ac:dyDescent="0.2">
      <c r="A1648" s="57" t="s">
        <v>280</v>
      </c>
      <c r="B1648" s="56"/>
      <c r="C1648" s="56"/>
      <c r="D1648" s="56"/>
      <c r="E1648" s="56"/>
      <c r="F1648" s="56"/>
      <c r="G1648" s="56"/>
      <c r="H1648" s="56"/>
      <c r="I1648" s="56"/>
      <c r="J1648" s="56"/>
      <c r="K1648" s="56"/>
      <c r="L1648" s="56"/>
      <c r="M1648" s="56"/>
      <c r="N1648" s="56"/>
      <c r="O1648" s="56"/>
      <c r="P1648" s="56"/>
      <c r="Q1648" s="56"/>
      <c r="R1648" s="56"/>
      <c r="S1648" s="56"/>
      <c r="T1648" s="49"/>
      <c r="U1648" s="69"/>
    </row>
    <row r="1649" spans="1:21" ht="12.75" hidden="1" customHeight="1" x14ac:dyDescent="0.2">
      <c r="A1649" s="54"/>
      <c r="B1649" s="63" t="s">
        <v>62</v>
      </c>
      <c r="C1649" s="45">
        <v>136</v>
      </c>
      <c r="D1649" s="46"/>
      <c r="E1649" s="46"/>
      <c r="F1649" s="53"/>
      <c r="G1649" s="53"/>
      <c r="H1649" s="53">
        <f>H1644-H1653-H1652-H1651</f>
        <v>127551.9</v>
      </c>
      <c r="I1649" s="53">
        <f t="shared" ref="I1649:S1649" si="1166">I1644-I1653-I1652-I1651</f>
        <v>13892.8</v>
      </c>
      <c r="J1649" s="53">
        <f t="shared" si="1166"/>
        <v>26479</v>
      </c>
      <c r="K1649" s="53">
        <f t="shared" si="1166"/>
        <v>13892.8</v>
      </c>
      <c r="L1649" s="53">
        <f t="shared" si="1166"/>
        <v>32846.199999999997</v>
      </c>
      <c r="M1649" s="53">
        <f t="shared" si="1166"/>
        <v>0</v>
      </c>
      <c r="N1649" s="53">
        <f t="shared" si="1166"/>
        <v>50647.9</v>
      </c>
      <c r="O1649" s="53">
        <f t="shared" si="1166"/>
        <v>1125</v>
      </c>
      <c r="P1649" s="53">
        <f t="shared" si="1166"/>
        <v>18348.8</v>
      </c>
      <c r="Q1649" s="53">
        <f t="shared" si="1166"/>
        <v>0</v>
      </c>
      <c r="R1649" s="53">
        <f t="shared" si="1166"/>
        <v>127551.9</v>
      </c>
      <c r="S1649" s="53">
        <f t="shared" si="1166"/>
        <v>127551.9</v>
      </c>
      <c r="T1649" s="49"/>
      <c r="U1649" s="73"/>
    </row>
    <row r="1650" spans="1:21" ht="12.75" hidden="1" customHeight="1" x14ac:dyDescent="0.2">
      <c r="A1650" s="54"/>
      <c r="B1650" s="63" t="s">
        <v>63</v>
      </c>
      <c r="C1650" s="45">
        <v>136</v>
      </c>
      <c r="D1650" s="46"/>
      <c r="E1650" s="46"/>
      <c r="F1650" s="53"/>
      <c r="G1650" s="53"/>
      <c r="H1650" s="53">
        <f t="shared" ref="H1650:S1650" si="1167">H1187+H1219</f>
        <v>250</v>
      </c>
      <c r="I1650" s="53">
        <f t="shared" si="1167"/>
        <v>0</v>
      </c>
      <c r="J1650" s="53">
        <f t="shared" si="1167"/>
        <v>250</v>
      </c>
      <c r="K1650" s="53">
        <f t="shared" si="1167"/>
        <v>0</v>
      </c>
      <c r="L1650" s="53">
        <f t="shared" si="1167"/>
        <v>0</v>
      </c>
      <c r="M1650" s="53">
        <f t="shared" si="1167"/>
        <v>0</v>
      </c>
      <c r="N1650" s="53">
        <f t="shared" si="1167"/>
        <v>0</v>
      </c>
      <c r="O1650" s="53">
        <f t="shared" si="1167"/>
        <v>0</v>
      </c>
      <c r="P1650" s="53">
        <f t="shared" si="1167"/>
        <v>0</v>
      </c>
      <c r="Q1650" s="53">
        <f t="shared" si="1167"/>
        <v>0</v>
      </c>
      <c r="R1650" s="53">
        <f t="shared" si="1167"/>
        <v>100</v>
      </c>
      <c r="S1650" s="53">
        <f t="shared" si="1167"/>
        <v>0</v>
      </c>
      <c r="T1650" s="49"/>
      <c r="U1650" s="73"/>
    </row>
    <row r="1651" spans="1:21" ht="12.75" hidden="1" customHeight="1" x14ac:dyDescent="0.2">
      <c r="A1651" s="54"/>
      <c r="B1651" s="63" t="s">
        <v>59</v>
      </c>
      <c r="C1651" s="45"/>
      <c r="D1651" s="46"/>
      <c r="E1651" s="46"/>
      <c r="F1651" s="53"/>
      <c r="G1651" s="53"/>
      <c r="H1651" s="53"/>
      <c r="I1651" s="53"/>
      <c r="J1651" s="53"/>
      <c r="K1651" s="53"/>
      <c r="L1651" s="53"/>
      <c r="M1651" s="53"/>
      <c r="N1651" s="53"/>
      <c r="O1651" s="53"/>
      <c r="P1651" s="53"/>
      <c r="Q1651" s="53"/>
      <c r="R1651" s="53"/>
      <c r="S1651" s="53"/>
      <c r="T1651" s="49"/>
      <c r="U1651" s="73"/>
    </row>
    <row r="1652" spans="1:21" ht="12.75" hidden="1" customHeight="1" x14ac:dyDescent="0.2">
      <c r="A1652" s="54"/>
      <c r="B1652" s="63" t="s">
        <v>61</v>
      </c>
      <c r="C1652" s="45">
        <v>105</v>
      </c>
      <c r="D1652" s="46"/>
      <c r="E1652" s="46"/>
      <c r="F1652" s="53"/>
      <c r="G1652" s="53"/>
      <c r="H1652" s="53"/>
      <c r="I1652" s="53"/>
      <c r="J1652" s="53"/>
      <c r="K1652" s="53"/>
      <c r="L1652" s="53"/>
      <c r="M1652" s="53"/>
      <c r="N1652" s="53"/>
      <c r="O1652" s="53"/>
      <c r="P1652" s="53"/>
      <c r="Q1652" s="53"/>
      <c r="R1652" s="53"/>
      <c r="S1652" s="53"/>
      <c r="T1652" s="49"/>
      <c r="U1652" s="73"/>
    </row>
    <row r="1653" spans="1:21" ht="12.75" hidden="1" customHeight="1" x14ac:dyDescent="0.2">
      <c r="A1653" s="54"/>
      <c r="B1653" s="63" t="s">
        <v>60</v>
      </c>
      <c r="C1653" s="45">
        <v>131</v>
      </c>
      <c r="D1653" s="46"/>
      <c r="E1653" s="46"/>
      <c r="F1653" s="53"/>
      <c r="G1653" s="53"/>
      <c r="H1653" s="53">
        <f>H1610</f>
        <v>2000</v>
      </c>
      <c r="I1653" s="53">
        <f t="shared" ref="I1653:S1653" si="1168">I1610</f>
        <v>770</v>
      </c>
      <c r="J1653" s="53">
        <f t="shared" si="1168"/>
        <v>970</v>
      </c>
      <c r="K1653" s="53">
        <f t="shared" si="1168"/>
        <v>770</v>
      </c>
      <c r="L1653" s="53">
        <f t="shared" si="1168"/>
        <v>700</v>
      </c>
      <c r="M1653" s="53">
        <f t="shared" si="1168"/>
        <v>0</v>
      </c>
      <c r="N1653" s="53">
        <f t="shared" si="1168"/>
        <v>60</v>
      </c>
      <c r="O1653" s="53">
        <f t="shared" si="1168"/>
        <v>0</v>
      </c>
      <c r="P1653" s="53">
        <f t="shared" si="1168"/>
        <v>270</v>
      </c>
      <c r="Q1653" s="53">
        <f t="shared" si="1168"/>
        <v>0</v>
      </c>
      <c r="R1653" s="53">
        <f t="shared" si="1168"/>
        <v>2000</v>
      </c>
      <c r="S1653" s="53">
        <f t="shared" si="1168"/>
        <v>2000</v>
      </c>
      <c r="T1653" s="49"/>
      <c r="U1653" s="73"/>
    </row>
    <row r="1654" spans="1:21" ht="21.75" hidden="1" customHeight="1" x14ac:dyDescent="0.2">
      <c r="A1654" s="161" t="s">
        <v>35</v>
      </c>
      <c r="B1654" s="47" t="s">
        <v>71</v>
      </c>
      <c r="C1654" s="45"/>
      <c r="D1654" s="46"/>
      <c r="E1654" s="46"/>
      <c r="F1654" s="53"/>
      <c r="G1654" s="53"/>
      <c r="H1654" s="53">
        <f>H1579</f>
        <v>67797.8</v>
      </c>
      <c r="I1654" s="53">
        <f t="shared" ref="I1654:S1654" si="1169">I1579</f>
        <v>4672.6099999999997</v>
      </c>
      <c r="J1654" s="53">
        <f t="shared" si="1169"/>
        <v>14801</v>
      </c>
      <c r="K1654" s="53">
        <f t="shared" si="1169"/>
        <v>4672.6099999999997</v>
      </c>
      <c r="L1654" s="53">
        <f t="shared" si="1169"/>
        <v>16810</v>
      </c>
      <c r="M1654" s="53">
        <f t="shared" si="1169"/>
        <v>0</v>
      </c>
      <c r="N1654" s="53">
        <f t="shared" si="1169"/>
        <v>15078</v>
      </c>
      <c r="O1654" s="53">
        <f t="shared" si="1169"/>
        <v>0</v>
      </c>
      <c r="P1654" s="53">
        <f t="shared" si="1169"/>
        <v>21108.799999999999</v>
      </c>
      <c r="Q1654" s="53">
        <f t="shared" si="1169"/>
        <v>0</v>
      </c>
      <c r="R1654" s="53">
        <f t="shared" si="1169"/>
        <v>68557</v>
      </c>
      <c r="S1654" s="53">
        <f t="shared" si="1169"/>
        <v>68665.7</v>
      </c>
      <c r="T1654" s="49"/>
      <c r="U1654" s="161"/>
    </row>
    <row r="1655" spans="1:21" ht="114" hidden="1" customHeight="1" x14ac:dyDescent="0.2">
      <c r="A1655" s="162"/>
      <c r="B1655" s="47" t="s">
        <v>13</v>
      </c>
      <c r="C1655" s="45"/>
      <c r="D1655" s="46"/>
      <c r="E1655" s="46"/>
      <c r="F1655" s="53"/>
      <c r="G1655" s="53"/>
      <c r="H1655" s="53">
        <f>H1580</f>
        <v>65070.8</v>
      </c>
      <c r="I1655" s="53">
        <f t="shared" ref="I1655:S1655" si="1170">I1580</f>
        <v>4672.6099999999997</v>
      </c>
      <c r="J1655" s="53">
        <f t="shared" si="1170"/>
        <v>14801</v>
      </c>
      <c r="K1655" s="53">
        <f t="shared" si="1170"/>
        <v>4672.6099999999997</v>
      </c>
      <c r="L1655" s="53">
        <f t="shared" si="1170"/>
        <v>16810</v>
      </c>
      <c r="M1655" s="53">
        <f t="shared" si="1170"/>
        <v>0</v>
      </c>
      <c r="N1655" s="53">
        <f t="shared" si="1170"/>
        <v>15078</v>
      </c>
      <c r="O1655" s="53">
        <f t="shared" si="1170"/>
        <v>0</v>
      </c>
      <c r="P1655" s="53">
        <f t="shared" si="1170"/>
        <v>18381.8</v>
      </c>
      <c r="Q1655" s="53">
        <f t="shared" si="1170"/>
        <v>0</v>
      </c>
      <c r="R1655" s="53">
        <f t="shared" si="1170"/>
        <v>68557</v>
      </c>
      <c r="S1655" s="53">
        <f t="shared" si="1170"/>
        <v>68665.7</v>
      </c>
      <c r="T1655" s="49"/>
      <c r="U1655" s="162"/>
    </row>
    <row r="1656" spans="1:21" ht="12.75" hidden="1" customHeight="1" x14ac:dyDescent="0.2">
      <c r="A1656" s="162"/>
      <c r="B1656" s="47" t="s">
        <v>14</v>
      </c>
      <c r="C1656" s="45"/>
      <c r="D1656" s="46"/>
      <c r="E1656" s="46"/>
      <c r="F1656" s="53"/>
      <c r="G1656" s="53"/>
      <c r="H1656" s="53">
        <f>H1581</f>
        <v>2727</v>
      </c>
      <c r="I1656" s="53">
        <f t="shared" ref="I1656:S1656" si="1171">I1581</f>
        <v>0</v>
      </c>
      <c r="J1656" s="53">
        <f t="shared" si="1171"/>
        <v>0</v>
      </c>
      <c r="K1656" s="53">
        <f t="shared" si="1171"/>
        <v>0</v>
      </c>
      <c r="L1656" s="53">
        <f t="shared" si="1171"/>
        <v>0</v>
      </c>
      <c r="M1656" s="53">
        <f t="shared" si="1171"/>
        <v>0</v>
      </c>
      <c r="N1656" s="53">
        <f t="shared" si="1171"/>
        <v>0</v>
      </c>
      <c r="O1656" s="53">
        <f t="shared" si="1171"/>
        <v>0</v>
      </c>
      <c r="P1656" s="53">
        <f t="shared" si="1171"/>
        <v>2727</v>
      </c>
      <c r="Q1656" s="53">
        <f t="shared" si="1171"/>
        <v>0</v>
      </c>
      <c r="R1656" s="53">
        <f t="shared" si="1171"/>
        <v>0</v>
      </c>
      <c r="S1656" s="53">
        <f t="shared" si="1171"/>
        <v>0</v>
      </c>
      <c r="T1656" s="49"/>
      <c r="U1656" s="162"/>
    </row>
    <row r="1657" spans="1:21" ht="12.75" hidden="1" customHeight="1" x14ac:dyDescent="0.2">
      <c r="A1657" s="162"/>
      <c r="B1657" s="47" t="s">
        <v>15</v>
      </c>
      <c r="C1657" s="45"/>
      <c r="D1657" s="46"/>
      <c r="E1657" s="46"/>
      <c r="F1657" s="53"/>
      <c r="G1657" s="53"/>
      <c r="H1657" s="53">
        <f>H1582</f>
        <v>0</v>
      </c>
      <c r="I1657" s="53">
        <f t="shared" ref="I1657:S1657" si="1172">I1582</f>
        <v>0</v>
      </c>
      <c r="J1657" s="53">
        <f t="shared" si="1172"/>
        <v>0</v>
      </c>
      <c r="K1657" s="53">
        <f t="shared" si="1172"/>
        <v>0</v>
      </c>
      <c r="L1657" s="53">
        <f t="shared" si="1172"/>
        <v>0</v>
      </c>
      <c r="M1657" s="53">
        <f t="shared" si="1172"/>
        <v>0</v>
      </c>
      <c r="N1657" s="53">
        <f t="shared" si="1172"/>
        <v>0</v>
      </c>
      <c r="O1657" s="53">
        <f t="shared" si="1172"/>
        <v>0</v>
      </c>
      <c r="P1657" s="53">
        <f t="shared" si="1172"/>
        <v>0</v>
      </c>
      <c r="Q1657" s="53">
        <f t="shared" si="1172"/>
        <v>0</v>
      </c>
      <c r="R1657" s="53">
        <f t="shared" si="1172"/>
        <v>0</v>
      </c>
      <c r="S1657" s="53">
        <f t="shared" si="1172"/>
        <v>0</v>
      </c>
      <c r="T1657" s="49"/>
      <c r="U1657" s="162"/>
    </row>
    <row r="1658" spans="1:21" ht="25.5" hidden="1" customHeight="1" x14ac:dyDescent="0.2">
      <c r="A1658" s="163"/>
      <c r="B1658" s="47" t="s">
        <v>12</v>
      </c>
      <c r="C1658" s="45"/>
      <c r="D1658" s="46"/>
      <c r="E1658" s="46"/>
      <c r="F1658" s="53"/>
      <c r="G1658" s="53"/>
      <c r="H1658" s="53">
        <f>H1583</f>
        <v>0</v>
      </c>
      <c r="I1658" s="53">
        <f t="shared" ref="I1658:S1658" si="1173">I1583</f>
        <v>0</v>
      </c>
      <c r="J1658" s="53">
        <f t="shared" si="1173"/>
        <v>0</v>
      </c>
      <c r="K1658" s="53">
        <f t="shared" si="1173"/>
        <v>0</v>
      </c>
      <c r="L1658" s="53">
        <f t="shared" si="1173"/>
        <v>0</v>
      </c>
      <c r="M1658" s="53">
        <f t="shared" si="1173"/>
        <v>0</v>
      </c>
      <c r="N1658" s="53">
        <f t="shared" si="1173"/>
        <v>0</v>
      </c>
      <c r="O1658" s="53">
        <f t="shared" si="1173"/>
        <v>0</v>
      </c>
      <c r="P1658" s="53">
        <f t="shared" si="1173"/>
        <v>0</v>
      </c>
      <c r="Q1658" s="53">
        <f t="shared" si="1173"/>
        <v>0</v>
      </c>
      <c r="R1658" s="53">
        <f t="shared" si="1173"/>
        <v>0</v>
      </c>
      <c r="S1658" s="53">
        <f t="shared" si="1173"/>
        <v>0</v>
      </c>
      <c r="T1658" s="49"/>
      <c r="U1658" s="163"/>
    </row>
    <row r="1659" spans="1:21" ht="12.75" hidden="1" customHeight="1" x14ac:dyDescent="0.2">
      <c r="A1659" s="57" t="s">
        <v>280</v>
      </c>
      <c r="B1659" s="56"/>
      <c r="C1659" s="56"/>
      <c r="D1659" s="56"/>
      <c r="E1659" s="56"/>
      <c r="F1659" s="56"/>
      <c r="G1659" s="56"/>
      <c r="H1659" s="56"/>
      <c r="I1659" s="56"/>
      <c r="J1659" s="56"/>
      <c r="K1659" s="56"/>
      <c r="L1659" s="56"/>
      <c r="M1659" s="56"/>
      <c r="N1659" s="56"/>
      <c r="O1659" s="56"/>
      <c r="P1659" s="56"/>
      <c r="Q1659" s="56"/>
      <c r="R1659" s="56"/>
      <c r="S1659" s="56"/>
      <c r="T1659" s="49"/>
      <c r="U1659" s="69"/>
    </row>
    <row r="1660" spans="1:21" ht="12.75" hidden="1" customHeight="1" x14ac:dyDescent="0.2">
      <c r="A1660" s="52"/>
      <c r="B1660" s="63" t="s">
        <v>62</v>
      </c>
      <c r="C1660" s="45">
        <v>136</v>
      </c>
      <c r="D1660" s="46"/>
      <c r="E1660" s="46"/>
      <c r="F1660" s="53"/>
      <c r="G1660" s="53"/>
      <c r="H1660" s="53">
        <f>H1655</f>
        <v>65070.8</v>
      </c>
      <c r="I1660" s="53">
        <f t="shared" ref="I1660:S1660" si="1174">I1655</f>
        <v>4672.6099999999997</v>
      </c>
      <c r="J1660" s="53">
        <f t="shared" si="1174"/>
        <v>14801</v>
      </c>
      <c r="K1660" s="53">
        <f t="shared" si="1174"/>
        <v>4672.6099999999997</v>
      </c>
      <c r="L1660" s="53">
        <f t="shared" si="1174"/>
        <v>16810</v>
      </c>
      <c r="M1660" s="53">
        <f t="shared" si="1174"/>
        <v>0</v>
      </c>
      <c r="N1660" s="53">
        <f t="shared" si="1174"/>
        <v>15078</v>
      </c>
      <c r="O1660" s="53">
        <f t="shared" si="1174"/>
        <v>0</v>
      </c>
      <c r="P1660" s="53">
        <f t="shared" si="1174"/>
        <v>18381.8</v>
      </c>
      <c r="Q1660" s="53">
        <f t="shared" si="1174"/>
        <v>0</v>
      </c>
      <c r="R1660" s="53">
        <f t="shared" si="1174"/>
        <v>68557</v>
      </c>
      <c r="S1660" s="53">
        <f t="shared" si="1174"/>
        <v>68665.7</v>
      </c>
      <c r="T1660" s="49"/>
      <c r="U1660" s="52"/>
    </row>
    <row r="1661" spans="1:21" ht="12.75" hidden="1" customHeight="1" x14ac:dyDescent="0.2">
      <c r="A1661" s="52"/>
      <c r="B1661" s="63" t="s">
        <v>261</v>
      </c>
      <c r="C1661" s="45">
        <v>136</v>
      </c>
      <c r="D1661" s="46"/>
      <c r="E1661" s="46"/>
      <c r="F1661" s="53"/>
      <c r="G1661" s="53"/>
      <c r="H1661" s="53">
        <f>H1656</f>
        <v>2727</v>
      </c>
      <c r="I1661" s="53">
        <f t="shared" ref="I1661:S1661" si="1175">I1656</f>
        <v>0</v>
      </c>
      <c r="J1661" s="53">
        <f t="shared" si="1175"/>
        <v>0</v>
      </c>
      <c r="K1661" s="53">
        <f t="shared" si="1175"/>
        <v>0</v>
      </c>
      <c r="L1661" s="53">
        <f t="shared" si="1175"/>
        <v>0</v>
      </c>
      <c r="M1661" s="53">
        <f t="shared" si="1175"/>
        <v>0</v>
      </c>
      <c r="N1661" s="53">
        <f t="shared" si="1175"/>
        <v>0</v>
      </c>
      <c r="O1661" s="53">
        <f t="shared" si="1175"/>
        <v>0</v>
      </c>
      <c r="P1661" s="53">
        <f t="shared" si="1175"/>
        <v>2727</v>
      </c>
      <c r="Q1661" s="53">
        <f t="shared" si="1175"/>
        <v>0</v>
      </c>
      <c r="R1661" s="53">
        <f t="shared" si="1175"/>
        <v>0</v>
      </c>
      <c r="S1661" s="53">
        <f t="shared" si="1175"/>
        <v>0</v>
      </c>
      <c r="T1661" s="49"/>
      <c r="U1661" s="52"/>
    </row>
    <row r="1662" spans="1:21" ht="15" hidden="1" customHeight="1" x14ac:dyDescent="0.2">
      <c r="A1662" s="154" t="s">
        <v>38</v>
      </c>
      <c r="B1662" s="74" t="s">
        <v>46</v>
      </c>
      <c r="C1662" s="58"/>
      <c r="D1662" s="59"/>
      <c r="E1662" s="59"/>
      <c r="F1662" s="53"/>
      <c r="G1662" s="53"/>
      <c r="H1662" s="53">
        <f>H1663+H1664+H1665+H1666</f>
        <v>39186943.299999982</v>
      </c>
      <c r="I1662" s="53" t="e">
        <f t="shared" ref="I1662:S1662" si="1176">I1663+I1664+I1665+I1666</f>
        <v>#DIV/0!</v>
      </c>
      <c r="J1662" s="53">
        <f t="shared" si="1176"/>
        <v>7591157.8129999992</v>
      </c>
      <c r="K1662" s="53">
        <f t="shared" si="1176"/>
        <v>6781202.4900000012</v>
      </c>
      <c r="L1662" s="53">
        <f t="shared" si="1176"/>
        <v>11510194.657</v>
      </c>
      <c r="M1662" s="53">
        <f t="shared" si="1176"/>
        <v>31260</v>
      </c>
      <c r="N1662" s="53">
        <f t="shared" si="1176"/>
        <v>6800325.1700000009</v>
      </c>
      <c r="O1662" s="53">
        <f t="shared" si="1176"/>
        <v>32385</v>
      </c>
      <c r="P1662" s="53">
        <f t="shared" si="1176"/>
        <v>13286035.660000002</v>
      </c>
      <c r="Q1662" s="53">
        <f t="shared" si="1176"/>
        <v>0</v>
      </c>
      <c r="R1662" s="53">
        <f t="shared" si="1176"/>
        <v>36331309</v>
      </c>
      <c r="S1662" s="53">
        <f t="shared" si="1176"/>
        <v>35674049.399999999</v>
      </c>
      <c r="T1662" s="49"/>
      <c r="U1662" s="44"/>
    </row>
    <row r="1663" spans="1:21" ht="12.75" hidden="1" customHeight="1" x14ac:dyDescent="0.2">
      <c r="A1663" s="154"/>
      <c r="B1663" s="47" t="s">
        <v>13</v>
      </c>
      <c r="C1663" s="45"/>
      <c r="D1663" s="46"/>
      <c r="E1663" s="46"/>
      <c r="F1663" s="53"/>
      <c r="G1663" s="53"/>
      <c r="H1663" s="53">
        <f>H1625+H1637+H1644+H1655</f>
        <v>35351030.899999984</v>
      </c>
      <c r="I1663" s="53" t="e">
        <f t="shared" ref="I1663:S1663" si="1177">I1625+I1637+I1644+I1655</f>
        <v>#DIV/0!</v>
      </c>
      <c r="J1663" s="53">
        <f t="shared" si="1177"/>
        <v>7385807.8129999992</v>
      </c>
      <c r="K1663" s="53">
        <f t="shared" si="1177"/>
        <v>6781202.4900000012</v>
      </c>
      <c r="L1663" s="53">
        <f t="shared" si="1177"/>
        <v>11376327.256999999</v>
      </c>
      <c r="M1663" s="53">
        <f t="shared" si="1177"/>
        <v>31260</v>
      </c>
      <c r="N1663" s="53">
        <f t="shared" si="1177"/>
        <v>6698517.7700000005</v>
      </c>
      <c r="O1663" s="53">
        <f t="shared" si="1177"/>
        <v>32385</v>
      </c>
      <c r="P1663" s="53">
        <f t="shared" si="1177"/>
        <v>9891148.0600000024</v>
      </c>
      <c r="Q1663" s="53">
        <f t="shared" si="1177"/>
        <v>0</v>
      </c>
      <c r="R1663" s="53">
        <f t="shared" si="1177"/>
        <v>34771901</v>
      </c>
      <c r="S1663" s="53">
        <f t="shared" si="1177"/>
        <v>34888677.799999997</v>
      </c>
      <c r="T1663" s="49"/>
      <c r="U1663" s="154"/>
    </row>
    <row r="1664" spans="1:21" ht="12.75" hidden="1" customHeight="1" x14ac:dyDescent="0.2">
      <c r="A1664" s="154"/>
      <c r="B1664" s="47" t="s">
        <v>14</v>
      </c>
      <c r="C1664" s="45"/>
      <c r="D1664" s="46"/>
      <c r="E1664" s="46"/>
      <c r="F1664" s="53"/>
      <c r="G1664" s="53"/>
      <c r="H1664" s="53">
        <f t="shared" ref="H1664" si="1178">H1626+H1638+H1645+H1656</f>
        <v>3612678.8</v>
      </c>
      <c r="I1664" s="53">
        <f t="shared" ref="I1664:S1664" si="1179">I1626+I1638+I1645+I1656</f>
        <v>0</v>
      </c>
      <c r="J1664" s="53">
        <f t="shared" si="1179"/>
        <v>205100</v>
      </c>
      <c r="K1664" s="53">
        <f t="shared" si="1179"/>
        <v>0</v>
      </c>
      <c r="L1664" s="53">
        <f t="shared" si="1179"/>
        <v>129467.4</v>
      </c>
      <c r="M1664" s="53">
        <f t="shared" si="1179"/>
        <v>0</v>
      </c>
      <c r="N1664" s="53">
        <f t="shared" si="1179"/>
        <v>0</v>
      </c>
      <c r="O1664" s="53">
        <f t="shared" si="1179"/>
        <v>0</v>
      </c>
      <c r="P1664" s="53">
        <f t="shared" si="1179"/>
        <v>3278111.4000000004</v>
      </c>
      <c r="Q1664" s="53">
        <f t="shared" si="1179"/>
        <v>0</v>
      </c>
      <c r="R1664" s="53">
        <f t="shared" si="1179"/>
        <v>1418867.0999999999</v>
      </c>
      <c r="S1664" s="53">
        <f t="shared" si="1179"/>
        <v>663941.69999999995</v>
      </c>
      <c r="T1664" s="49"/>
      <c r="U1664" s="154"/>
    </row>
    <row r="1665" spans="1:21" ht="12.75" hidden="1" customHeight="1" x14ac:dyDescent="0.2">
      <c r="A1665" s="154"/>
      <c r="B1665" s="47" t="s">
        <v>15</v>
      </c>
      <c r="C1665" s="45"/>
      <c r="D1665" s="46"/>
      <c r="E1665" s="46"/>
      <c r="F1665" s="53"/>
      <c r="G1665" s="53"/>
      <c r="H1665" s="53">
        <f t="shared" ref="H1665" si="1180">H1627+H1639+H1646+H1657</f>
        <v>223233.6</v>
      </c>
      <c r="I1665" s="53">
        <f t="shared" ref="I1665:S1665" si="1181">I1627+I1639+I1646+I1657</f>
        <v>0</v>
      </c>
      <c r="J1665" s="53">
        <f t="shared" si="1181"/>
        <v>250</v>
      </c>
      <c r="K1665" s="53">
        <f t="shared" si="1181"/>
        <v>0</v>
      </c>
      <c r="L1665" s="53">
        <f t="shared" si="1181"/>
        <v>4400</v>
      </c>
      <c r="M1665" s="53">
        <f t="shared" si="1181"/>
        <v>0</v>
      </c>
      <c r="N1665" s="53">
        <f t="shared" si="1181"/>
        <v>101807.40000000001</v>
      </c>
      <c r="O1665" s="53">
        <f t="shared" si="1181"/>
        <v>0</v>
      </c>
      <c r="P1665" s="53">
        <f t="shared" si="1181"/>
        <v>116776.2</v>
      </c>
      <c r="Q1665" s="53">
        <f t="shared" si="1181"/>
        <v>0</v>
      </c>
      <c r="R1665" s="53">
        <f t="shared" si="1181"/>
        <v>140540.90000000002</v>
      </c>
      <c r="S1665" s="53">
        <f t="shared" si="1181"/>
        <v>121429.90000000001</v>
      </c>
      <c r="T1665" s="49"/>
      <c r="U1665" s="154"/>
    </row>
    <row r="1666" spans="1:21" ht="25.5" hidden="1" customHeight="1" x14ac:dyDescent="0.2">
      <c r="A1666" s="154"/>
      <c r="B1666" s="47" t="s">
        <v>12</v>
      </c>
      <c r="C1666" s="45"/>
      <c r="D1666" s="46"/>
      <c r="E1666" s="46"/>
      <c r="F1666" s="53"/>
      <c r="G1666" s="53"/>
      <c r="H1666" s="53">
        <f t="shared" ref="H1666" si="1182">H1628+H1640+H1647+H1658</f>
        <v>0</v>
      </c>
      <c r="I1666" s="53">
        <f t="shared" ref="I1666:S1666" si="1183">I1628+I1640+I1647+I1658</f>
        <v>0</v>
      </c>
      <c r="J1666" s="53">
        <f t="shared" si="1183"/>
        <v>0</v>
      </c>
      <c r="K1666" s="53">
        <f t="shared" si="1183"/>
        <v>0</v>
      </c>
      <c r="L1666" s="53">
        <f t="shared" si="1183"/>
        <v>0</v>
      </c>
      <c r="M1666" s="53">
        <f t="shared" si="1183"/>
        <v>0</v>
      </c>
      <c r="N1666" s="53">
        <f t="shared" si="1183"/>
        <v>0</v>
      </c>
      <c r="O1666" s="53">
        <f t="shared" si="1183"/>
        <v>0</v>
      </c>
      <c r="P1666" s="53">
        <f t="shared" si="1183"/>
        <v>0</v>
      </c>
      <c r="Q1666" s="53">
        <f t="shared" si="1183"/>
        <v>0</v>
      </c>
      <c r="R1666" s="53">
        <f t="shared" si="1183"/>
        <v>0</v>
      </c>
      <c r="S1666" s="53">
        <f t="shared" si="1183"/>
        <v>0</v>
      </c>
      <c r="T1666" s="49"/>
      <c r="U1666" s="154"/>
    </row>
    <row r="1667" spans="1:21" ht="8.1" hidden="1" customHeight="1" x14ac:dyDescent="0.2"/>
    <row r="1668" spans="1:21" ht="12" hidden="1" customHeight="1" x14ac:dyDescent="0.2">
      <c r="A1668" s="183" t="s">
        <v>389</v>
      </c>
      <c r="B1668" s="184"/>
      <c r="C1668" s="184"/>
      <c r="D1668" s="184"/>
      <c r="E1668" s="184"/>
      <c r="F1668" s="184"/>
      <c r="G1668" s="184"/>
      <c r="H1668" s="184"/>
      <c r="I1668" s="184"/>
      <c r="J1668" s="184"/>
      <c r="K1668" s="184"/>
      <c r="L1668" s="184"/>
      <c r="M1668" s="184"/>
      <c r="N1668" s="184"/>
      <c r="O1668" s="184"/>
      <c r="P1668" s="184"/>
      <c r="Q1668" s="184"/>
      <c r="R1668" s="184"/>
      <c r="S1668" s="184"/>
      <c r="T1668" s="184"/>
      <c r="U1668" s="184"/>
    </row>
    <row r="1669" spans="1:21" ht="12.75" hidden="1" customHeight="1" x14ac:dyDescent="0.2">
      <c r="A1669" s="184"/>
      <c r="B1669" s="184"/>
      <c r="C1669" s="184"/>
      <c r="D1669" s="184"/>
      <c r="E1669" s="184"/>
      <c r="F1669" s="184"/>
      <c r="G1669" s="184"/>
      <c r="H1669" s="184"/>
      <c r="I1669" s="184"/>
      <c r="J1669" s="184"/>
      <c r="K1669" s="184"/>
      <c r="L1669" s="184"/>
      <c r="M1669" s="184"/>
      <c r="N1669" s="184"/>
      <c r="O1669" s="184"/>
      <c r="P1669" s="184"/>
      <c r="Q1669" s="184"/>
      <c r="R1669" s="184"/>
      <c r="S1669" s="184"/>
      <c r="T1669" s="184"/>
      <c r="U1669" s="184"/>
    </row>
    <row r="1670" spans="1:21" ht="12.75" customHeight="1" x14ac:dyDescent="0.2">
      <c r="A1670" s="184"/>
      <c r="B1670" s="184"/>
      <c r="C1670" s="184"/>
      <c r="D1670" s="184"/>
      <c r="E1670" s="184"/>
      <c r="F1670" s="184"/>
      <c r="G1670" s="184"/>
      <c r="H1670" s="184"/>
      <c r="I1670" s="184"/>
      <c r="J1670" s="184"/>
      <c r="K1670" s="184"/>
      <c r="L1670" s="184"/>
      <c r="M1670" s="184"/>
      <c r="N1670" s="184"/>
      <c r="O1670" s="184"/>
      <c r="P1670" s="184"/>
      <c r="Q1670" s="184"/>
      <c r="R1670" s="184"/>
      <c r="S1670" s="184"/>
      <c r="T1670" s="184"/>
      <c r="U1670" s="184"/>
    </row>
    <row r="1671" spans="1:21" ht="31.5" customHeight="1" x14ac:dyDescent="0.2">
      <c r="A1671" s="184"/>
      <c r="B1671" s="184"/>
      <c r="C1671" s="184"/>
      <c r="D1671" s="184"/>
      <c r="E1671" s="184"/>
      <c r="F1671" s="184"/>
      <c r="G1671" s="184"/>
      <c r="H1671" s="184"/>
      <c r="I1671" s="184"/>
      <c r="J1671" s="184"/>
      <c r="K1671" s="184"/>
      <c r="L1671" s="184"/>
      <c r="M1671" s="184"/>
      <c r="N1671" s="184"/>
      <c r="O1671" s="184"/>
      <c r="P1671" s="184"/>
      <c r="Q1671" s="184"/>
      <c r="R1671" s="184"/>
      <c r="S1671" s="184"/>
      <c r="T1671" s="184"/>
      <c r="U1671" s="184"/>
    </row>
    <row r="1672" spans="1:21" x14ac:dyDescent="0.2">
      <c r="A1672" s="184"/>
      <c r="B1672" s="184"/>
      <c r="C1672" s="184"/>
      <c r="D1672" s="184"/>
      <c r="E1672" s="184"/>
      <c r="F1672" s="184"/>
      <c r="G1672" s="184"/>
      <c r="H1672" s="184"/>
      <c r="I1672" s="184"/>
      <c r="J1672" s="184"/>
      <c r="K1672" s="184"/>
      <c r="L1672" s="184"/>
      <c r="M1672" s="184"/>
      <c r="N1672" s="184"/>
      <c r="O1672" s="184"/>
      <c r="P1672" s="184"/>
      <c r="Q1672" s="184"/>
      <c r="R1672" s="184"/>
      <c r="S1672" s="184"/>
      <c r="T1672" s="184"/>
      <c r="U1672" s="184"/>
    </row>
    <row r="1673" spans="1:21" x14ac:dyDescent="0.2">
      <c r="A1673" s="184"/>
      <c r="B1673" s="184"/>
      <c r="C1673" s="184"/>
      <c r="D1673" s="184"/>
      <c r="E1673" s="184"/>
      <c r="F1673" s="184"/>
      <c r="G1673" s="184"/>
      <c r="H1673" s="184"/>
      <c r="I1673" s="184"/>
      <c r="J1673" s="184"/>
      <c r="K1673" s="184"/>
      <c r="L1673" s="184"/>
      <c r="M1673" s="184"/>
      <c r="N1673" s="184"/>
      <c r="O1673" s="184"/>
      <c r="P1673" s="184"/>
      <c r="Q1673" s="184"/>
      <c r="R1673" s="184"/>
      <c r="S1673" s="184"/>
      <c r="T1673" s="184"/>
      <c r="U1673" s="184"/>
    </row>
    <row r="1674" spans="1:21" x14ac:dyDescent="0.2">
      <c r="A1674" s="184"/>
      <c r="B1674" s="184"/>
      <c r="C1674" s="184"/>
      <c r="D1674" s="184"/>
      <c r="E1674" s="184"/>
      <c r="F1674" s="184"/>
      <c r="G1674" s="184"/>
      <c r="H1674" s="184"/>
      <c r="I1674" s="184"/>
      <c r="J1674" s="184"/>
      <c r="K1674" s="184"/>
      <c r="L1674" s="184"/>
      <c r="M1674" s="184"/>
      <c r="N1674" s="184"/>
      <c r="O1674" s="184"/>
      <c r="P1674" s="184"/>
      <c r="Q1674" s="184"/>
      <c r="R1674" s="184"/>
      <c r="S1674" s="184"/>
      <c r="T1674" s="184"/>
      <c r="U1674" s="184"/>
    </row>
    <row r="1675" spans="1:21" x14ac:dyDescent="0.2">
      <c r="A1675" s="184"/>
      <c r="B1675" s="184"/>
      <c r="C1675" s="184"/>
      <c r="D1675" s="184"/>
      <c r="E1675" s="184"/>
      <c r="F1675" s="184"/>
      <c r="G1675" s="184"/>
      <c r="H1675" s="184"/>
      <c r="I1675" s="184"/>
      <c r="J1675" s="184"/>
      <c r="K1675" s="184"/>
      <c r="L1675" s="184"/>
      <c r="M1675" s="184"/>
      <c r="N1675" s="184"/>
      <c r="O1675" s="184"/>
      <c r="P1675" s="184"/>
      <c r="Q1675" s="184"/>
      <c r="R1675" s="184"/>
      <c r="S1675" s="184"/>
      <c r="T1675" s="184"/>
      <c r="U1675" s="184"/>
    </row>
    <row r="1676" spans="1:21" x14ac:dyDescent="0.2">
      <c r="A1676" s="184"/>
      <c r="B1676" s="184"/>
      <c r="C1676" s="184"/>
      <c r="D1676" s="184"/>
      <c r="E1676" s="184"/>
      <c r="F1676" s="184"/>
      <c r="G1676" s="184"/>
      <c r="H1676" s="184"/>
      <c r="I1676" s="184"/>
      <c r="J1676" s="184"/>
      <c r="K1676" s="184"/>
      <c r="L1676" s="184"/>
      <c r="M1676" s="184"/>
      <c r="N1676" s="184"/>
      <c r="O1676" s="184"/>
      <c r="P1676" s="184"/>
      <c r="Q1676" s="184"/>
      <c r="R1676" s="184"/>
      <c r="S1676" s="184"/>
      <c r="T1676" s="184"/>
      <c r="U1676" s="184"/>
    </row>
    <row r="1677" spans="1:21" x14ac:dyDescent="0.2">
      <c r="A1677" s="184"/>
      <c r="B1677" s="184"/>
      <c r="C1677" s="184"/>
      <c r="D1677" s="184"/>
      <c r="E1677" s="184"/>
      <c r="F1677" s="184"/>
      <c r="G1677" s="184"/>
      <c r="H1677" s="184"/>
      <c r="I1677" s="184"/>
      <c r="J1677" s="184"/>
      <c r="K1677" s="184"/>
      <c r="L1677" s="184"/>
      <c r="M1677" s="184"/>
      <c r="N1677" s="184"/>
      <c r="O1677" s="184"/>
      <c r="P1677" s="184"/>
      <c r="Q1677" s="184"/>
      <c r="R1677" s="184"/>
      <c r="S1677" s="184"/>
      <c r="T1677" s="184"/>
      <c r="U1677" s="184"/>
    </row>
    <row r="1678" spans="1:21" x14ac:dyDescent="0.2">
      <c r="A1678" s="184"/>
      <c r="B1678" s="184"/>
      <c r="C1678" s="184"/>
      <c r="D1678" s="184"/>
      <c r="E1678" s="184"/>
      <c r="F1678" s="184"/>
      <c r="G1678" s="184"/>
      <c r="H1678" s="184"/>
      <c r="I1678" s="184"/>
      <c r="J1678" s="184"/>
      <c r="K1678" s="184"/>
      <c r="L1678" s="184"/>
      <c r="M1678" s="184"/>
      <c r="N1678" s="184"/>
      <c r="O1678" s="184"/>
      <c r="P1678" s="184"/>
      <c r="Q1678" s="184"/>
      <c r="R1678" s="184"/>
      <c r="S1678" s="184"/>
      <c r="T1678" s="184"/>
      <c r="U1678" s="184"/>
    </row>
    <row r="1679" spans="1:21" x14ac:dyDescent="0.2">
      <c r="A1679" s="184"/>
      <c r="B1679" s="184"/>
      <c r="C1679" s="184"/>
      <c r="D1679" s="184"/>
      <c r="E1679" s="184"/>
      <c r="F1679" s="184"/>
      <c r="G1679" s="184"/>
      <c r="H1679" s="184"/>
      <c r="I1679" s="184"/>
      <c r="J1679" s="184"/>
      <c r="K1679" s="184"/>
      <c r="L1679" s="184"/>
      <c r="M1679" s="184"/>
      <c r="N1679" s="184"/>
      <c r="O1679" s="184"/>
      <c r="P1679" s="184"/>
      <c r="Q1679" s="184"/>
      <c r="R1679" s="184"/>
      <c r="S1679" s="184"/>
      <c r="T1679" s="184"/>
      <c r="U1679" s="184"/>
    </row>
    <row r="1680" spans="1:21" ht="409.35" customHeight="1" x14ac:dyDescent="0.2">
      <c r="A1680" s="184"/>
      <c r="B1680" s="184"/>
      <c r="C1680" s="184"/>
      <c r="D1680" s="184"/>
      <c r="E1680" s="184"/>
      <c r="F1680" s="184"/>
      <c r="G1680" s="184"/>
      <c r="H1680" s="184"/>
      <c r="I1680" s="184"/>
      <c r="J1680" s="184"/>
      <c r="K1680" s="184"/>
      <c r="L1680" s="184"/>
      <c r="M1680" s="184"/>
      <c r="N1680" s="184"/>
      <c r="O1680" s="184"/>
      <c r="P1680" s="184"/>
      <c r="Q1680" s="184"/>
      <c r="R1680" s="184"/>
      <c r="S1680" s="184"/>
      <c r="T1680" s="184"/>
      <c r="U1680" s="184"/>
    </row>
    <row r="1681" spans="1:21" s="116" customFormat="1" x14ac:dyDescent="0.2">
      <c r="C1681" s="117"/>
      <c r="D1681" s="118"/>
      <c r="E1681" s="118"/>
      <c r="F1681" s="118"/>
      <c r="G1681" s="117"/>
      <c r="H1681" s="119"/>
      <c r="I1681" s="119"/>
      <c r="J1681" s="119"/>
      <c r="K1681" s="119"/>
      <c r="L1681" s="119"/>
      <c r="M1681" s="119"/>
      <c r="N1681" s="119"/>
      <c r="O1681" s="119"/>
      <c r="P1681" s="119"/>
      <c r="Q1681" s="119"/>
      <c r="R1681" s="119"/>
      <c r="S1681" s="119"/>
      <c r="T1681" s="120"/>
      <c r="U1681" s="121"/>
    </row>
    <row r="1682" spans="1:21" s="116" customFormat="1" x14ac:dyDescent="0.2">
      <c r="C1682" s="117"/>
      <c r="D1682" s="118"/>
      <c r="E1682" s="118"/>
      <c r="F1682" s="118"/>
      <c r="G1682" s="117"/>
      <c r="H1682" s="119"/>
      <c r="I1682" s="119"/>
      <c r="J1682" s="119"/>
      <c r="K1682" s="119"/>
      <c r="L1682" s="119"/>
      <c r="M1682" s="119"/>
      <c r="N1682" s="119"/>
      <c r="O1682" s="119"/>
      <c r="P1682" s="119"/>
      <c r="Q1682" s="119"/>
      <c r="R1682" s="119"/>
      <c r="S1682" s="119"/>
      <c r="T1682" s="120"/>
      <c r="U1682" s="121"/>
    </row>
    <row r="1683" spans="1:21" s="116" customFormat="1" x14ac:dyDescent="0.2">
      <c r="C1683" s="117"/>
      <c r="D1683" s="118"/>
      <c r="E1683" s="118"/>
      <c r="F1683" s="118"/>
      <c r="G1683" s="117"/>
      <c r="H1683" s="119"/>
      <c r="I1683" s="119"/>
      <c r="J1683" s="119"/>
      <c r="K1683" s="119"/>
      <c r="L1683" s="119"/>
      <c r="M1683" s="119"/>
      <c r="N1683" s="119"/>
      <c r="O1683" s="119"/>
      <c r="P1683" s="119"/>
      <c r="Q1683" s="119"/>
      <c r="R1683" s="119"/>
      <c r="S1683" s="119"/>
      <c r="T1683" s="120"/>
      <c r="U1683" s="121"/>
    </row>
    <row r="1684" spans="1:21" s="116" customFormat="1" ht="15.75" x14ac:dyDescent="0.2">
      <c r="A1684" s="182"/>
      <c r="B1684" s="182"/>
      <c r="C1684" s="182"/>
      <c r="D1684" s="182"/>
      <c r="E1684" s="182"/>
      <c r="F1684" s="182"/>
      <c r="G1684" s="182"/>
      <c r="H1684" s="182"/>
      <c r="I1684" s="182"/>
      <c r="J1684" s="182"/>
      <c r="K1684" s="182"/>
      <c r="L1684" s="182"/>
      <c r="M1684" s="182"/>
      <c r="N1684" s="182"/>
      <c r="O1684" s="182"/>
      <c r="P1684" s="182"/>
      <c r="Q1684" s="182"/>
      <c r="R1684" s="182"/>
      <c r="S1684" s="182"/>
      <c r="T1684" s="182"/>
      <c r="U1684" s="182"/>
    </row>
    <row r="1685" spans="1:21" s="116" customFormat="1" x14ac:dyDescent="0.2">
      <c r="C1685" s="117"/>
      <c r="D1685" s="118"/>
      <c r="E1685" s="118"/>
      <c r="F1685" s="118"/>
      <c r="G1685" s="117"/>
      <c r="H1685" s="119"/>
      <c r="I1685" s="119"/>
      <c r="J1685" s="119"/>
      <c r="K1685" s="119"/>
      <c r="L1685" s="119"/>
      <c r="M1685" s="119"/>
      <c r="N1685" s="119"/>
      <c r="O1685" s="119"/>
      <c r="P1685" s="119"/>
      <c r="Q1685" s="119"/>
      <c r="R1685" s="119"/>
      <c r="S1685" s="119"/>
      <c r="T1685" s="120"/>
      <c r="U1685" s="121"/>
    </row>
    <row r="1686" spans="1:21" s="116" customFormat="1" x14ac:dyDescent="0.2">
      <c r="C1686" s="117"/>
      <c r="D1686" s="118"/>
      <c r="E1686" s="118"/>
      <c r="F1686" s="118"/>
      <c r="G1686" s="117"/>
      <c r="H1686" s="119"/>
      <c r="I1686" s="119"/>
      <c r="J1686" s="119"/>
      <c r="K1686" s="119"/>
      <c r="L1686" s="119"/>
      <c r="M1686" s="119"/>
      <c r="N1686" s="119"/>
      <c r="O1686" s="119"/>
      <c r="P1686" s="119"/>
      <c r="Q1686" s="119"/>
      <c r="R1686" s="119"/>
      <c r="S1686" s="119"/>
      <c r="T1686" s="120"/>
      <c r="U1686" s="121"/>
    </row>
    <row r="1687" spans="1:21" s="116" customFormat="1" x14ac:dyDescent="0.2">
      <c r="C1687" s="117"/>
      <c r="D1687" s="118"/>
      <c r="E1687" s="118"/>
      <c r="F1687" s="118"/>
      <c r="G1687" s="117"/>
      <c r="H1687" s="119"/>
      <c r="I1687" s="119"/>
      <c r="J1687" s="119"/>
      <c r="K1687" s="119"/>
      <c r="L1687" s="119"/>
      <c r="M1687" s="119"/>
      <c r="N1687" s="119"/>
      <c r="O1687" s="119"/>
      <c r="P1687" s="119"/>
      <c r="Q1687" s="119"/>
      <c r="R1687" s="119"/>
      <c r="S1687" s="119"/>
      <c r="T1687" s="120"/>
      <c r="U1687" s="121"/>
    </row>
    <row r="1688" spans="1:21" s="116" customFormat="1" x14ac:dyDescent="0.2">
      <c r="C1688" s="117"/>
      <c r="D1688" s="118"/>
      <c r="E1688" s="118"/>
      <c r="F1688" s="118"/>
      <c r="G1688" s="117"/>
      <c r="H1688" s="119"/>
      <c r="I1688" s="119"/>
      <c r="J1688" s="119"/>
      <c r="K1688" s="119"/>
      <c r="L1688" s="119"/>
      <c r="M1688" s="119"/>
      <c r="N1688" s="119"/>
      <c r="O1688" s="119"/>
      <c r="P1688" s="119"/>
      <c r="Q1688" s="119"/>
      <c r="R1688" s="119"/>
      <c r="S1688" s="119"/>
      <c r="T1688" s="120"/>
      <c r="U1688" s="121"/>
    </row>
    <row r="1689" spans="1:21" s="116" customFormat="1" x14ac:dyDescent="0.2">
      <c r="C1689" s="117"/>
      <c r="D1689" s="118"/>
      <c r="E1689" s="118"/>
      <c r="F1689" s="118"/>
      <c r="G1689" s="117"/>
      <c r="H1689" s="119"/>
      <c r="I1689" s="119"/>
      <c r="J1689" s="119"/>
      <c r="K1689" s="119"/>
      <c r="L1689" s="119"/>
      <c r="M1689" s="119"/>
      <c r="N1689" s="119"/>
      <c r="O1689" s="119"/>
      <c r="P1689" s="119"/>
      <c r="Q1689" s="119"/>
      <c r="R1689" s="119"/>
      <c r="S1689" s="119"/>
      <c r="T1689" s="120"/>
      <c r="U1689" s="121"/>
    </row>
    <row r="1690" spans="1:21" s="116" customFormat="1" x14ac:dyDescent="0.2">
      <c r="C1690" s="117"/>
      <c r="D1690" s="118"/>
      <c r="E1690" s="118"/>
      <c r="F1690" s="118"/>
      <c r="G1690" s="117"/>
      <c r="H1690" s="119"/>
      <c r="I1690" s="119"/>
      <c r="J1690" s="119"/>
      <c r="K1690" s="119"/>
      <c r="L1690" s="119"/>
      <c r="M1690" s="119"/>
      <c r="N1690" s="119"/>
      <c r="O1690" s="119"/>
      <c r="P1690" s="119"/>
      <c r="Q1690" s="119"/>
      <c r="R1690" s="119"/>
      <c r="S1690" s="119"/>
      <c r="T1690" s="120"/>
      <c r="U1690" s="121"/>
    </row>
    <row r="1691" spans="1:21" s="116" customFormat="1" x14ac:dyDescent="0.2">
      <c r="C1691" s="117"/>
      <c r="D1691" s="118"/>
      <c r="E1691" s="118"/>
      <c r="F1691" s="118"/>
      <c r="G1691" s="117"/>
      <c r="H1691" s="119"/>
      <c r="I1691" s="119"/>
      <c r="J1691" s="119"/>
      <c r="K1691" s="119"/>
      <c r="L1691" s="119"/>
      <c r="M1691" s="119"/>
      <c r="N1691" s="119"/>
      <c r="O1691" s="119"/>
      <c r="P1691" s="119"/>
      <c r="Q1691" s="119"/>
      <c r="R1691" s="119"/>
      <c r="S1691" s="119"/>
      <c r="T1691" s="120"/>
      <c r="U1691" s="121"/>
    </row>
    <row r="1692" spans="1:21" s="116" customFormat="1" x14ac:dyDescent="0.2">
      <c r="C1692" s="117"/>
      <c r="D1692" s="118"/>
      <c r="E1692" s="118"/>
      <c r="F1692" s="118"/>
      <c r="G1692" s="117"/>
      <c r="H1692" s="119"/>
      <c r="I1692" s="119"/>
      <c r="J1692" s="119"/>
      <c r="K1692" s="119"/>
      <c r="L1692" s="119"/>
      <c r="M1692" s="119"/>
      <c r="N1692" s="119"/>
      <c r="O1692" s="119"/>
      <c r="P1692" s="119"/>
      <c r="Q1692" s="119"/>
      <c r="R1692" s="119"/>
      <c r="S1692" s="119"/>
      <c r="T1692" s="120"/>
      <c r="U1692" s="121"/>
    </row>
    <row r="1693" spans="1:21" s="116" customFormat="1" x14ac:dyDescent="0.2">
      <c r="C1693" s="117"/>
      <c r="D1693" s="118"/>
      <c r="E1693" s="118"/>
      <c r="F1693" s="118"/>
      <c r="G1693" s="117"/>
      <c r="H1693" s="119"/>
      <c r="I1693" s="119"/>
      <c r="J1693" s="119"/>
      <c r="K1693" s="119"/>
      <c r="L1693" s="119"/>
      <c r="M1693" s="119"/>
      <c r="N1693" s="119"/>
      <c r="O1693" s="119"/>
      <c r="P1693" s="119"/>
      <c r="Q1693" s="119"/>
      <c r="R1693" s="119"/>
      <c r="S1693" s="119"/>
      <c r="T1693" s="120"/>
      <c r="U1693" s="121"/>
    </row>
    <row r="1694" spans="1:21" s="116" customFormat="1" x14ac:dyDescent="0.2">
      <c r="C1694" s="117"/>
      <c r="D1694" s="118"/>
      <c r="E1694" s="118"/>
      <c r="F1694" s="118"/>
      <c r="G1694" s="117"/>
      <c r="H1694" s="119"/>
      <c r="I1694" s="119"/>
      <c r="J1694" s="119"/>
      <c r="K1694" s="119"/>
      <c r="L1694" s="119"/>
      <c r="M1694" s="119"/>
      <c r="N1694" s="119"/>
      <c r="O1694" s="119"/>
      <c r="P1694" s="119"/>
      <c r="Q1694" s="119"/>
      <c r="R1694" s="119"/>
      <c r="S1694" s="119"/>
      <c r="T1694" s="120"/>
      <c r="U1694" s="121"/>
    </row>
    <row r="1695" spans="1:21" s="116" customFormat="1" x14ac:dyDescent="0.2">
      <c r="C1695" s="117"/>
      <c r="D1695" s="118"/>
      <c r="E1695" s="118"/>
      <c r="F1695" s="118"/>
      <c r="G1695" s="117"/>
      <c r="H1695" s="119"/>
      <c r="I1695" s="119"/>
      <c r="J1695" s="119"/>
      <c r="K1695" s="119"/>
      <c r="L1695" s="119"/>
      <c r="M1695" s="119"/>
      <c r="N1695" s="119"/>
      <c r="O1695" s="119"/>
      <c r="P1695" s="119"/>
      <c r="Q1695" s="119"/>
      <c r="R1695" s="119"/>
      <c r="S1695" s="119"/>
      <c r="T1695" s="120"/>
      <c r="U1695" s="121"/>
    </row>
    <row r="1696" spans="1:21" s="116" customFormat="1" x14ac:dyDescent="0.2">
      <c r="C1696" s="117"/>
      <c r="D1696" s="118"/>
      <c r="E1696" s="118"/>
      <c r="F1696" s="118"/>
      <c r="G1696" s="117"/>
      <c r="H1696" s="119"/>
      <c r="I1696" s="119"/>
      <c r="J1696" s="119"/>
      <c r="K1696" s="119"/>
      <c r="L1696" s="119"/>
      <c r="M1696" s="119"/>
      <c r="N1696" s="119"/>
      <c r="O1696" s="119"/>
      <c r="P1696" s="119"/>
      <c r="Q1696" s="119"/>
      <c r="R1696" s="119"/>
      <c r="S1696" s="119"/>
      <c r="T1696" s="120"/>
      <c r="U1696" s="121"/>
    </row>
    <row r="1697" spans="3:21" s="116" customFormat="1" x14ac:dyDescent="0.2">
      <c r="C1697" s="117"/>
      <c r="D1697" s="118"/>
      <c r="E1697" s="118"/>
      <c r="F1697" s="118"/>
      <c r="G1697" s="117"/>
      <c r="H1697" s="119"/>
      <c r="I1697" s="119"/>
      <c r="J1697" s="119"/>
      <c r="K1697" s="119"/>
      <c r="L1697" s="119"/>
      <c r="M1697" s="119"/>
      <c r="N1697" s="119"/>
      <c r="O1697" s="119"/>
      <c r="P1697" s="119"/>
      <c r="Q1697" s="119"/>
      <c r="R1697" s="119"/>
      <c r="S1697" s="119"/>
      <c r="T1697" s="120"/>
      <c r="U1697" s="121"/>
    </row>
    <row r="1698" spans="3:21" s="116" customFormat="1" x14ac:dyDescent="0.2">
      <c r="C1698" s="117"/>
      <c r="D1698" s="118"/>
      <c r="E1698" s="118"/>
      <c r="F1698" s="118"/>
      <c r="G1698" s="117"/>
      <c r="H1698" s="119"/>
      <c r="I1698" s="119"/>
      <c r="J1698" s="119"/>
      <c r="K1698" s="119"/>
      <c r="L1698" s="119"/>
      <c r="M1698" s="119"/>
      <c r="N1698" s="119"/>
      <c r="O1698" s="119"/>
      <c r="P1698" s="119"/>
      <c r="Q1698" s="119"/>
      <c r="R1698" s="119"/>
      <c r="S1698" s="119"/>
      <c r="T1698" s="120"/>
      <c r="U1698" s="121"/>
    </row>
    <row r="1699" spans="3:21" s="116" customFormat="1" x14ac:dyDescent="0.2">
      <c r="C1699" s="117"/>
      <c r="D1699" s="118"/>
      <c r="E1699" s="118"/>
      <c r="F1699" s="118"/>
      <c r="G1699" s="117"/>
      <c r="H1699" s="119"/>
      <c r="I1699" s="119"/>
      <c r="J1699" s="119"/>
      <c r="K1699" s="119"/>
      <c r="L1699" s="119"/>
      <c r="M1699" s="119"/>
      <c r="N1699" s="119"/>
      <c r="O1699" s="119"/>
      <c r="P1699" s="119"/>
      <c r="Q1699" s="119"/>
      <c r="R1699" s="119"/>
      <c r="S1699" s="119"/>
      <c r="T1699" s="120"/>
      <c r="U1699" s="121"/>
    </row>
    <row r="1700" spans="3:21" s="116" customFormat="1" x14ac:dyDescent="0.2">
      <c r="C1700" s="117"/>
      <c r="D1700" s="118"/>
      <c r="E1700" s="118"/>
      <c r="F1700" s="118"/>
      <c r="G1700" s="117"/>
      <c r="H1700" s="119"/>
      <c r="I1700" s="119"/>
      <c r="J1700" s="119"/>
      <c r="K1700" s="119"/>
      <c r="L1700" s="119"/>
      <c r="M1700" s="119"/>
      <c r="N1700" s="119"/>
      <c r="O1700" s="119"/>
      <c r="P1700" s="119"/>
      <c r="Q1700" s="119"/>
      <c r="R1700" s="119"/>
      <c r="S1700" s="119"/>
      <c r="T1700" s="120"/>
      <c r="U1700" s="121"/>
    </row>
    <row r="1701" spans="3:21" s="116" customFormat="1" x14ac:dyDescent="0.2">
      <c r="C1701" s="117"/>
      <c r="D1701" s="118"/>
      <c r="E1701" s="118"/>
      <c r="F1701" s="118"/>
      <c r="G1701" s="117"/>
      <c r="H1701" s="119"/>
      <c r="I1701" s="119"/>
      <c r="J1701" s="119"/>
      <c r="K1701" s="119"/>
      <c r="L1701" s="119"/>
      <c r="M1701" s="119"/>
      <c r="N1701" s="119"/>
      <c r="O1701" s="119"/>
      <c r="P1701" s="119"/>
      <c r="Q1701" s="119"/>
      <c r="R1701" s="119"/>
      <c r="S1701" s="119"/>
      <c r="T1701" s="120"/>
      <c r="U1701" s="121"/>
    </row>
    <row r="1702" spans="3:21" s="116" customFormat="1" x14ac:dyDescent="0.2">
      <c r="C1702" s="117"/>
      <c r="D1702" s="118"/>
      <c r="E1702" s="118"/>
      <c r="F1702" s="118"/>
      <c r="G1702" s="117"/>
      <c r="H1702" s="119"/>
      <c r="I1702" s="119"/>
      <c r="J1702" s="119"/>
      <c r="K1702" s="119"/>
      <c r="L1702" s="119"/>
      <c r="M1702" s="119"/>
      <c r="N1702" s="119"/>
      <c r="O1702" s="119"/>
      <c r="P1702" s="119"/>
      <c r="Q1702" s="119"/>
      <c r="R1702" s="119"/>
      <c r="S1702" s="119"/>
      <c r="T1702" s="120"/>
      <c r="U1702" s="121"/>
    </row>
    <row r="1703" spans="3:21" s="116" customFormat="1" x14ac:dyDescent="0.2">
      <c r="C1703" s="117"/>
      <c r="D1703" s="118"/>
      <c r="E1703" s="118"/>
      <c r="F1703" s="118"/>
      <c r="G1703" s="117"/>
      <c r="H1703" s="119"/>
      <c r="I1703" s="119"/>
      <c r="J1703" s="119"/>
      <c r="K1703" s="119"/>
      <c r="L1703" s="119"/>
      <c r="M1703" s="119"/>
      <c r="N1703" s="119"/>
      <c r="O1703" s="119"/>
      <c r="P1703" s="119"/>
      <c r="Q1703" s="119"/>
      <c r="R1703" s="119"/>
      <c r="S1703" s="119"/>
      <c r="T1703" s="120"/>
      <c r="U1703" s="121"/>
    </row>
    <row r="1704" spans="3:21" s="116" customFormat="1" x14ac:dyDescent="0.2">
      <c r="C1704" s="117"/>
      <c r="D1704" s="118"/>
      <c r="E1704" s="118"/>
      <c r="F1704" s="118"/>
      <c r="G1704" s="117"/>
      <c r="H1704" s="119"/>
      <c r="I1704" s="119"/>
      <c r="J1704" s="119"/>
      <c r="K1704" s="119"/>
      <c r="L1704" s="119"/>
      <c r="M1704" s="119"/>
      <c r="N1704" s="119"/>
      <c r="O1704" s="119"/>
      <c r="P1704" s="119"/>
      <c r="Q1704" s="119"/>
      <c r="R1704" s="119"/>
      <c r="S1704" s="119"/>
      <c r="T1704" s="120"/>
      <c r="U1704" s="121"/>
    </row>
    <row r="1705" spans="3:21" s="116" customFormat="1" x14ac:dyDescent="0.2">
      <c r="C1705" s="117"/>
      <c r="D1705" s="118"/>
      <c r="E1705" s="118"/>
      <c r="F1705" s="118"/>
      <c r="G1705" s="117"/>
      <c r="H1705" s="119"/>
      <c r="I1705" s="119"/>
      <c r="J1705" s="119"/>
      <c r="K1705" s="119"/>
      <c r="L1705" s="119"/>
      <c r="M1705" s="119"/>
      <c r="N1705" s="119"/>
      <c r="O1705" s="119"/>
      <c r="P1705" s="119"/>
      <c r="Q1705" s="119"/>
      <c r="R1705" s="119"/>
      <c r="S1705" s="119"/>
      <c r="T1705" s="120"/>
      <c r="U1705" s="121"/>
    </row>
    <row r="1706" spans="3:21" s="116" customFormat="1" x14ac:dyDescent="0.2">
      <c r="C1706" s="117"/>
      <c r="D1706" s="118"/>
      <c r="E1706" s="118"/>
      <c r="F1706" s="118"/>
      <c r="G1706" s="117"/>
      <c r="H1706" s="119"/>
      <c r="I1706" s="119"/>
      <c r="J1706" s="119"/>
      <c r="K1706" s="119"/>
      <c r="L1706" s="119"/>
      <c r="M1706" s="119"/>
      <c r="N1706" s="119"/>
      <c r="O1706" s="119"/>
      <c r="P1706" s="119"/>
      <c r="Q1706" s="119"/>
      <c r="R1706" s="119"/>
      <c r="S1706" s="119"/>
      <c r="T1706" s="120"/>
      <c r="U1706" s="121"/>
    </row>
    <row r="1707" spans="3:21" s="116" customFormat="1" x14ac:dyDescent="0.2">
      <c r="C1707" s="117"/>
      <c r="D1707" s="118"/>
      <c r="E1707" s="118"/>
      <c r="F1707" s="118"/>
      <c r="G1707" s="117"/>
      <c r="H1707" s="119"/>
      <c r="I1707" s="119"/>
      <c r="J1707" s="119"/>
      <c r="K1707" s="119"/>
      <c r="L1707" s="119"/>
      <c r="M1707" s="119"/>
      <c r="N1707" s="119"/>
      <c r="O1707" s="119"/>
      <c r="P1707" s="119"/>
      <c r="Q1707" s="119"/>
      <c r="R1707" s="119"/>
      <c r="S1707" s="119"/>
      <c r="T1707" s="120"/>
      <c r="U1707" s="121"/>
    </row>
    <row r="1708" spans="3:21" s="116" customFormat="1" x14ac:dyDescent="0.2">
      <c r="C1708" s="117"/>
      <c r="D1708" s="118"/>
      <c r="E1708" s="118"/>
      <c r="F1708" s="118"/>
      <c r="G1708" s="117"/>
      <c r="H1708" s="119"/>
      <c r="I1708" s="119"/>
      <c r="J1708" s="119"/>
      <c r="K1708" s="119"/>
      <c r="L1708" s="119"/>
      <c r="M1708" s="119"/>
      <c r="N1708" s="119"/>
      <c r="O1708" s="119"/>
      <c r="P1708" s="119"/>
      <c r="Q1708" s="119"/>
      <c r="R1708" s="119"/>
      <c r="S1708" s="119"/>
      <c r="T1708" s="120"/>
      <c r="U1708" s="121"/>
    </row>
    <row r="1709" spans="3:21" s="116" customFormat="1" x14ac:dyDescent="0.2">
      <c r="C1709" s="117"/>
      <c r="D1709" s="118"/>
      <c r="E1709" s="118"/>
      <c r="F1709" s="118"/>
      <c r="G1709" s="117"/>
      <c r="H1709" s="119"/>
      <c r="I1709" s="119"/>
      <c r="J1709" s="119"/>
      <c r="K1709" s="119"/>
      <c r="L1709" s="119"/>
      <c r="M1709" s="119"/>
      <c r="N1709" s="119"/>
      <c r="O1709" s="119"/>
      <c r="P1709" s="119"/>
      <c r="Q1709" s="119"/>
      <c r="R1709" s="119"/>
      <c r="S1709" s="119"/>
      <c r="T1709" s="120"/>
      <c r="U1709" s="121"/>
    </row>
    <row r="1710" spans="3:21" s="116" customFormat="1" x14ac:dyDescent="0.2">
      <c r="C1710" s="117"/>
      <c r="D1710" s="118"/>
      <c r="E1710" s="118"/>
      <c r="F1710" s="118"/>
      <c r="G1710" s="117"/>
      <c r="H1710" s="119"/>
      <c r="I1710" s="119"/>
      <c r="J1710" s="119"/>
      <c r="K1710" s="119"/>
      <c r="L1710" s="119"/>
      <c r="M1710" s="119"/>
      <c r="N1710" s="119"/>
      <c r="O1710" s="119"/>
      <c r="P1710" s="119"/>
      <c r="Q1710" s="119"/>
      <c r="R1710" s="119"/>
      <c r="S1710" s="119"/>
      <c r="T1710" s="120"/>
      <c r="U1710" s="121"/>
    </row>
    <row r="1711" spans="3:21" s="116" customFormat="1" x14ac:dyDescent="0.2">
      <c r="C1711" s="117"/>
      <c r="D1711" s="118"/>
      <c r="E1711" s="118"/>
      <c r="F1711" s="118"/>
      <c r="G1711" s="117"/>
      <c r="H1711" s="119"/>
      <c r="I1711" s="119"/>
      <c r="J1711" s="119"/>
      <c r="K1711" s="119"/>
      <c r="L1711" s="119"/>
      <c r="M1711" s="119"/>
      <c r="N1711" s="119"/>
      <c r="O1711" s="119"/>
      <c r="P1711" s="119"/>
      <c r="Q1711" s="119"/>
      <c r="R1711" s="119"/>
      <c r="S1711" s="119"/>
      <c r="T1711" s="120"/>
      <c r="U1711" s="121"/>
    </row>
    <row r="1712" spans="3:21" s="116" customFormat="1" x14ac:dyDescent="0.2">
      <c r="C1712" s="117"/>
      <c r="D1712" s="118"/>
      <c r="E1712" s="118"/>
      <c r="F1712" s="118"/>
      <c r="G1712" s="117"/>
      <c r="H1712" s="119"/>
      <c r="I1712" s="119"/>
      <c r="J1712" s="119"/>
      <c r="K1712" s="119"/>
      <c r="L1712" s="119"/>
      <c r="M1712" s="119"/>
      <c r="N1712" s="119"/>
      <c r="O1712" s="119"/>
      <c r="P1712" s="119"/>
      <c r="Q1712" s="119"/>
      <c r="R1712" s="119"/>
      <c r="S1712" s="119"/>
      <c r="T1712" s="120"/>
      <c r="U1712" s="121"/>
    </row>
    <row r="1713" spans="3:21" s="116" customFormat="1" x14ac:dyDescent="0.2">
      <c r="C1713" s="117"/>
      <c r="D1713" s="118"/>
      <c r="E1713" s="118"/>
      <c r="F1713" s="118"/>
      <c r="G1713" s="117"/>
      <c r="H1713" s="119"/>
      <c r="I1713" s="119"/>
      <c r="J1713" s="119"/>
      <c r="K1713" s="119"/>
      <c r="L1713" s="119"/>
      <c r="M1713" s="119"/>
      <c r="N1713" s="119"/>
      <c r="O1713" s="119"/>
      <c r="P1713" s="119"/>
      <c r="Q1713" s="119"/>
      <c r="R1713" s="119"/>
      <c r="S1713" s="119"/>
      <c r="T1713" s="120"/>
      <c r="U1713" s="121"/>
    </row>
    <row r="1714" spans="3:21" s="116" customFormat="1" x14ac:dyDescent="0.2">
      <c r="C1714" s="117"/>
      <c r="D1714" s="118"/>
      <c r="E1714" s="118"/>
      <c r="F1714" s="118"/>
      <c r="G1714" s="117"/>
      <c r="H1714" s="119"/>
      <c r="I1714" s="119"/>
      <c r="J1714" s="119"/>
      <c r="K1714" s="119"/>
      <c r="L1714" s="119"/>
      <c r="M1714" s="119"/>
      <c r="N1714" s="119"/>
      <c r="O1714" s="119"/>
      <c r="P1714" s="119"/>
      <c r="Q1714" s="119"/>
      <c r="R1714" s="119"/>
      <c r="S1714" s="119"/>
      <c r="T1714" s="120"/>
      <c r="U1714" s="121"/>
    </row>
    <row r="1715" spans="3:21" s="116" customFormat="1" x14ac:dyDescent="0.2">
      <c r="C1715" s="117"/>
      <c r="D1715" s="118"/>
      <c r="E1715" s="118"/>
      <c r="F1715" s="118"/>
      <c r="G1715" s="117"/>
      <c r="H1715" s="119"/>
      <c r="I1715" s="119"/>
      <c r="J1715" s="119"/>
      <c r="K1715" s="119"/>
      <c r="L1715" s="119"/>
      <c r="M1715" s="119"/>
      <c r="N1715" s="119"/>
      <c r="O1715" s="119"/>
      <c r="P1715" s="119"/>
      <c r="Q1715" s="119"/>
      <c r="R1715" s="119"/>
      <c r="S1715" s="119"/>
      <c r="T1715" s="120"/>
      <c r="U1715" s="121"/>
    </row>
    <row r="1716" spans="3:21" s="116" customFormat="1" x14ac:dyDescent="0.2">
      <c r="C1716" s="117"/>
      <c r="D1716" s="118"/>
      <c r="E1716" s="118"/>
      <c r="F1716" s="118"/>
      <c r="G1716" s="117"/>
      <c r="H1716" s="119"/>
      <c r="I1716" s="119"/>
      <c r="J1716" s="119"/>
      <c r="K1716" s="119"/>
      <c r="L1716" s="119"/>
      <c r="M1716" s="119"/>
      <c r="N1716" s="119"/>
      <c r="O1716" s="119"/>
      <c r="P1716" s="119"/>
      <c r="Q1716" s="119"/>
      <c r="R1716" s="119"/>
      <c r="S1716" s="119"/>
      <c r="T1716" s="120"/>
      <c r="U1716" s="121"/>
    </row>
    <row r="1717" spans="3:21" s="116" customFormat="1" x14ac:dyDescent="0.2">
      <c r="C1717" s="117"/>
      <c r="D1717" s="118"/>
      <c r="E1717" s="118"/>
      <c r="F1717" s="118"/>
      <c r="G1717" s="117"/>
      <c r="H1717" s="119"/>
      <c r="I1717" s="119"/>
      <c r="J1717" s="119"/>
      <c r="K1717" s="119"/>
      <c r="L1717" s="119"/>
      <c r="M1717" s="119"/>
      <c r="N1717" s="119"/>
      <c r="O1717" s="119"/>
      <c r="P1717" s="119"/>
      <c r="Q1717" s="119"/>
      <c r="R1717" s="119"/>
      <c r="S1717" s="119"/>
      <c r="T1717" s="120"/>
      <c r="U1717" s="121"/>
    </row>
    <row r="1718" spans="3:21" s="116" customFormat="1" x14ac:dyDescent="0.2">
      <c r="C1718" s="117"/>
      <c r="D1718" s="118"/>
      <c r="E1718" s="118"/>
      <c r="F1718" s="118"/>
      <c r="G1718" s="117"/>
      <c r="H1718" s="119"/>
      <c r="I1718" s="119"/>
      <c r="J1718" s="119"/>
      <c r="K1718" s="119"/>
      <c r="L1718" s="119"/>
      <c r="M1718" s="119"/>
      <c r="N1718" s="119"/>
      <c r="O1718" s="119"/>
      <c r="P1718" s="119"/>
      <c r="Q1718" s="119"/>
      <c r="R1718" s="119"/>
      <c r="S1718" s="119"/>
      <c r="T1718" s="120"/>
      <c r="U1718" s="121"/>
    </row>
    <row r="1719" spans="3:21" s="116" customFormat="1" x14ac:dyDescent="0.2">
      <c r="C1719" s="117"/>
      <c r="D1719" s="118"/>
      <c r="E1719" s="118"/>
      <c r="F1719" s="118"/>
      <c r="G1719" s="117"/>
      <c r="H1719" s="119"/>
      <c r="I1719" s="119"/>
      <c r="J1719" s="119"/>
      <c r="K1719" s="119"/>
      <c r="L1719" s="119"/>
      <c r="M1719" s="119"/>
      <c r="N1719" s="119"/>
      <c r="O1719" s="119"/>
      <c r="P1719" s="119"/>
      <c r="Q1719" s="119"/>
      <c r="R1719" s="119"/>
      <c r="S1719" s="119"/>
      <c r="T1719" s="120"/>
      <c r="U1719" s="121"/>
    </row>
    <row r="1720" spans="3:21" s="116" customFormat="1" x14ac:dyDescent="0.2">
      <c r="C1720" s="117"/>
      <c r="D1720" s="118"/>
      <c r="E1720" s="118"/>
      <c r="F1720" s="118"/>
      <c r="G1720" s="117"/>
      <c r="H1720" s="119"/>
      <c r="I1720" s="119"/>
      <c r="J1720" s="119"/>
      <c r="K1720" s="119"/>
      <c r="L1720" s="119"/>
      <c r="M1720" s="119"/>
      <c r="N1720" s="119"/>
      <c r="O1720" s="119"/>
      <c r="P1720" s="119"/>
      <c r="Q1720" s="119"/>
      <c r="R1720" s="119"/>
      <c r="S1720" s="119"/>
      <c r="T1720" s="120"/>
      <c r="U1720" s="121"/>
    </row>
    <row r="1721" spans="3:21" s="116" customFormat="1" x14ac:dyDescent="0.2">
      <c r="C1721" s="117"/>
      <c r="D1721" s="118"/>
      <c r="E1721" s="118"/>
      <c r="F1721" s="118"/>
      <c r="G1721" s="117"/>
      <c r="H1721" s="119"/>
      <c r="I1721" s="119"/>
      <c r="J1721" s="119"/>
      <c r="K1721" s="119"/>
      <c r="L1721" s="119"/>
      <c r="M1721" s="119"/>
      <c r="N1721" s="119"/>
      <c r="O1721" s="119"/>
      <c r="P1721" s="119"/>
      <c r="Q1721" s="119"/>
      <c r="R1721" s="119"/>
      <c r="S1721" s="119"/>
      <c r="T1721" s="120"/>
      <c r="U1721" s="121"/>
    </row>
    <row r="1722" spans="3:21" s="116" customFormat="1" x14ac:dyDescent="0.2">
      <c r="C1722" s="117"/>
      <c r="D1722" s="118"/>
      <c r="E1722" s="118"/>
      <c r="F1722" s="118"/>
      <c r="G1722" s="117"/>
      <c r="H1722" s="119"/>
      <c r="I1722" s="119"/>
      <c r="J1722" s="119"/>
      <c r="K1722" s="119"/>
      <c r="L1722" s="119"/>
      <c r="M1722" s="119"/>
      <c r="N1722" s="119"/>
      <c r="O1722" s="119"/>
      <c r="P1722" s="119"/>
      <c r="Q1722" s="119"/>
      <c r="R1722" s="119"/>
      <c r="S1722" s="119"/>
      <c r="T1722" s="120"/>
      <c r="U1722" s="121"/>
    </row>
    <row r="1723" spans="3:21" s="116" customFormat="1" x14ac:dyDescent="0.2">
      <c r="C1723" s="117"/>
      <c r="D1723" s="118"/>
      <c r="E1723" s="118"/>
      <c r="F1723" s="118"/>
      <c r="G1723" s="117"/>
      <c r="H1723" s="119"/>
      <c r="I1723" s="119"/>
      <c r="J1723" s="119"/>
      <c r="K1723" s="119"/>
      <c r="L1723" s="119"/>
      <c r="M1723" s="119"/>
      <c r="N1723" s="119"/>
      <c r="O1723" s="119"/>
      <c r="P1723" s="119"/>
      <c r="Q1723" s="119"/>
      <c r="R1723" s="119"/>
      <c r="S1723" s="119"/>
      <c r="T1723" s="120"/>
      <c r="U1723" s="121"/>
    </row>
    <row r="1724" spans="3:21" s="116" customFormat="1" x14ac:dyDescent="0.2">
      <c r="C1724" s="117"/>
      <c r="D1724" s="118"/>
      <c r="E1724" s="118"/>
      <c r="F1724" s="118"/>
      <c r="G1724" s="117"/>
      <c r="H1724" s="119"/>
      <c r="I1724" s="119"/>
      <c r="J1724" s="119"/>
      <c r="K1724" s="119"/>
      <c r="L1724" s="119"/>
      <c r="M1724" s="119"/>
      <c r="N1724" s="119"/>
      <c r="O1724" s="119"/>
      <c r="P1724" s="119"/>
      <c r="Q1724" s="119"/>
      <c r="R1724" s="119"/>
      <c r="S1724" s="119"/>
      <c r="T1724" s="120"/>
      <c r="U1724" s="121"/>
    </row>
    <row r="1725" spans="3:21" s="116" customFormat="1" x14ac:dyDescent="0.2">
      <c r="C1725" s="117"/>
      <c r="D1725" s="118"/>
      <c r="E1725" s="118"/>
      <c r="F1725" s="118"/>
      <c r="G1725" s="117"/>
      <c r="H1725" s="119"/>
      <c r="I1725" s="119"/>
      <c r="J1725" s="119"/>
      <c r="K1725" s="119"/>
      <c r="L1725" s="119"/>
      <c r="M1725" s="119"/>
      <c r="N1725" s="119"/>
      <c r="O1725" s="119"/>
      <c r="P1725" s="119"/>
      <c r="Q1725" s="119"/>
      <c r="R1725" s="119"/>
      <c r="S1725" s="119"/>
      <c r="T1725" s="120"/>
      <c r="U1725" s="121"/>
    </row>
    <row r="1726" spans="3:21" s="116" customFormat="1" x14ac:dyDescent="0.2">
      <c r="C1726" s="117"/>
      <c r="D1726" s="118"/>
      <c r="E1726" s="118"/>
      <c r="F1726" s="118"/>
      <c r="G1726" s="117"/>
      <c r="H1726" s="119"/>
      <c r="I1726" s="119"/>
      <c r="J1726" s="119"/>
      <c r="K1726" s="119"/>
      <c r="L1726" s="119"/>
      <c r="M1726" s="119"/>
      <c r="N1726" s="119"/>
      <c r="O1726" s="119"/>
      <c r="P1726" s="119"/>
      <c r="Q1726" s="119"/>
      <c r="R1726" s="119"/>
      <c r="S1726" s="119"/>
      <c r="T1726" s="120"/>
      <c r="U1726" s="121"/>
    </row>
    <row r="1727" spans="3:21" s="116" customFormat="1" x14ac:dyDescent="0.2">
      <c r="C1727" s="117"/>
      <c r="D1727" s="118"/>
      <c r="E1727" s="118"/>
      <c r="F1727" s="118"/>
      <c r="G1727" s="117"/>
      <c r="H1727" s="119"/>
      <c r="I1727" s="119"/>
      <c r="J1727" s="119"/>
      <c r="K1727" s="119"/>
      <c r="L1727" s="119"/>
      <c r="M1727" s="119"/>
      <c r="N1727" s="119"/>
      <c r="O1727" s="119"/>
      <c r="P1727" s="119"/>
      <c r="Q1727" s="119"/>
      <c r="R1727" s="119"/>
      <c r="S1727" s="119"/>
      <c r="T1727" s="120"/>
      <c r="U1727" s="121"/>
    </row>
    <row r="1728" spans="3:21" s="116" customFormat="1" x14ac:dyDescent="0.2">
      <c r="C1728" s="117"/>
      <c r="D1728" s="118"/>
      <c r="E1728" s="118"/>
      <c r="F1728" s="118"/>
      <c r="G1728" s="117"/>
      <c r="H1728" s="119"/>
      <c r="I1728" s="119"/>
      <c r="J1728" s="119"/>
      <c r="K1728" s="119"/>
      <c r="L1728" s="119"/>
      <c r="M1728" s="119"/>
      <c r="N1728" s="119"/>
      <c r="O1728" s="119"/>
      <c r="P1728" s="119"/>
      <c r="Q1728" s="119"/>
      <c r="R1728" s="119"/>
      <c r="S1728" s="119"/>
      <c r="T1728" s="120"/>
      <c r="U1728" s="121"/>
    </row>
    <row r="1729" spans="3:21" s="116" customFormat="1" x14ac:dyDescent="0.2">
      <c r="C1729" s="117"/>
      <c r="D1729" s="118"/>
      <c r="E1729" s="118"/>
      <c r="F1729" s="118"/>
      <c r="G1729" s="117"/>
      <c r="H1729" s="119"/>
      <c r="I1729" s="119"/>
      <c r="J1729" s="119"/>
      <c r="K1729" s="119"/>
      <c r="L1729" s="119"/>
      <c r="M1729" s="119"/>
      <c r="N1729" s="119"/>
      <c r="O1729" s="119"/>
      <c r="P1729" s="119"/>
      <c r="Q1729" s="119"/>
      <c r="R1729" s="119"/>
      <c r="S1729" s="119"/>
      <c r="T1729" s="120"/>
      <c r="U1729" s="121"/>
    </row>
    <row r="1730" spans="3:21" s="116" customFormat="1" x14ac:dyDescent="0.2">
      <c r="C1730" s="117"/>
      <c r="D1730" s="118"/>
      <c r="E1730" s="118"/>
      <c r="F1730" s="118"/>
      <c r="G1730" s="117"/>
      <c r="H1730" s="119"/>
      <c r="I1730" s="119"/>
      <c r="J1730" s="119"/>
      <c r="K1730" s="119"/>
      <c r="L1730" s="119"/>
      <c r="M1730" s="119"/>
      <c r="N1730" s="119"/>
      <c r="O1730" s="119"/>
      <c r="P1730" s="119"/>
      <c r="Q1730" s="119"/>
      <c r="R1730" s="119"/>
      <c r="S1730" s="119"/>
      <c r="T1730" s="120"/>
      <c r="U1730" s="121"/>
    </row>
    <row r="1731" spans="3:21" s="116" customFormat="1" x14ac:dyDescent="0.2">
      <c r="C1731" s="117"/>
      <c r="D1731" s="118"/>
      <c r="E1731" s="118"/>
      <c r="F1731" s="118"/>
      <c r="G1731" s="117"/>
      <c r="H1731" s="119"/>
      <c r="I1731" s="119"/>
      <c r="J1731" s="119"/>
      <c r="K1731" s="119"/>
      <c r="L1731" s="119"/>
      <c r="M1731" s="119"/>
      <c r="N1731" s="119"/>
      <c r="O1731" s="119"/>
      <c r="P1731" s="119"/>
      <c r="Q1731" s="119"/>
      <c r="R1731" s="119"/>
      <c r="S1731" s="119"/>
      <c r="T1731" s="120"/>
      <c r="U1731" s="121"/>
    </row>
    <row r="1732" spans="3:21" s="116" customFormat="1" x14ac:dyDescent="0.2">
      <c r="C1732" s="117"/>
      <c r="D1732" s="118"/>
      <c r="E1732" s="118"/>
      <c r="F1732" s="118"/>
      <c r="G1732" s="117"/>
      <c r="H1732" s="119"/>
      <c r="I1732" s="119"/>
      <c r="J1732" s="119"/>
      <c r="K1732" s="119"/>
      <c r="L1732" s="119"/>
      <c r="M1732" s="119"/>
      <c r="N1732" s="119"/>
      <c r="O1732" s="119"/>
      <c r="P1732" s="119"/>
      <c r="Q1732" s="119"/>
      <c r="R1732" s="119"/>
      <c r="S1732" s="119"/>
      <c r="T1732" s="120"/>
      <c r="U1732" s="121"/>
    </row>
    <row r="1733" spans="3:21" s="116" customFormat="1" x14ac:dyDescent="0.2">
      <c r="C1733" s="117"/>
      <c r="D1733" s="118"/>
      <c r="E1733" s="118"/>
      <c r="F1733" s="118"/>
      <c r="G1733" s="117"/>
      <c r="H1733" s="119"/>
      <c r="I1733" s="119"/>
      <c r="J1733" s="119"/>
      <c r="K1733" s="119"/>
      <c r="L1733" s="119"/>
      <c r="M1733" s="119"/>
      <c r="N1733" s="119"/>
      <c r="O1733" s="119"/>
      <c r="P1733" s="119"/>
      <c r="Q1733" s="119"/>
      <c r="R1733" s="119"/>
      <c r="S1733" s="119"/>
      <c r="T1733" s="120"/>
      <c r="U1733" s="121"/>
    </row>
    <row r="1734" spans="3:21" s="116" customFormat="1" x14ac:dyDescent="0.2">
      <c r="C1734" s="117"/>
      <c r="D1734" s="118"/>
      <c r="E1734" s="118"/>
      <c r="F1734" s="118"/>
      <c r="G1734" s="117"/>
      <c r="H1734" s="119"/>
      <c r="I1734" s="119"/>
      <c r="J1734" s="119"/>
      <c r="K1734" s="119"/>
      <c r="L1734" s="119"/>
      <c r="M1734" s="119"/>
      <c r="N1734" s="119"/>
      <c r="O1734" s="119"/>
      <c r="P1734" s="119"/>
      <c r="Q1734" s="119"/>
      <c r="R1734" s="119"/>
      <c r="S1734" s="119"/>
      <c r="T1734" s="120"/>
      <c r="U1734" s="121"/>
    </row>
    <row r="1735" spans="3:21" s="116" customFormat="1" x14ac:dyDescent="0.2">
      <c r="C1735" s="117"/>
      <c r="D1735" s="118"/>
      <c r="E1735" s="118"/>
      <c r="F1735" s="118"/>
      <c r="G1735" s="117"/>
      <c r="H1735" s="119"/>
      <c r="I1735" s="119"/>
      <c r="J1735" s="119"/>
      <c r="K1735" s="119"/>
      <c r="L1735" s="119"/>
      <c r="M1735" s="119"/>
      <c r="N1735" s="119"/>
      <c r="O1735" s="119"/>
      <c r="P1735" s="119"/>
      <c r="Q1735" s="119"/>
      <c r="R1735" s="119"/>
      <c r="S1735" s="119"/>
      <c r="T1735" s="120"/>
      <c r="U1735" s="121"/>
    </row>
    <row r="1736" spans="3:21" s="116" customFormat="1" x14ac:dyDescent="0.2">
      <c r="C1736" s="117"/>
      <c r="D1736" s="118"/>
      <c r="E1736" s="118"/>
      <c r="F1736" s="118"/>
      <c r="G1736" s="117"/>
      <c r="H1736" s="119"/>
      <c r="I1736" s="119"/>
      <c r="J1736" s="119"/>
      <c r="K1736" s="119"/>
      <c r="L1736" s="119"/>
      <c r="M1736" s="119"/>
      <c r="N1736" s="119"/>
      <c r="O1736" s="119"/>
      <c r="P1736" s="119"/>
      <c r="Q1736" s="119"/>
      <c r="R1736" s="119"/>
      <c r="S1736" s="119"/>
      <c r="T1736" s="120"/>
      <c r="U1736" s="121"/>
    </row>
    <row r="1737" spans="3:21" s="116" customFormat="1" x14ac:dyDescent="0.2">
      <c r="C1737" s="117"/>
      <c r="D1737" s="118"/>
      <c r="E1737" s="118"/>
      <c r="F1737" s="118"/>
      <c r="G1737" s="117"/>
      <c r="H1737" s="119"/>
      <c r="I1737" s="119"/>
      <c r="J1737" s="119"/>
      <c r="K1737" s="119"/>
      <c r="L1737" s="119"/>
      <c r="M1737" s="119"/>
      <c r="N1737" s="119"/>
      <c r="O1737" s="119"/>
      <c r="P1737" s="119"/>
      <c r="Q1737" s="119"/>
      <c r="R1737" s="119"/>
      <c r="S1737" s="119"/>
      <c r="T1737" s="120"/>
      <c r="U1737" s="121"/>
    </row>
    <row r="1738" spans="3:21" s="116" customFormat="1" x14ac:dyDescent="0.2">
      <c r="C1738" s="117"/>
      <c r="D1738" s="118"/>
      <c r="E1738" s="118"/>
      <c r="F1738" s="118"/>
      <c r="G1738" s="117"/>
      <c r="H1738" s="119"/>
      <c r="I1738" s="119"/>
      <c r="J1738" s="119"/>
      <c r="K1738" s="119"/>
      <c r="L1738" s="119"/>
      <c r="M1738" s="119"/>
      <c r="N1738" s="119"/>
      <c r="O1738" s="119"/>
      <c r="P1738" s="119"/>
      <c r="Q1738" s="119"/>
      <c r="R1738" s="119"/>
      <c r="S1738" s="119"/>
      <c r="T1738" s="120"/>
      <c r="U1738" s="121"/>
    </row>
    <row r="1739" spans="3:21" s="116" customFormat="1" x14ac:dyDescent="0.2">
      <c r="C1739" s="117"/>
      <c r="D1739" s="118"/>
      <c r="E1739" s="118"/>
      <c r="F1739" s="118"/>
      <c r="G1739" s="117"/>
      <c r="H1739" s="119"/>
      <c r="I1739" s="119"/>
      <c r="J1739" s="119"/>
      <c r="K1739" s="119"/>
      <c r="L1739" s="119"/>
      <c r="M1739" s="119"/>
      <c r="N1739" s="119"/>
      <c r="O1739" s="119"/>
      <c r="P1739" s="119"/>
      <c r="Q1739" s="119"/>
      <c r="R1739" s="119"/>
      <c r="S1739" s="119"/>
      <c r="T1739" s="120"/>
      <c r="U1739" s="121"/>
    </row>
    <row r="1740" spans="3:21" s="116" customFormat="1" x14ac:dyDescent="0.2">
      <c r="C1740" s="117"/>
      <c r="D1740" s="118"/>
      <c r="E1740" s="118"/>
      <c r="F1740" s="118"/>
      <c r="G1740" s="117"/>
      <c r="H1740" s="119"/>
      <c r="I1740" s="119"/>
      <c r="J1740" s="119"/>
      <c r="K1740" s="119"/>
      <c r="L1740" s="119"/>
      <c r="M1740" s="119"/>
      <c r="N1740" s="119"/>
      <c r="O1740" s="119"/>
      <c r="P1740" s="119"/>
      <c r="Q1740" s="119"/>
      <c r="R1740" s="119"/>
      <c r="S1740" s="119"/>
      <c r="T1740" s="120"/>
      <c r="U1740" s="121"/>
    </row>
    <row r="1741" spans="3:21" s="116" customFormat="1" x14ac:dyDescent="0.2">
      <c r="C1741" s="117"/>
      <c r="D1741" s="118"/>
      <c r="E1741" s="118"/>
      <c r="F1741" s="118"/>
      <c r="G1741" s="117"/>
      <c r="H1741" s="119"/>
      <c r="I1741" s="119"/>
      <c r="J1741" s="119"/>
      <c r="K1741" s="119"/>
      <c r="L1741" s="119"/>
      <c r="M1741" s="119"/>
      <c r="N1741" s="119"/>
      <c r="O1741" s="119"/>
      <c r="P1741" s="119"/>
      <c r="Q1741" s="119"/>
      <c r="R1741" s="119"/>
      <c r="S1741" s="119"/>
      <c r="T1741" s="120"/>
      <c r="U1741" s="121"/>
    </row>
    <row r="1742" spans="3:21" s="116" customFormat="1" x14ac:dyDescent="0.2">
      <c r="C1742" s="117"/>
      <c r="D1742" s="118"/>
      <c r="E1742" s="118"/>
      <c r="F1742" s="118"/>
      <c r="G1742" s="117"/>
      <c r="H1742" s="119"/>
      <c r="I1742" s="119"/>
      <c r="J1742" s="119"/>
      <c r="K1742" s="119"/>
      <c r="L1742" s="119"/>
      <c r="M1742" s="119"/>
      <c r="N1742" s="119"/>
      <c r="O1742" s="119"/>
      <c r="P1742" s="119"/>
      <c r="Q1742" s="119"/>
      <c r="R1742" s="119"/>
      <c r="S1742" s="119"/>
      <c r="T1742" s="120"/>
      <c r="U1742" s="121"/>
    </row>
    <row r="1743" spans="3:21" s="116" customFormat="1" x14ac:dyDescent="0.2">
      <c r="C1743" s="117"/>
      <c r="D1743" s="118"/>
      <c r="E1743" s="118"/>
      <c r="F1743" s="118"/>
      <c r="G1743" s="117"/>
      <c r="H1743" s="119"/>
      <c r="I1743" s="119"/>
      <c r="J1743" s="119"/>
      <c r="K1743" s="119"/>
      <c r="L1743" s="119"/>
      <c r="M1743" s="119"/>
      <c r="N1743" s="119"/>
      <c r="O1743" s="119"/>
      <c r="P1743" s="119"/>
      <c r="Q1743" s="119"/>
      <c r="R1743" s="119"/>
      <c r="S1743" s="119"/>
      <c r="T1743" s="120"/>
      <c r="U1743" s="121"/>
    </row>
    <row r="1744" spans="3:21" s="116" customFormat="1" x14ac:dyDescent="0.2">
      <c r="C1744" s="117"/>
      <c r="D1744" s="118"/>
      <c r="E1744" s="118"/>
      <c r="F1744" s="118"/>
      <c r="G1744" s="117"/>
      <c r="H1744" s="119"/>
      <c r="I1744" s="119"/>
      <c r="J1744" s="119"/>
      <c r="K1744" s="119"/>
      <c r="L1744" s="119"/>
      <c r="M1744" s="119"/>
      <c r="N1744" s="119"/>
      <c r="O1744" s="119"/>
      <c r="P1744" s="119"/>
      <c r="Q1744" s="119"/>
      <c r="R1744" s="119"/>
      <c r="S1744" s="119"/>
      <c r="T1744" s="120"/>
      <c r="U1744" s="121"/>
    </row>
    <row r="1745" spans="3:21" s="116" customFormat="1" x14ac:dyDescent="0.2">
      <c r="C1745" s="117"/>
      <c r="D1745" s="118"/>
      <c r="E1745" s="118"/>
      <c r="F1745" s="118"/>
      <c r="G1745" s="117"/>
      <c r="H1745" s="119"/>
      <c r="I1745" s="119"/>
      <c r="J1745" s="119"/>
      <c r="K1745" s="119"/>
      <c r="L1745" s="119"/>
      <c r="M1745" s="119"/>
      <c r="N1745" s="119"/>
      <c r="O1745" s="119"/>
      <c r="P1745" s="119"/>
      <c r="Q1745" s="119"/>
      <c r="R1745" s="119"/>
      <c r="S1745" s="119"/>
      <c r="T1745" s="120"/>
      <c r="U1745" s="121"/>
    </row>
    <row r="1746" spans="3:21" s="116" customFormat="1" x14ac:dyDescent="0.2">
      <c r="C1746" s="117"/>
      <c r="D1746" s="118"/>
      <c r="E1746" s="118"/>
      <c r="F1746" s="118"/>
      <c r="G1746" s="117"/>
      <c r="H1746" s="119"/>
      <c r="I1746" s="119"/>
      <c r="J1746" s="119"/>
      <c r="K1746" s="119"/>
      <c r="L1746" s="119"/>
      <c r="M1746" s="119"/>
      <c r="N1746" s="119"/>
      <c r="O1746" s="119"/>
      <c r="P1746" s="119"/>
      <c r="Q1746" s="119"/>
      <c r="R1746" s="119"/>
      <c r="S1746" s="119"/>
      <c r="T1746" s="120"/>
      <c r="U1746" s="121"/>
    </row>
    <row r="1747" spans="3:21" s="116" customFormat="1" x14ac:dyDescent="0.2">
      <c r="C1747" s="117"/>
      <c r="D1747" s="118"/>
      <c r="E1747" s="118"/>
      <c r="F1747" s="118"/>
      <c r="G1747" s="117"/>
      <c r="H1747" s="119"/>
      <c r="I1747" s="119"/>
      <c r="J1747" s="119"/>
      <c r="K1747" s="119"/>
      <c r="L1747" s="119"/>
      <c r="M1747" s="119"/>
      <c r="N1747" s="119"/>
      <c r="O1747" s="119"/>
      <c r="P1747" s="119"/>
      <c r="Q1747" s="119"/>
      <c r="R1747" s="119"/>
      <c r="S1747" s="119"/>
      <c r="T1747" s="120"/>
      <c r="U1747" s="121"/>
    </row>
    <row r="1748" spans="3:21" s="116" customFormat="1" x14ac:dyDescent="0.2">
      <c r="C1748" s="117"/>
      <c r="D1748" s="118"/>
      <c r="E1748" s="118"/>
      <c r="F1748" s="118"/>
      <c r="G1748" s="117"/>
      <c r="H1748" s="119"/>
      <c r="I1748" s="119"/>
      <c r="J1748" s="119"/>
      <c r="K1748" s="119"/>
      <c r="L1748" s="119"/>
      <c r="M1748" s="119"/>
      <c r="N1748" s="119"/>
      <c r="O1748" s="119"/>
      <c r="P1748" s="119"/>
      <c r="Q1748" s="119"/>
      <c r="R1748" s="119"/>
      <c r="S1748" s="119"/>
      <c r="T1748" s="120"/>
      <c r="U1748" s="121"/>
    </row>
    <row r="1749" spans="3:21" s="116" customFormat="1" x14ac:dyDescent="0.2">
      <c r="C1749" s="117"/>
      <c r="D1749" s="118"/>
      <c r="E1749" s="118"/>
      <c r="F1749" s="118"/>
      <c r="G1749" s="117"/>
      <c r="H1749" s="119"/>
      <c r="I1749" s="119"/>
      <c r="J1749" s="119"/>
      <c r="K1749" s="119"/>
      <c r="L1749" s="119"/>
      <c r="M1749" s="119"/>
      <c r="N1749" s="119"/>
      <c r="O1749" s="119"/>
      <c r="P1749" s="119"/>
      <c r="Q1749" s="119"/>
      <c r="R1749" s="119"/>
      <c r="S1749" s="119"/>
      <c r="T1749" s="120"/>
      <c r="U1749" s="121"/>
    </row>
    <row r="1750" spans="3:21" s="116" customFormat="1" x14ac:dyDescent="0.2">
      <c r="C1750" s="117"/>
      <c r="D1750" s="118"/>
      <c r="E1750" s="118"/>
      <c r="F1750" s="118"/>
      <c r="G1750" s="117"/>
      <c r="H1750" s="119"/>
      <c r="I1750" s="119"/>
      <c r="J1750" s="119"/>
      <c r="K1750" s="119"/>
      <c r="L1750" s="119"/>
      <c r="M1750" s="119"/>
      <c r="N1750" s="119"/>
      <c r="O1750" s="119"/>
      <c r="P1750" s="119"/>
      <c r="Q1750" s="119"/>
      <c r="R1750" s="119"/>
      <c r="S1750" s="119"/>
      <c r="T1750" s="120"/>
      <c r="U1750" s="121"/>
    </row>
    <row r="1751" spans="3:21" s="116" customFormat="1" x14ac:dyDescent="0.2">
      <c r="C1751" s="117"/>
      <c r="D1751" s="118"/>
      <c r="E1751" s="118"/>
      <c r="F1751" s="118"/>
      <c r="G1751" s="117"/>
      <c r="H1751" s="119"/>
      <c r="I1751" s="119"/>
      <c r="J1751" s="119"/>
      <c r="K1751" s="119"/>
      <c r="L1751" s="119"/>
      <c r="M1751" s="119"/>
      <c r="N1751" s="119"/>
      <c r="O1751" s="119"/>
      <c r="P1751" s="119"/>
      <c r="Q1751" s="119"/>
      <c r="R1751" s="119"/>
      <c r="S1751" s="119"/>
      <c r="T1751" s="120"/>
      <c r="U1751" s="121"/>
    </row>
    <row r="1752" spans="3:21" s="116" customFormat="1" x14ac:dyDescent="0.2">
      <c r="C1752" s="117"/>
      <c r="D1752" s="118"/>
      <c r="E1752" s="118"/>
      <c r="F1752" s="118"/>
      <c r="G1752" s="117"/>
      <c r="H1752" s="119"/>
      <c r="I1752" s="119"/>
      <c r="J1752" s="119"/>
      <c r="K1752" s="119"/>
      <c r="L1752" s="119"/>
      <c r="M1752" s="119"/>
      <c r="N1752" s="119"/>
      <c r="O1752" s="119"/>
      <c r="P1752" s="119"/>
      <c r="Q1752" s="119"/>
      <c r="R1752" s="119"/>
      <c r="S1752" s="119"/>
      <c r="T1752" s="120"/>
      <c r="U1752" s="121"/>
    </row>
    <row r="1753" spans="3:21" s="116" customFormat="1" x14ac:dyDescent="0.2">
      <c r="C1753" s="117"/>
      <c r="D1753" s="118"/>
      <c r="E1753" s="118"/>
      <c r="F1753" s="118"/>
      <c r="G1753" s="117"/>
      <c r="H1753" s="119"/>
      <c r="I1753" s="119"/>
      <c r="J1753" s="119"/>
      <c r="K1753" s="119"/>
      <c r="L1753" s="119"/>
      <c r="M1753" s="119"/>
      <c r="N1753" s="119"/>
      <c r="O1753" s="119"/>
      <c r="P1753" s="119"/>
      <c r="Q1753" s="119"/>
      <c r="R1753" s="119"/>
      <c r="S1753" s="119"/>
      <c r="T1753" s="120"/>
      <c r="U1753" s="121"/>
    </row>
    <row r="1754" spans="3:21" s="116" customFormat="1" x14ac:dyDescent="0.2">
      <c r="C1754" s="117"/>
      <c r="D1754" s="118"/>
      <c r="E1754" s="118"/>
      <c r="F1754" s="118"/>
      <c r="G1754" s="117"/>
      <c r="H1754" s="119"/>
      <c r="I1754" s="119"/>
      <c r="J1754" s="119"/>
      <c r="K1754" s="119"/>
      <c r="L1754" s="119"/>
      <c r="M1754" s="119"/>
      <c r="N1754" s="119"/>
      <c r="O1754" s="119"/>
      <c r="P1754" s="119"/>
      <c r="Q1754" s="119"/>
      <c r="R1754" s="119"/>
      <c r="S1754" s="119"/>
      <c r="T1754" s="120"/>
      <c r="U1754" s="121"/>
    </row>
    <row r="1755" spans="3:21" s="116" customFormat="1" x14ac:dyDescent="0.2">
      <c r="C1755" s="117"/>
      <c r="D1755" s="118"/>
      <c r="E1755" s="118"/>
      <c r="F1755" s="118"/>
      <c r="G1755" s="117"/>
      <c r="H1755" s="119"/>
      <c r="I1755" s="119"/>
      <c r="J1755" s="119"/>
      <c r="K1755" s="119"/>
      <c r="L1755" s="119"/>
      <c r="M1755" s="119"/>
      <c r="N1755" s="119"/>
      <c r="O1755" s="119"/>
      <c r="P1755" s="119"/>
      <c r="Q1755" s="119"/>
      <c r="R1755" s="119"/>
      <c r="S1755" s="119"/>
      <c r="T1755" s="120"/>
      <c r="U1755" s="121"/>
    </row>
    <row r="1756" spans="3:21" s="116" customFormat="1" x14ac:dyDescent="0.2">
      <c r="C1756" s="117"/>
      <c r="D1756" s="118"/>
      <c r="E1756" s="118"/>
      <c r="F1756" s="118"/>
      <c r="G1756" s="117"/>
      <c r="H1756" s="119"/>
      <c r="I1756" s="119"/>
      <c r="J1756" s="119"/>
      <c r="K1756" s="119"/>
      <c r="L1756" s="119"/>
      <c r="M1756" s="119"/>
      <c r="N1756" s="119"/>
      <c r="O1756" s="119"/>
      <c r="P1756" s="119"/>
      <c r="Q1756" s="119"/>
      <c r="R1756" s="119"/>
      <c r="S1756" s="119"/>
      <c r="T1756" s="120"/>
      <c r="U1756" s="121"/>
    </row>
    <row r="1757" spans="3:21" s="116" customFormat="1" x14ac:dyDescent="0.2">
      <c r="C1757" s="117"/>
      <c r="D1757" s="118"/>
      <c r="E1757" s="118"/>
      <c r="F1757" s="118"/>
      <c r="G1757" s="117"/>
      <c r="H1757" s="119"/>
      <c r="I1757" s="119"/>
      <c r="J1757" s="119"/>
      <c r="K1757" s="119"/>
      <c r="L1757" s="119"/>
      <c r="M1757" s="119"/>
      <c r="N1757" s="119"/>
      <c r="O1757" s="119"/>
      <c r="P1757" s="119"/>
      <c r="Q1757" s="119"/>
      <c r="R1757" s="119"/>
      <c r="S1757" s="119"/>
      <c r="T1757" s="120"/>
      <c r="U1757" s="121"/>
    </row>
    <row r="1758" spans="3:21" s="116" customFormat="1" x14ac:dyDescent="0.2">
      <c r="C1758" s="117"/>
      <c r="D1758" s="118"/>
      <c r="E1758" s="118"/>
      <c r="F1758" s="118"/>
      <c r="G1758" s="117"/>
      <c r="H1758" s="119"/>
      <c r="I1758" s="119"/>
      <c r="J1758" s="119"/>
      <c r="K1758" s="119"/>
      <c r="L1758" s="119"/>
      <c r="M1758" s="119"/>
      <c r="N1758" s="119"/>
      <c r="O1758" s="119"/>
      <c r="P1758" s="119"/>
      <c r="Q1758" s="119"/>
      <c r="R1758" s="119"/>
      <c r="S1758" s="119"/>
      <c r="T1758" s="120"/>
      <c r="U1758" s="121"/>
    </row>
    <row r="1759" spans="3:21" s="116" customFormat="1" x14ac:dyDescent="0.2">
      <c r="C1759" s="117"/>
      <c r="D1759" s="118"/>
      <c r="E1759" s="118"/>
      <c r="F1759" s="118"/>
      <c r="G1759" s="117"/>
      <c r="H1759" s="119"/>
      <c r="I1759" s="119"/>
      <c r="J1759" s="119"/>
      <c r="K1759" s="119"/>
      <c r="L1759" s="119"/>
      <c r="M1759" s="119"/>
      <c r="N1759" s="119"/>
      <c r="O1759" s="119"/>
      <c r="P1759" s="119"/>
      <c r="Q1759" s="119"/>
      <c r="R1759" s="119"/>
      <c r="S1759" s="119"/>
      <c r="T1759" s="120"/>
      <c r="U1759" s="121"/>
    </row>
    <row r="1760" spans="3:21" s="116" customFormat="1" x14ac:dyDescent="0.2">
      <c r="C1760" s="117"/>
      <c r="D1760" s="118"/>
      <c r="E1760" s="118"/>
      <c r="F1760" s="118"/>
      <c r="G1760" s="117"/>
      <c r="H1760" s="119"/>
      <c r="I1760" s="119"/>
      <c r="J1760" s="119"/>
      <c r="K1760" s="119"/>
      <c r="L1760" s="119"/>
      <c r="M1760" s="119"/>
      <c r="N1760" s="119"/>
      <c r="O1760" s="119"/>
      <c r="P1760" s="119"/>
      <c r="Q1760" s="119"/>
      <c r="R1760" s="119"/>
      <c r="S1760" s="119"/>
      <c r="T1760" s="120"/>
      <c r="U1760" s="121"/>
    </row>
    <row r="1761" spans="3:21" s="116" customFormat="1" x14ac:dyDescent="0.2">
      <c r="C1761" s="117"/>
      <c r="D1761" s="118"/>
      <c r="E1761" s="118"/>
      <c r="F1761" s="118"/>
      <c r="G1761" s="117"/>
      <c r="H1761" s="119"/>
      <c r="I1761" s="119"/>
      <c r="J1761" s="119"/>
      <c r="K1761" s="119"/>
      <c r="L1761" s="119"/>
      <c r="M1761" s="119"/>
      <c r="N1761" s="119"/>
      <c r="O1761" s="119"/>
      <c r="P1761" s="119"/>
      <c r="Q1761" s="119"/>
      <c r="R1761" s="119"/>
      <c r="S1761" s="119"/>
      <c r="T1761" s="120"/>
      <c r="U1761" s="121"/>
    </row>
    <row r="1762" spans="3:21" s="116" customFormat="1" x14ac:dyDescent="0.2">
      <c r="C1762" s="117"/>
      <c r="D1762" s="118"/>
      <c r="E1762" s="118"/>
      <c r="F1762" s="118"/>
      <c r="G1762" s="117"/>
      <c r="H1762" s="119"/>
      <c r="I1762" s="119"/>
      <c r="J1762" s="119"/>
      <c r="K1762" s="119"/>
      <c r="L1762" s="119"/>
      <c r="M1762" s="119"/>
      <c r="N1762" s="119"/>
      <c r="O1762" s="119"/>
      <c r="P1762" s="119"/>
      <c r="Q1762" s="119"/>
      <c r="R1762" s="119"/>
      <c r="S1762" s="119"/>
      <c r="T1762" s="120"/>
      <c r="U1762" s="121"/>
    </row>
    <row r="1763" spans="3:21" s="116" customFormat="1" x14ac:dyDescent="0.2">
      <c r="C1763" s="117"/>
      <c r="D1763" s="118"/>
      <c r="E1763" s="118"/>
      <c r="F1763" s="118"/>
      <c r="G1763" s="117"/>
      <c r="H1763" s="119"/>
      <c r="I1763" s="119"/>
      <c r="J1763" s="119"/>
      <c r="K1763" s="119"/>
      <c r="L1763" s="119"/>
      <c r="M1763" s="119"/>
      <c r="N1763" s="119"/>
      <c r="O1763" s="119"/>
      <c r="P1763" s="119"/>
      <c r="Q1763" s="119"/>
      <c r="R1763" s="119"/>
      <c r="S1763" s="119"/>
      <c r="T1763" s="120"/>
      <c r="U1763" s="121"/>
    </row>
    <row r="1764" spans="3:21" s="116" customFormat="1" x14ac:dyDescent="0.2">
      <c r="C1764" s="117"/>
      <c r="D1764" s="118"/>
      <c r="E1764" s="118"/>
      <c r="F1764" s="118"/>
      <c r="G1764" s="117"/>
      <c r="H1764" s="119"/>
      <c r="I1764" s="119"/>
      <c r="J1764" s="119"/>
      <c r="K1764" s="119"/>
      <c r="L1764" s="119"/>
      <c r="M1764" s="119"/>
      <c r="N1764" s="119"/>
      <c r="O1764" s="119"/>
      <c r="P1764" s="119"/>
      <c r="Q1764" s="119"/>
      <c r="R1764" s="119"/>
      <c r="S1764" s="119"/>
      <c r="T1764" s="120"/>
      <c r="U1764" s="121"/>
    </row>
    <row r="1765" spans="3:21" s="116" customFormat="1" x14ac:dyDescent="0.2">
      <c r="C1765" s="117"/>
      <c r="D1765" s="118"/>
      <c r="E1765" s="118"/>
      <c r="F1765" s="118"/>
      <c r="G1765" s="117"/>
      <c r="H1765" s="119"/>
      <c r="I1765" s="119"/>
      <c r="J1765" s="119"/>
      <c r="K1765" s="119"/>
      <c r="L1765" s="119"/>
      <c r="M1765" s="119"/>
      <c r="N1765" s="119"/>
      <c r="O1765" s="119"/>
      <c r="P1765" s="119"/>
      <c r="Q1765" s="119"/>
      <c r="R1765" s="119"/>
      <c r="S1765" s="119"/>
      <c r="T1765" s="120"/>
      <c r="U1765" s="121"/>
    </row>
    <row r="1766" spans="3:21" s="116" customFormat="1" x14ac:dyDescent="0.2">
      <c r="C1766" s="117"/>
      <c r="D1766" s="118"/>
      <c r="E1766" s="118"/>
      <c r="F1766" s="118"/>
      <c r="G1766" s="117"/>
      <c r="H1766" s="119"/>
      <c r="I1766" s="119"/>
      <c r="J1766" s="119"/>
      <c r="K1766" s="119"/>
      <c r="L1766" s="119"/>
      <c r="M1766" s="119"/>
      <c r="N1766" s="119"/>
      <c r="O1766" s="119"/>
      <c r="P1766" s="119"/>
      <c r="Q1766" s="119"/>
      <c r="R1766" s="119"/>
      <c r="S1766" s="119"/>
      <c r="T1766" s="120"/>
      <c r="U1766" s="121"/>
    </row>
    <row r="1767" spans="3:21" s="116" customFormat="1" x14ac:dyDescent="0.2">
      <c r="C1767" s="117"/>
      <c r="D1767" s="118"/>
      <c r="E1767" s="118"/>
      <c r="F1767" s="118"/>
      <c r="G1767" s="117"/>
      <c r="H1767" s="119"/>
      <c r="I1767" s="119"/>
      <c r="J1767" s="119"/>
      <c r="K1767" s="119"/>
      <c r="L1767" s="119"/>
      <c r="M1767" s="119"/>
      <c r="N1767" s="119"/>
      <c r="O1767" s="119"/>
      <c r="P1767" s="119"/>
      <c r="Q1767" s="119"/>
      <c r="R1767" s="119"/>
      <c r="S1767" s="119"/>
      <c r="T1767" s="120"/>
      <c r="U1767" s="121"/>
    </row>
    <row r="1768" spans="3:21" s="116" customFormat="1" x14ac:dyDescent="0.2">
      <c r="C1768" s="117"/>
      <c r="D1768" s="118"/>
      <c r="E1768" s="118"/>
      <c r="F1768" s="118"/>
      <c r="G1768" s="117"/>
      <c r="H1768" s="119"/>
      <c r="I1768" s="119"/>
      <c r="J1768" s="119"/>
      <c r="K1768" s="119"/>
      <c r="L1768" s="119"/>
      <c r="M1768" s="119"/>
      <c r="N1768" s="119"/>
      <c r="O1768" s="119"/>
      <c r="P1768" s="119"/>
      <c r="Q1768" s="119"/>
      <c r="R1768" s="119"/>
      <c r="S1768" s="119"/>
      <c r="T1768" s="120"/>
      <c r="U1768" s="121"/>
    </row>
    <row r="1769" spans="3:21" s="116" customFormat="1" x14ac:dyDescent="0.2">
      <c r="C1769" s="117"/>
      <c r="D1769" s="118"/>
      <c r="E1769" s="118"/>
      <c r="F1769" s="118"/>
      <c r="G1769" s="117"/>
      <c r="H1769" s="119"/>
      <c r="I1769" s="119"/>
      <c r="J1769" s="119"/>
      <c r="K1769" s="119"/>
      <c r="L1769" s="119"/>
      <c r="M1769" s="119"/>
      <c r="N1769" s="119"/>
      <c r="O1769" s="119"/>
      <c r="P1769" s="119"/>
      <c r="Q1769" s="119"/>
      <c r="R1769" s="119"/>
      <c r="S1769" s="119"/>
      <c r="T1769" s="120"/>
      <c r="U1769" s="121"/>
    </row>
    <row r="1770" spans="3:21" s="116" customFormat="1" x14ac:dyDescent="0.2">
      <c r="C1770" s="117"/>
      <c r="D1770" s="118"/>
      <c r="E1770" s="118"/>
      <c r="F1770" s="118"/>
      <c r="G1770" s="117"/>
      <c r="H1770" s="119"/>
      <c r="I1770" s="119"/>
      <c r="J1770" s="119"/>
      <c r="K1770" s="119"/>
      <c r="L1770" s="119"/>
      <c r="M1770" s="119"/>
      <c r="N1770" s="119"/>
      <c r="O1770" s="119"/>
      <c r="P1770" s="119"/>
      <c r="Q1770" s="119"/>
      <c r="R1770" s="119"/>
      <c r="S1770" s="119"/>
      <c r="T1770" s="120"/>
      <c r="U1770" s="121"/>
    </row>
    <row r="1771" spans="3:21" s="116" customFormat="1" x14ac:dyDescent="0.2">
      <c r="C1771" s="117"/>
      <c r="D1771" s="118"/>
      <c r="E1771" s="118"/>
      <c r="F1771" s="118"/>
      <c r="G1771" s="117"/>
      <c r="H1771" s="119"/>
      <c r="I1771" s="119"/>
      <c r="J1771" s="119"/>
      <c r="K1771" s="119"/>
      <c r="L1771" s="119"/>
      <c r="M1771" s="119"/>
      <c r="N1771" s="119"/>
      <c r="O1771" s="119"/>
      <c r="P1771" s="119"/>
      <c r="Q1771" s="119"/>
      <c r="R1771" s="119"/>
      <c r="S1771" s="119"/>
      <c r="T1771" s="120"/>
      <c r="U1771" s="121"/>
    </row>
    <row r="1772" spans="3:21" s="116" customFormat="1" x14ac:dyDescent="0.2">
      <c r="C1772" s="117"/>
      <c r="D1772" s="118"/>
      <c r="E1772" s="118"/>
      <c r="F1772" s="118"/>
      <c r="G1772" s="117"/>
      <c r="H1772" s="119"/>
      <c r="I1772" s="119"/>
      <c r="J1772" s="119"/>
      <c r="K1772" s="119"/>
      <c r="L1772" s="119"/>
      <c r="M1772" s="119"/>
      <c r="N1772" s="119"/>
      <c r="O1772" s="119"/>
      <c r="P1772" s="119"/>
      <c r="Q1772" s="119"/>
      <c r="R1772" s="119"/>
      <c r="S1772" s="119"/>
      <c r="T1772" s="120"/>
      <c r="U1772" s="121"/>
    </row>
    <row r="1773" spans="3:21" s="116" customFormat="1" x14ac:dyDescent="0.2">
      <c r="C1773" s="117"/>
      <c r="D1773" s="118"/>
      <c r="E1773" s="118"/>
      <c r="F1773" s="118"/>
      <c r="G1773" s="117"/>
      <c r="H1773" s="119"/>
      <c r="I1773" s="119"/>
      <c r="J1773" s="119"/>
      <c r="K1773" s="119"/>
      <c r="L1773" s="119"/>
      <c r="M1773" s="119"/>
      <c r="N1773" s="119"/>
      <c r="O1773" s="119"/>
      <c r="P1773" s="119"/>
      <c r="Q1773" s="119"/>
      <c r="R1773" s="119"/>
      <c r="S1773" s="119"/>
      <c r="T1773" s="120"/>
      <c r="U1773" s="121"/>
    </row>
    <row r="1774" spans="3:21" s="116" customFormat="1" x14ac:dyDescent="0.2">
      <c r="C1774" s="117"/>
      <c r="D1774" s="118"/>
      <c r="E1774" s="118"/>
      <c r="F1774" s="118"/>
      <c r="G1774" s="117"/>
      <c r="H1774" s="119"/>
      <c r="I1774" s="119"/>
      <c r="J1774" s="119"/>
      <c r="K1774" s="119"/>
      <c r="L1774" s="119"/>
      <c r="M1774" s="119"/>
      <c r="N1774" s="119"/>
      <c r="O1774" s="119"/>
      <c r="P1774" s="119"/>
      <c r="Q1774" s="119"/>
      <c r="R1774" s="119"/>
      <c r="S1774" s="119"/>
      <c r="T1774" s="120"/>
      <c r="U1774" s="121"/>
    </row>
    <row r="1775" spans="3:21" s="116" customFormat="1" x14ac:dyDescent="0.2">
      <c r="C1775" s="117"/>
      <c r="D1775" s="118"/>
      <c r="E1775" s="118"/>
      <c r="F1775" s="118"/>
      <c r="G1775" s="117"/>
      <c r="H1775" s="119"/>
      <c r="I1775" s="119"/>
      <c r="J1775" s="119"/>
      <c r="K1775" s="119"/>
      <c r="L1775" s="119"/>
      <c r="M1775" s="119"/>
      <c r="N1775" s="119"/>
      <c r="O1775" s="119"/>
      <c r="P1775" s="119"/>
      <c r="Q1775" s="119"/>
      <c r="R1775" s="119"/>
      <c r="S1775" s="119"/>
      <c r="T1775" s="120"/>
      <c r="U1775" s="121"/>
    </row>
    <row r="1776" spans="3:21" s="116" customFormat="1" x14ac:dyDescent="0.2">
      <c r="C1776" s="117"/>
      <c r="D1776" s="118"/>
      <c r="E1776" s="118"/>
      <c r="F1776" s="118"/>
      <c r="G1776" s="117"/>
      <c r="H1776" s="119"/>
      <c r="I1776" s="119"/>
      <c r="J1776" s="119"/>
      <c r="K1776" s="119"/>
      <c r="L1776" s="119"/>
      <c r="M1776" s="119"/>
      <c r="N1776" s="119"/>
      <c r="O1776" s="119"/>
      <c r="P1776" s="119"/>
      <c r="Q1776" s="119"/>
      <c r="R1776" s="119"/>
      <c r="S1776" s="119"/>
      <c r="T1776" s="120"/>
      <c r="U1776" s="121"/>
    </row>
    <row r="1777" spans="3:21" s="116" customFormat="1" x14ac:dyDescent="0.2">
      <c r="C1777" s="117"/>
      <c r="D1777" s="118"/>
      <c r="E1777" s="118"/>
      <c r="F1777" s="118"/>
      <c r="G1777" s="117"/>
      <c r="H1777" s="119"/>
      <c r="I1777" s="119"/>
      <c r="J1777" s="119"/>
      <c r="K1777" s="119"/>
      <c r="L1777" s="119"/>
      <c r="M1777" s="119"/>
      <c r="N1777" s="119"/>
      <c r="O1777" s="119"/>
      <c r="P1777" s="119"/>
      <c r="Q1777" s="119"/>
      <c r="R1777" s="119"/>
      <c r="S1777" s="119"/>
      <c r="T1777" s="120"/>
      <c r="U1777" s="121"/>
    </row>
    <row r="1778" spans="3:21" s="116" customFormat="1" x14ac:dyDescent="0.2">
      <c r="C1778" s="117"/>
      <c r="D1778" s="118"/>
      <c r="E1778" s="118"/>
      <c r="F1778" s="118"/>
      <c r="G1778" s="117"/>
      <c r="H1778" s="119"/>
      <c r="I1778" s="119"/>
      <c r="J1778" s="119"/>
      <c r="K1778" s="119"/>
      <c r="L1778" s="119"/>
      <c r="M1778" s="119"/>
      <c r="N1778" s="119"/>
      <c r="O1778" s="119"/>
      <c r="P1778" s="119"/>
      <c r="Q1778" s="119"/>
      <c r="R1778" s="119"/>
      <c r="S1778" s="119"/>
      <c r="T1778" s="120"/>
      <c r="U1778" s="121"/>
    </row>
    <row r="1779" spans="3:21" s="116" customFormat="1" x14ac:dyDescent="0.2">
      <c r="C1779" s="117"/>
      <c r="D1779" s="118"/>
      <c r="E1779" s="118"/>
      <c r="F1779" s="118"/>
      <c r="G1779" s="117"/>
      <c r="H1779" s="119"/>
      <c r="I1779" s="119"/>
      <c r="J1779" s="119"/>
      <c r="K1779" s="119"/>
      <c r="L1779" s="119"/>
      <c r="M1779" s="119"/>
      <c r="N1779" s="119"/>
      <c r="O1779" s="119"/>
      <c r="P1779" s="119"/>
      <c r="Q1779" s="119"/>
      <c r="R1779" s="119"/>
      <c r="S1779" s="119"/>
      <c r="T1779" s="120"/>
      <c r="U1779" s="121"/>
    </row>
    <row r="1780" spans="3:21" s="116" customFormat="1" x14ac:dyDescent="0.2">
      <c r="C1780" s="117"/>
      <c r="D1780" s="118"/>
      <c r="E1780" s="118"/>
      <c r="F1780" s="118"/>
      <c r="G1780" s="117"/>
      <c r="H1780" s="119"/>
      <c r="I1780" s="119"/>
      <c r="J1780" s="119"/>
      <c r="K1780" s="119"/>
      <c r="L1780" s="119"/>
      <c r="M1780" s="119"/>
      <c r="N1780" s="119"/>
      <c r="O1780" s="119"/>
      <c r="P1780" s="119"/>
      <c r="Q1780" s="119"/>
      <c r="R1780" s="119"/>
      <c r="S1780" s="119"/>
      <c r="T1780" s="120"/>
      <c r="U1780" s="121"/>
    </row>
    <row r="1781" spans="3:21" s="116" customFormat="1" x14ac:dyDescent="0.2">
      <c r="C1781" s="117"/>
      <c r="D1781" s="118"/>
      <c r="E1781" s="118"/>
      <c r="F1781" s="118"/>
      <c r="G1781" s="117"/>
      <c r="H1781" s="119"/>
      <c r="I1781" s="119"/>
      <c r="J1781" s="119"/>
      <c r="K1781" s="119"/>
      <c r="L1781" s="119"/>
      <c r="M1781" s="119"/>
      <c r="N1781" s="119"/>
      <c r="O1781" s="119"/>
      <c r="P1781" s="119"/>
      <c r="Q1781" s="119"/>
      <c r="R1781" s="119"/>
      <c r="S1781" s="119"/>
      <c r="T1781" s="120"/>
      <c r="U1781" s="121"/>
    </row>
    <row r="1782" spans="3:21" s="116" customFormat="1" x14ac:dyDescent="0.2">
      <c r="C1782" s="117"/>
      <c r="D1782" s="118"/>
      <c r="E1782" s="118"/>
      <c r="F1782" s="118"/>
      <c r="G1782" s="117"/>
      <c r="H1782" s="119"/>
      <c r="I1782" s="119"/>
      <c r="J1782" s="119"/>
      <c r="K1782" s="119"/>
      <c r="L1782" s="119"/>
      <c r="M1782" s="119"/>
      <c r="N1782" s="119"/>
      <c r="O1782" s="119"/>
      <c r="P1782" s="119"/>
      <c r="Q1782" s="119"/>
      <c r="R1782" s="119"/>
      <c r="S1782" s="119"/>
      <c r="T1782" s="120"/>
      <c r="U1782" s="121"/>
    </row>
    <row r="1783" spans="3:21" s="116" customFormat="1" x14ac:dyDescent="0.2">
      <c r="C1783" s="117"/>
      <c r="D1783" s="118"/>
      <c r="E1783" s="118"/>
      <c r="F1783" s="118"/>
      <c r="G1783" s="117"/>
      <c r="H1783" s="119"/>
      <c r="I1783" s="119"/>
      <c r="J1783" s="119"/>
      <c r="K1783" s="119"/>
      <c r="L1783" s="119"/>
      <c r="M1783" s="119"/>
      <c r="N1783" s="119"/>
      <c r="O1783" s="119"/>
      <c r="P1783" s="119"/>
      <c r="Q1783" s="119"/>
      <c r="R1783" s="119"/>
      <c r="S1783" s="119"/>
      <c r="T1783" s="120"/>
      <c r="U1783" s="121"/>
    </row>
    <row r="1784" spans="3:21" s="116" customFormat="1" x14ac:dyDescent="0.2">
      <c r="C1784" s="117"/>
      <c r="D1784" s="118"/>
      <c r="E1784" s="118"/>
      <c r="F1784" s="118"/>
      <c r="G1784" s="117"/>
      <c r="H1784" s="119"/>
      <c r="I1784" s="119"/>
      <c r="J1784" s="119"/>
      <c r="K1784" s="119"/>
      <c r="L1784" s="119"/>
      <c r="M1784" s="119"/>
      <c r="N1784" s="119"/>
      <c r="O1784" s="119"/>
      <c r="P1784" s="119"/>
      <c r="Q1784" s="119"/>
      <c r="R1784" s="119"/>
      <c r="S1784" s="119"/>
      <c r="T1784" s="120"/>
      <c r="U1784" s="121"/>
    </row>
    <row r="1785" spans="3:21" s="116" customFormat="1" x14ac:dyDescent="0.2">
      <c r="C1785" s="117"/>
      <c r="D1785" s="118"/>
      <c r="E1785" s="118"/>
      <c r="F1785" s="118"/>
      <c r="G1785" s="117"/>
      <c r="H1785" s="119"/>
      <c r="I1785" s="119"/>
      <c r="J1785" s="119"/>
      <c r="K1785" s="119"/>
      <c r="L1785" s="119"/>
      <c r="M1785" s="119"/>
      <c r="N1785" s="119"/>
      <c r="O1785" s="119"/>
      <c r="P1785" s="119"/>
      <c r="Q1785" s="119"/>
      <c r="R1785" s="119"/>
      <c r="S1785" s="119"/>
      <c r="T1785" s="120"/>
      <c r="U1785" s="121"/>
    </row>
    <row r="1786" spans="3:21" s="116" customFormat="1" x14ac:dyDescent="0.2">
      <c r="C1786" s="117"/>
      <c r="D1786" s="118"/>
      <c r="E1786" s="118"/>
      <c r="F1786" s="118"/>
      <c r="G1786" s="117"/>
      <c r="H1786" s="119"/>
      <c r="I1786" s="119"/>
      <c r="J1786" s="119"/>
      <c r="K1786" s="119"/>
      <c r="L1786" s="119"/>
      <c r="M1786" s="119"/>
      <c r="N1786" s="119"/>
      <c r="O1786" s="119"/>
      <c r="P1786" s="119"/>
      <c r="Q1786" s="119"/>
      <c r="R1786" s="119"/>
      <c r="S1786" s="119"/>
      <c r="T1786" s="120"/>
      <c r="U1786" s="121"/>
    </row>
    <row r="1787" spans="3:21" s="116" customFormat="1" x14ac:dyDescent="0.2">
      <c r="C1787" s="117"/>
      <c r="D1787" s="118"/>
      <c r="E1787" s="118"/>
      <c r="F1787" s="118"/>
      <c r="G1787" s="117"/>
      <c r="H1787" s="119"/>
      <c r="I1787" s="119"/>
      <c r="J1787" s="119"/>
      <c r="K1787" s="119"/>
      <c r="L1787" s="119"/>
      <c r="M1787" s="119"/>
      <c r="N1787" s="119"/>
      <c r="O1787" s="119"/>
      <c r="P1787" s="119"/>
      <c r="Q1787" s="119"/>
      <c r="R1787" s="119"/>
      <c r="S1787" s="119"/>
      <c r="T1787" s="120"/>
      <c r="U1787" s="121"/>
    </row>
    <row r="1788" spans="3:21" s="116" customFormat="1" x14ac:dyDescent="0.2">
      <c r="C1788" s="117"/>
      <c r="D1788" s="118"/>
      <c r="E1788" s="118"/>
      <c r="F1788" s="118"/>
      <c r="G1788" s="117"/>
      <c r="H1788" s="119"/>
      <c r="I1788" s="119"/>
      <c r="J1788" s="119"/>
      <c r="K1788" s="119"/>
      <c r="L1788" s="119"/>
      <c r="M1788" s="119"/>
      <c r="N1788" s="119"/>
      <c r="O1788" s="119"/>
      <c r="P1788" s="119"/>
      <c r="Q1788" s="119"/>
      <c r="R1788" s="119"/>
      <c r="S1788" s="119"/>
      <c r="T1788" s="120"/>
      <c r="U1788" s="121"/>
    </row>
    <row r="1789" spans="3:21" s="116" customFormat="1" x14ac:dyDescent="0.2">
      <c r="C1789" s="117"/>
      <c r="D1789" s="118"/>
      <c r="E1789" s="118"/>
      <c r="F1789" s="118"/>
      <c r="G1789" s="117"/>
      <c r="H1789" s="119"/>
      <c r="I1789" s="119"/>
      <c r="J1789" s="119"/>
      <c r="K1789" s="119"/>
      <c r="L1789" s="119"/>
      <c r="M1789" s="119"/>
      <c r="N1789" s="119"/>
      <c r="O1789" s="119"/>
      <c r="P1789" s="119"/>
      <c r="Q1789" s="119"/>
      <c r="R1789" s="119"/>
      <c r="S1789" s="119"/>
      <c r="T1789" s="120"/>
      <c r="U1789" s="121"/>
    </row>
    <row r="1790" spans="3:21" s="116" customFormat="1" x14ac:dyDescent="0.2">
      <c r="C1790" s="117"/>
      <c r="D1790" s="118"/>
      <c r="E1790" s="118"/>
      <c r="F1790" s="118"/>
      <c r="G1790" s="117"/>
      <c r="H1790" s="119"/>
      <c r="I1790" s="119"/>
      <c r="J1790" s="119"/>
      <c r="K1790" s="119"/>
      <c r="L1790" s="119"/>
      <c r="M1790" s="119"/>
      <c r="N1790" s="119"/>
      <c r="O1790" s="119"/>
      <c r="P1790" s="119"/>
      <c r="Q1790" s="119"/>
      <c r="R1790" s="119"/>
      <c r="S1790" s="119"/>
      <c r="T1790" s="120"/>
      <c r="U1790" s="121"/>
    </row>
    <row r="1791" spans="3:21" s="116" customFormat="1" x14ac:dyDescent="0.2">
      <c r="C1791" s="117"/>
      <c r="D1791" s="118"/>
      <c r="E1791" s="118"/>
      <c r="F1791" s="118"/>
      <c r="G1791" s="117"/>
      <c r="H1791" s="119"/>
      <c r="I1791" s="119"/>
      <c r="J1791" s="119"/>
      <c r="K1791" s="119"/>
      <c r="L1791" s="119"/>
      <c r="M1791" s="119"/>
      <c r="N1791" s="119"/>
      <c r="O1791" s="119"/>
      <c r="P1791" s="119"/>
      <c r="Q1791" s="119"/>
      <c r="R1791" s="119"/>
      <c r="S1791" s="119"/>
      <c r="T1791" s="120"/>
      <c r="U1791" s="121"/>
    </row>
    <row r="1792" spans="3:21" s="116" customFormat="1" x14ac:dyDescent="0.2">
      <c r="C1792" s="117"/>
      <c r="D1792" s="118"/>
      <c r="E1792" s="118"/>
      <c r="F1792" s="118"/>
      <c r="G1792" s="117"/>
      <c r="H1792" s="119"/>
      <c r="I1792" s="119"/>
      <c r="J1792" s="119"/>
      <c r="K1792" s="119"/>
      <c r="L1792" s="119"/>
      <c r="M1792" s="119"/>
      <c r="N1792" s="119"/>
      <c r="O1792" s="119"/>
      <c r="P1792" s="119"/>
      <c r="Q1792" s="119"/>
      <c r="R1792" s="119"/>
      <c r="S1792" s="119"/>
      <c r="T1792" s="120"/>
      <c r="U1792" s="121"/>
    </row>
    <row r="1793" spans="3:21" s="116" customFormat="1" x14ac:dyDescent="0.2">
      <c r="C1793" s="117"/>
      <c r="D1793" s="118"/>
      <c r="E1793" s="118"/>
      <c r="F1793" s="118"/>
      <c r="G1793" s="117"/>
      <c r="H1793" s="119"/>
      <c r="I1793" s="119"/>
      <c r="J1793" s="119"/>
      <c r="K1793" s="119"/>
      <c r="L1793" s="119"/>
      <c r="M1793" s="119"/>
      <c r="N1793" s="119"/>
      <c r="O1793" s="119"/>
      <c r="P1793" s="119"/>
      <c r="Q1793" s="119"/>
      <c r="R1793" s="119"/>
      <c r="S1793" s="119"/>
      <c r="T1793" s="120"/>
      <c r="U1793" s="121"/>
    </row>
    <row r="1794" spans="3:21" s="116" customFormat="1" x14ac:dyDescent="0.2">
      <c r="C1794" s="117"/>
      <c r="D1794" s="118"/>
      <c r="E1794" s="118"/>
      <c r="F1794" s="118"/>
      <c r="G1794" s="117"/>
      <c r="H1794" s="119"/>
      <c r="I1794" s="119"/>
      <c r="J1794" s="119"/>
      <c r="K1794" s="119"/>
      <c r="L1794" s="119"/>
      <c r="M1794" s="119"/>
      <c r="N1794" s="119"/>
      <c r="O1794" s="119"/>
      <c r="P1794" s="119"/>
      <c r="Q1794" s="119"/>
      <c r="R1794" s="119"/>
      <c r="S1794" s="119"/>
      <c r="T1794" s="120"/>
      <c r="U1794" s="121"/>
    </row>
    <row r="1795" spans="3:21" s="116" customFormat="1" x14ac:dyDescent="0.2">
      <c r="C1795" s="117"/>
      <c r="D1795" s="118"/>
      <c r="E1795" s="118"/>
      <c r="F1795" s="118"/>
      <c r="G1795" s="117"/>
      <c r="H1795" s="119"/>
      <c r="I1795" s="119"/>
      <c r="J1795" s="119"/>
      <c r="K1795" s="119"/>
      <c r="L1795" s="119"/>
      <c r="M1795" s="119"/>
      <c r="N1795" s="119"/>
      <c r="O1795" s="119"/>
      <c r="P1795" s="119"/>
      <c r="Q1795" s="119"/>
      <c r="R1795" s="119"/>
      <c r="S1795" s="119"/>
      <c r="T1795" s="120"/>
      <c r="U1795" s="121"/>
    </row>
    <row r="1796" spans="3:21" s="116" customFormat="1" x14ac:dyDescent="0.2">
      <c r="C1796" s="117"/>
      <c r="D1796" s="118"/>
      <c r="E1796" s="118"/>
      <c r="F1796" s="118"/>
      <c r="G1796" s="117"/>
      <c r="H1796" s="119"/>
      <c r="I1796" s="119"/>
      <c r="J1796" s="119"/>
      <c r="K1796" s="119"/>
      <c r="L1796" s="119"/>
      <c r="M1796" s="119"/>
      <c r="N1796" s="119"/>
      <c r="O1796" s="119"/>
      <c r="P1796" s="119"/>
      <c r="Q1796" s="119"/>
      <c r="R1796" s="119"/>
      <c r="S1796" s="119"/>
      <c r="T1796" s="120"/>
      <c r="U1796" s="121"/>
    </row>
    <row r="1797" spans="3:21" s="116" customFormat="1" x14ac:dyDescent="0.2">
      <c r="C1797" s="117"/>
      <c r="D1797" s="118"/>
      <c r="E1797" s="118"/>
      <c r="F1797" s="118"/>
      <c r="G1797" s="117"/>
      <c r="H1797" s="119"/>
      <c r="I1797" s="119"/>
      <c r="J1797" s="119"/>
      <c r="K1797" s="119"/>
      <c r="L1797" s="119"/>
      <c r="M1797" s="119"/>
      <c r="N1797" s="119"/>
      <c r="O1797" s="119"/>
      <c r="P1797" s="119"/>
      <c r="Q1797" s="119"/>
      <c r="R1797" s="119"/>
      <c r="S1797" s="119"/>
      <c r="T1797" s="120"/>
      <c r="U1797" s="121"/>
    </row>
    <row r="1798" spans="3:21" s="116" customFormat="1" x14ac:dyDescent="0.2">
      <c r="C1798" s="117"/>
      <c r="D1798" s="118"/>
      <c r="E1798" s="118"/>
      <c r="F1798" s="118"/>
      <c r="G1798" s="117"/>
      <c r="H1798" s="119"/>
      <c r="I1798" s="119"/>
      <c r="J1798" s="119"/>
      <c r="K1798" s="119"/>
      <c r="L1798" s="119"/>
      <c r="M1798" s="119"/>
      <c r="N1798" s="119"/>
      <c r="O1798" s="119"/>
      <c r="P1798" s="119"/>
      <c r="Q1798" s="119"/>
      <c r="R1798" s="119"/>
      <c r="S1798" s="119"/>
      <c r="T1798" s="120"/>
      <c r="U1798" s="121"/>
    </row>
    <row r="1799" spans="3:21" s="116" customFormat="1" x14ac:dyDescent="0.2">
      <c r="C1799" s="117"/>
      <c r="D1799" s="118"/>
      <c r="E1799" s="118"/>
      <c r="F1799" s="118"/>
      <c r="G1799" s="117"/>
      <c r="H1799" s="119"/>
      <c r="I1799" s="119"/>
      <c r="J1799" s="119"/>
      <c r="K1799" s="119"/>
      <c r="L1799" s="119"/>
      <c r="M1799" s="119"/>
      <c r="N1799" s="119"/>
      <c r="O1799" s="119"/>
      <c r="P1799" s="119"/>
      <c r="Q1799" s="119"/>
      <c r="R1799" s="119"/>
      <c r="S1799" s="119"/>
      <c r="T1799" s="120"/>
      <c r="U1799" s="121"/>
    </row>
    <row r="1800" spans="3:21" s="116" customFormat="1" x14ac:dyDescent="0.2">
      <c r="C1800" s="117"/>
      <c r="D1800" s="118"/>
      <c r="E1800" s="118"/>
      <c r="F1800" s="118"/>
      <c r="G1800" s="117"/>
      <c r="H1800" s="119"/>
      <c r="I1800" s="119"/>
      <c r="J1800" s="119"/>
      <c r="K1800" s="119"/>
      <c r="L1800" s="119"/>
      <c r="M1800" s="119"/>
      <c r="N1800" s="119"/>
      <c r="O1800" s="119"/>
      <c r="P1800" s="119"/>
      <c r="Q1800" s="119"/>
      <c r="R1800" s="119"/>
      <c r="S1800" s="119"/>
      <c r="T1800" s="120"/>
      <c r="U1800" s="121"/>
    </row>
    <row r="1801" spans="3:21" s="116" customFormat="1" x14ac:dyDescent="0.2">
      <c r="C1801" s="117"/>
      <c r="D1801" s="118"/>
      <c r="E1801" s="118"/>
      <c r="F1801" s="118"/>
      <c r="G1801" s="117"/>
      <c r="H1801" s="119"/>
      <c r="I1801" s="119"/>
      <c r="J1801" s="119"/>
      <c r="K1801" s="119"/>
      <c r="L1801" s="119"/>
      <c r="M1801" s="119"/>
      <c r="N1801" s="119"/>
      <c r="O1801" s="119"/>
      <c r="P1801" s="119"/>
      <c r="Q1801" s="119"/>
      <c r="R1801" s="119"/>
      <c r="S1801" s="119"/>
      <c r="T1801" s="120"/>
      <c r="U1801" s="121"/>
    </row>
    <row r="1802" spans="3:21" s="116" customFormat="1" x14ac:dyDescent="0.2">
      <c r="C1802" s="117"/>
      <c r="D1802" s="118"/>
      <c r="E1802" s="118"/>
      <c r="F1802" s="118"/>
      <c r="G1802" s="117"/>
      <c r="H1802" s="119"/>
      <c r="I1802" s="119"/>
      <c r="J1802" s="119"/>
      <c r="K1802" s="119"/>
      <c r="L1802" s="119"/>
      <c r="M1802" s="119"/>
      <c r="N1802" s="119"/>
      <c r="O1802" s="119"/>
      <c r="P1802" s="119"/>
      <c r="Q1802" s="119"/>
      <c r="R1802" s="119"/>
      <c r="S1802" s="119"/>
      <c r="T1802" s="120"/>
      <c r="U1802" s="121"/>
    </row>
    <row r="1803" spans="3:21" s="116" customFormat="1" x14ac:dyDescent="0.2">
      <c r="C1803" s="117"/>
      <c r="D1803" s="118"/>
      <c r="E1803" s="118"/>
      <c r="F1803" s="118"/>
      <c r="G1803" s="117"/>
      <c r="H1803" s="119"/>
      <c r="I1803" s="119"/>
      <c r="J1803" s="119"/>
      <c r="K1803" s="119"/>
      <c r="L1803" s="119"/>
      <c r="M1803" s="119"/>
      <c r="N1803" s="119"/>
      <c r="O1803" s="119"/>
      <c r="P1803" s="119"/>
      <c r="Q1803" s="119"/>
      <c r="R1803" s="119"/>
      <c r="S1803" s="119"/>
      <c r="T1803" s="120"/>
      <c r="U1803" s="121"/>
    </row>
    <row r="1804" spans="3:21" s="116" customFormat="1" x14ac:dyDescent="0.2">
      <c r="C1804" s="117"/>
      <c r="D1804" s="118"/>
      <c r="E1804" s="118"/>
      <c r="F1804" s="118"/>
      <c r="G1804" s="117"/>
      <c r="H1804" s="119"/>
      <c r="I1804" s="119"/>
      <c r="J1804" s="119"/>
      <c r="K1804" s="119"/>
      <c r="L1804" s="119"/>
      <c r="M1804" s="119"/>
      <c r="N1804" s="119"/>
      <c r="O1804" s="119"/>
      <c r="P1804" s="119"/>
      <c r="Q1804" s="119"/>
      <c r="R1804" s="119"/>
      <c r="S1804" s="119"/>
      <c r="T1804" s="120"/>
      <c r="U1804" s="121"/>
    </row>
    <row r="1805" spans="3:21" s="116" customFormat="1" x14ac:dyDescent="0.2">
      <c r="C1805" s="117"/>
      <c r="D1805" s="118"/>
      <c r="E1805" s="118"/>
      <c r="F1805" s="118"/>
      <c r="G1805" s="117"/>
      <c r="H1805" s="119"/>
      <c r="I1805" s="119"/>
      <c r="J1805" s="119"/>
      <c r="K1805" s="119"/>
      <c r="L1805" s="119"/>
      <c r="M1805" s="119"/>
      <c r="N1805" s="119"/>
      <c r="O1805" s="119"/>
      <c r="P1805" s="119"/>
      <c r="Q1805" s="119"/>
      <c r="R1805" s="119"/>
      <c r="S1805" s="119"/>
      <c r="T1805" s="120"/>
      <c r="U1805" s="121"/>
    </row>
    <row r="1806" spans="3:21" s="116" customFormat="1" x14ac:dyDescent="0.2">
      <c r="C1806" s="117"/>
      <c r="D1806" s="118"/>
      <c r="E1806" s="118"/>
      <c r="F1806" s="118"/>
      <c r="G1806" s="117"/>
      <c r="H1806" s="119"/>
      <c r="I1806" s="119"/>
      <c r="J1806" s="119"/>
      <c r="K1806" s="119"/>
      <c r="L1806" s="119"/>
      <c r="M1806" s="119"/>
      <c r="N1806" s="119"/>
      <c r="O1806" s="119"/>
      <c r="P1806" s="119"/>
      <c r="Q1806" s="119"/>
      <c r="R1806" s="119"/>
      <c r="S1806" s="119"/>
      <c r="T1806" s="120"/>
      <c r="U1806" s="121"/>
    </row>
    <row r="1807" spans="3:21" s="116" customFormat="1" x14ac:dyDescent="0.2">
      <c r="C1807" s="117"/>
      <c r="D1807" s="118"/>
      <c r="E1807" s="118"/>
      <c r="F1807" s="118"/>
      <c r="G1807" s="117"/>
      <c r="H1807" s="119"/>
      <c r="I1807" s="119"/>
      <c r="J1807" s="119"/>
      <c r="K1807" s="119"/>
      <c r="L1807" s="119"/>
      <c r="M1807" s="119"/>
      <c r="N1807" s="119"/>
      <c r="O1807" s="119"/>
      <c r="P1807" s="119"/>
      <c r="Q1807" s="119"/>
      <c r="R1807" s="119"/>
      <c r="S1807" s="119"/>
      <c r="T1807" s="120"/>
      <c r="U1807" s="121"/>
    </row>
    <row r="1808" spans="3:21" s="116" customFormat="1" x14ac:dyDescent="0.2">
      <c r="C1808" s="117"/>
      <c r="D1808" s="118"/>
      <c r="E1808" s="118"/>
      <c r="F1808" s="118"/>
      <c r="G1808" s="117"/>
      <c r="H1808" s="119"/>
      <c r="I1808" s="119"/>
      <c r="J1808" s="119"/>
      <c r="K1808" s="119"/>
      <c r="L1808" s="119"/>
      <c r="M1808" s="119"/>
      <c r="N1808" s="119"/>
      <c r="O1808" s="119"/>
      <c r="P1808" s="119"/>
      <c r="Q1808" s="119"/>
      <c r="R1808" s="119"/>
      <c r="S1808" s="119"/>
      <c r="T1808" s="120"/>
      <c r="U1808" s="121"/>
    </row>
    <row r="1809" spans="3:21" s="116" customFormat="1" x14ac:dyDescent="0.2">
      <c r="C1809" s="117"/>
      <c r="D1809" s="118"/>
      <c r="E1809" s="118"/>
      <c r="F1809" s="118"/>
      <c r="G1809" s="117"/>
      <c r="H1809" s="119"/>
      <c r="I1809" s="119"/>
      <c r="J1809" s="119"/>
      <c r="K1809" s="119"/>
      <c r="L1809" s="119"/>
      <c r="M1809" s="119"/>
      <c r="N1809" s="119"/>
      <c r="O1809" s="119"/>
      <c r="P1809" s="119"/>
      <c r="Q1809" s="119"/>
      <c r="R1809" s="119"/>
      <c r="S1809" s="119"/>
      <c r="T1809" s="120"/>
      <c r="U1809" s="121"/>
    </row>
    <row r="1810" spans="3:21" s="116" customFormat="1" x14ac:dyDescent="0.2">
      <c r="C1810" s="117"/>
      <c r="D1810" s="118"/>
      <c r="E1810" s="118"/>
      <c r="F1810" s="118"/>
      <c r="G1810" s="117"/>
      <c r="H1810" s="119"/>
      <c r="I1810" s="119"/>
      <c r="J1810" s="119"/>
      <c r="K1810" s="119"/>
      <c r="L1810" s="119"/>
      <c r="M1810" s="119"/>
      <c r="N1810" s="119"/>
      <c r="O1810" s="119"/>
      <c r="P1810" s="119"/>
      <c r="Q1810" s="119"/>
      <c r="R1810" s="119"/>
      <c r="S1810" s="119"/>
      <c r="T1810" s="120"/>
      <c r="U1810" s="121"/>
    </row>
    <row r="1811" spans="3:21" s="116" customFormat="1" x14ac:dyDescent="0.2">
      <c r="C1811" s="117"/>
      <c r="D1811" s="118"/>
      <c r="E1811" s="118"/>
      <c r="F1811" s="118"/>
      <c r="G1811" s="117"/>
      <c r="H1811" s="119"/>
      <c r="I1811" s="119"/>
      <c r="J1811" s="119"/>
      <c r="K1811" s="119"/>
      <c r="L1811" s="119"/>
      <c r="M1811" s="119"/>
      <c r="N1811" s="119"/>
      <c r="O1811" s="119"/>
      <c r="P1811" s="119"/>
      <c r="Q1811" s="119"/>
      <c r="R1811" s="119"/>
      <c r="S1811" s="119"/>
      <c r="T1811" s="120"/>
      <c r="U1811" s="121"/>
    </row>
    <row r="1812" spans="3:21" s="116" customFormat="1" x14ac:dyDescent="0.2">
      <c r="C1812" s="117"/>
      <c r="D1812" s="118"/>
      <c r="E1812" s="118"/>
      <c r="F1812" s="118"/>
      <c r="G1812" s="117"/>
      <c r="H1812" s="119"/>
      <c r="I1812" s="119"/>
      <c r="J1812" s="119"/>
      <c r="K1812" s="119"/>
      <c r="L1812" s="119"/>
      <c r="M1812" s="119"/>
      <c r="N1812" s="119"/>
      <c r="O1812" s="119"/>
      <c r="P1812" s="119"/>
      <c r="Q1812" s="119"/>
      <c r="R1812" s="119"/>
      <c r="S1812" s="119"/>
      <c r="T1812" s="120"/>
      <c r="U1812" s="121"/>
    </row>
    <row r="1813" spans="3:21" s="116" customFormat="1" x14ac:dyDescent="0.2">
      <c r="C1813" s="117"/>
      <c r="D1813" s="118"/>
      <c r="E1813" s="118"/>
      <c r="F1813" s="118"/>
      <c r="G1813" s="117"/>
      <c r="H1813" s="119"/>
      <c r="I1813" s="119"/>
      <c r="J1813" s="119"/>
      <c r="K1813" s="119"/>
      <c r="L1813" s="119"/>
      <c r="M1813" s="119"/>
      <c r="N1813" s="119"/>
      <c r="O1813" s="119"/>
      <c r="P1813" s="119"/>
      <c r="Q1813" s="119"/>
      <c r="R1813" s="119"/>
      <c r="S1813" s="119"/>
      <c r="T1813" s="120"/>
      <c r="U1813" s="121"/>
    </row>
    <row r="1814" spans="3:21" s="116" customFormat="1" x14ac:dyDescent="0.2">
      <c r="C1814" s="117"/>
      <c r="D1814" s="118"/>
      <c r="E1814" s="118"/>
      <c r="F1814" s="118"/>
      <c r="G1814" s="117"/>
      <c r="H1814" s="119"/>
      <c r="I1814" s="119"/>
      <c r="J1814" s="119"/>
      <c r="K1814" s="119"/>
      <c r="L1814" s="119"/>
      <c r="M1814" s="119"/>
      <c r="N1814" s="119"/>
      <c r="O1814" s="119"/>
      <c r="P1814" s="119"/>
      <c r="Q1814" s="119"/>
      <c r="R1814" s="119"/>
      <c r="S1814" s="119"/>
      <c r="T1814" s="120"/>
      <c r="U1814" s="121"/>
    </row>
    <row r="1815" spans="3:21" s="116" customFormat="1" x14ac:dyDescent="0.2">
      <c r="C1815" s="117"/>
      <c r="D1815" s="118"/>
      <c r="E1815" s="118"/>
      <c r="F1815" s="118"/>
      <c r="G1815" s="117"/>
      <c r="H1815" s="119"/>
      <c r="I1815" s="119"/>
      <c r="J1815" s="119"/>
      <c r="K1815" s="119"/>
      <c r="L1815" s="119"/>
      <c r="M1815" s="119"/>
      <c r="N1815" s="119"/>
      <c r="O1815" s="119"/>
      <c r="P1815" s="119"/>
      <c r="Q1815" s="119"/>
      <c r="R1815" s="119"/>
      <c r="S1815" s="119"/>
      <c r="T1815" s="120"/>
      <c r="U1815" s="121"/>
    </row>
    <row r="1816" spans="3:21" s="116" customFormat="1" x14ac:dyDescent="0.2">
      <c r="C1816" s="117"/>
      <c r="D1816" s="118"/>
      <c r="E1816" s="118"/>
      <c r="F1816" s="118"/>
      <c r="G1816" s="117"/>
      <c r="H1816" s="119"/>
      <c r="I1816" s="119"/>
      <c r="J1816" s="119"/>
      <c r="K1816" s="119"/>
      <c r="L1816" s="119"/>
      <c r="M1816" s="119"/>
      <c r="N1816" s="119"/>
      <c r="O1816" s="119"/>
      <c r="P1816" s="119"/>
      <c r="Q1816" s="119"/>
      <c r="R1816" s="119"/>
      <c r="S1816" s="119"/>
      <c r="T1816" s="120"/>
      <c r="U1816" s="121"/>
    </row>
    <row r="1817" spans="3:21" s="116" customFormat="1" x14ac:dyDescent="0.2">
      <c r="C1817" s="117"/>
      <c r="D1817" s="118"/>
      <c r="E1817" s="118"/>
      <c r="F1817" s="118"/>
      <c r="G1817" s="117"/>
      <c r="H1817" s="119"/>
      <c r="I1817" s="119"/>
      <c r="J1817" s="119"/>
      <c r="K1817" s="119"/>
      <c r="L1817" s="119"/>
      <c r="M1817" s="119"/>
      <c r="N1817" s="119"/>
      <c r="O1817" s="119"/>
      <c r="P1817" s="119"/>
      <c r="Q1817" s="119"/>
      <c r="R1817" s="119"/>
      <c r="S1817" s="119"/>
      <c r="T1817" s="120"/>
      <c r="U1817" s="121"/>
    </row>
    <row r="1818" spans="3:21" s="116" customFormat="1" x14ac:dyDescent="0.2">
      <c r="C1818" s="117"/>
      <c r="D1818" s="118"/>
      <c r="E1818" s="118"/>
      <c r="F1818" s="118"/>
      <c r="G1818" s="117"/>
      <c r="H1818" s="119"/>
      <c r="I1818" s="119"/>
      <c r="J1818" s="119"/>
      <c r="K1818" s="119"/>
      <c r="L1818" s="119"/>
      <c r="M1818" s="119"/>
      <c r="N1818" s="119"/>
      <c r="O1818" s="119"/>
      <c r="P1818" s="119"/>
      <c r="Q1818" s="119"/>
      <c r="R1818" s="119"/>
      <c r="S1818" s="119"/>
      <c r="T1818" s="120"/>
      <c r="U1818" s="121"/>
    </row>
    <row r="1819" spans="3:21" s="116" customFormat="1" x14ac:dyDescent="0.2">
      <c r="C1819" s="117"/>
      <c r="D1819" s="118"/>
      <c r="E1819" s="118"/>
      <c r="F1819" s="118"/>
      <c r="G1819" s="117"/>
      <c r="H1819" s="119"/>
      <c r="I1819" s="119"/>
      <c r="J1819" s="119"/>
      <c r="K1819" s="119"/>
      <c r="L1819" s="119"/>
      <c r="M1819" s="119"/>
      <c r="N1819" s="119"/>
      <c r="O1819" s="119"/>
      <c r="P1819" s="119"/>
      <c r="Q1819" s="119"/>
      <c r="R1819" s="119"/>
      <c r="S1819" s="119"/>
      <c r="T1819" s="120"/>
      <c r="U1819" s="121"/>
    </row>
    <row r="1820" spans="3:21" s="116" customFormat="1" x14ac:dyDescent="0.2">
      <c r="C1820" s="117"/>
      <c r="D1820" s="118"/>
      <c r="E1820" s="118"/>
      <c r="F1820" s="118"/>
      <c r="G1820" s="117"/>
      <c r="H1820" s="119"/>
      <c r="I1820" s="119"/>
      <c r="J1820" s="119"/>
      <c r="K1820" s="119"/>
      <c r="L1820" s="119"/>
      <c r="M1820" s="119"/>
      <c r="N1820" s="119"/>
      <c r="O1820" s="119"/>
      <c r="P1820" s="119"/>
      <c r="Q1820" s="119"/>
      <c r="R1820" s="119"/>
      <c r="S1820" s="119"/>
      <c r="T1820" s="120"/>
      <c r="U1820" s="121"/>
    </row>
    <row r="1821" spans="3:21" s="116" customFormat="1" x14ac:dyDescent="0.2">
      <c r="C1821" s="117"/>
      <c r="D1821" s="118"/>
      <c r="E1821" s="118"/>
      <c r="F1821" s="118"/>
      <c r="G1821" s="117"/>
      <c r="H1821" s="119"/>
      <c r="I1821" s="119"/>
      <c r="J1821" s="119"/>
      <c r="K1821" s="119"/>
      <c r="L1821" s="119"/>
      <c r="M1821" s="119"/>
      <c r="N1821" s="119"/>
      <c r="O1821" s="119"/>
      <c r="P1821" s="119"/>
      <c r="Q1821" s="119"/>
      <c r="R1821" s="119"/>
      <c r="S1821" s="119"/>
      <c r="T1821" s="120"/>
      <c r="U1821" s="121"/>
    </row>
    <row r="1822" spans="3:21" s="116" customFormat="1" x14ac:dyDescent="0.2">
      <c r="C1822" s="117"/>
      <c r="D1822" s="118"/>
      <c r="E1822" s="118"/>
      <c r="F1822" s="118"/>
      <c r="G1822" s="117"/>
      <c r="H1822" s="119"/>
      <c r="I1822" s="119"/>
      <c r="J1822" s="119"/>
      <c r="K1822" s="119"/>
      <c r="L1822" s="119"/>
      <c r="M1822" s="119"/>
      <c r="N1822" s="119"/>
      <c r="O1822" s="119"/>
      <c r="P1822" s="119"/>
      <c r="Q1822" s="119"/>
      <c r="R1822" s="119"/>
      <c r="S1822" s="119"/>
      <c r="T1822" s="120"/>
      <c r="U1822" s="121"/>
    </row>
    <row r="1823" spans="3:21" s="116" customFormat="1" x14ac:dyDescent="0.2">
      <c r="C1823" s="117"/>
      <c r="D1823" s="118"/>
      <c r="E1823" s="118"/>
      <c r="F1823" s="118"/>
      <c r="G1823" s="117"/>
      <c r="H1823" s="119"/>
      <c r="I1823" s="119"/>
      <c r="J1823" s="119"/>
      <c r="K1823" s="119"/>
      <c r="L1823" s="119"/>
      <c r="M1823" s="119"/>
      <c r="N1823" s="119"/>
      <c r="O1823" s="119"/>
      <c r="P1823" s="119"/>
      <c r="Q1823" s="119"/>
      <c r="R1823" s="119"/>
      <c r="S1823" s="119"/>
      <c r="T1823" s="120"/>
      <c r="U1823" s="121"/>
    </row>
    <row r="1824" spans="3:21" s="116" customFormat="1" x14ac:dyDescent="0.2">
      <c r="C1824" s="117"/>
      <c r="D1824" s="118"/>
      <c r="E1824" s="118"/>
      <c r="F1824" s="118"/>
      <c r="G1824" s="117"/>
      <c r="H1824" s="119"/>
      <c r="I1824" s="119"/>
      <c r="J1824" s="119"/>
      <c r="K1824" s="119"/>
      <c r="L1824" s="119"/>
      <c r="M1824" s="119"/>
      <c r="N1824" s="119"/>
      <c r="O1824" s="119"/>
      <c r="P1824" s="119"/>
      <c r="Q1824" s="119"/>
      <c r="R1824" s="119"/>
      <c r="S1824" s="119"/>
      <c r="T1824" s="120"/>
      <c r="U1824" s="121"/>
    </row>
    <row r="1825" spans="3:21" s="116" customFormat="1" x14ac:dyDescent="0.2">
      <c r="C1825" s="117"/>
      <c r="D1825" s="118"/>
      <c r="E1825" s="118"/>
      <c r="F1825" s="118"/>
      <c r="G1825" s="117"/>
      <c r="H1825" s="119"/>
      <c r="I1825" s="119"/>
      <c r="J1825" s="119"/>
      <c r="K1825" s="119"/>
      <c r="L1825" s="119"/>
      <c r="M1825" s="119"/>
      <c r="N1825" s="119"/>
      <c r="O1825" s="119"/>
      <c r="P1825" s="119"/>
      <c r="Q1825" s="119"/>
      <c r="R1825" s="119"/>
      <c r="S1825" s="119"/>
      <c r="T1825" s="120"/>
      <c r="U1825" s="121"/>
    </row>
    <row r="1826" spans="3:21" s="116" customFormat="1" x14ac:dyDescent="0.2">
      <c r="C1826" s="117"/>
      <c r="D1826" s="118"/>
      <c r="E1826" s="118"/>
      <c r="F1826" s="118"/>
      <c r="G1826" s="117"/>
      <c r="H1826" s="119"/>
      <c r="I1826" s="119"/>
      <c r="J1826" s="119"/>
      <c r="K1826" s="119"/>
      <c r="L1826" s="119"/>
      <c r="M1826" s="119"/>
      <c r="N1826" s="119"/>
      <c r="O1826" s="119"/>
      <c r="P1826" s="119"/>
      <c r="Q1826" s="119"/>
      <c r="R1826" s="119"/>
      <c r="S1826" s="119"/>
      <c r="T1826" s="120"/>
      <c r="U1826" s="121"/>
    </row>
    <row r="1827" spans="3:21" s="116" customFormat="1" x14ac:dyDescent="0.2">
      <c r="C1827" s="117"/>
      <c r="D1827" s="118"/>
      <c r="E1827" s="118"/>
      <c r="F1827" s="118"/>
      <c r="G1827" s="117"/>
      <c r="H1827" s="119"/>
      <c r="I1827" s="119"/>
      <c r="J1827" s="119"/>
      <c r="K1827" s="119"/>
      <c r="L1827" s="119"/>
      <c r="M1827" s="119"/>
      <c r="N1827" s="119"/>
      <c r="O1827" s="119"/>
      <c r="P1827" s="119"/>
      <c r="Q1827" s="119"/>
      <c r="R1827" s="119"/>
      <c r="S1827" s="119"/>
      <c r="T1827" s="120"/>
      <c r="U1827" s="121"/>
    </row>
    <row r="1828" spans="3:21" s="116" customFormat="1" x14ac:dyDescent="0.2">
      <c r="C1828" s="117"/>
      <c r="D1828" s="118"/>
      <c r="E1828" s="118"/>
      <c r="F1828" s="118"/>
      <c r="G1828" s="117"/>
      <c r="H1828" s="119"/>
      <c r="I1828" s="119"/>
      <c r="J1828" s="119"/>
      <c r="K1828" s="119"/>
      <c r="L1828" s="119"/>
      <c r="M1828" s="119"/>
      <c r="N1828" s="119"/>
      <c r="O1828" s="119"/>
      <c r="P1828" s="119"/>
      <c r="Q1828" s="119"/>
      <c r="R1828" s="119"/>
      <c r="S1828" s="119"/>
      <c r="T1828" s="120"/>
      <c r="U1828" s="121"/>
    </row>
    <row r="1829" spans="3:21" s="116" customFormat="1" x14ac:dyDescent="0.2">
      <c r="C1829" s="117"/>
      <c r="D1829" s="118"/>
      <c r="E1829" s="118"/>
      <c r="F1829" s="118"/>
      <c r="G1829" s="117"/>
      <c r="H1829" s="119"/>
      <c r="I1829" s="119"/>
      <c r="J1829" s="119"/>
      <c r="K1829" s="119"/>
      <c r="L1829" s="119"/>
      <c r="M1829" s="119"/>
      <c r="N1829" s="119"/>
      <c r="O1829" s="119"/>
      <c r="P1829" s="119"/>
      <c r="Q1829" s="119"/>
      <c r="R1829" s="119"/>
      <c r="S1829" s="119"/>
      <c r="T1829" s="120"/>
      <c r="U1829" s="121"/>
    </row>
    <row r="1830" spans="3:21" s="116" customFormat="1" x14ac:dyDescent="0.2">
      <c r="C1830" s="117"/>
      <c r="D1830" s="118"/>
      <c r="E1830" s="118"/>
      <c r="F1830" s="118"/>
      <c r="G1830" s="117"/>
      <c r="H1830" s="119"/>
      <c r="I1830" s="119"/>
      <c r="J1830" s="119"/>
      <c r="K1830" s="119"/>
      <c r="L1830" s="119"/>
      <c r="M1830" s="119"/>
      <c r="N1830" s="119"/>
      <c r="O1830" s="119"/>
      <c r="P1830" s="119"/>
      <c r="Q1830" s="119"/>
      <c r="R1830" s="119"/>
      <c r="S1830" s="119"/>
      <c r="T1830" s="120"/>
      <c r="U1830" s="121"/>
    </row>
    <row r="1831" spans="3:21" s="116" customFormat="1" x14ac:dyDescent="0.2">
      <c r="C1831" s="117"/>
      <c r="D1831" s="118"/>
      <c r="E1831" s="118"/>
      <c r="F1831" s="118"/>
      <c r="G1831" s="117"/>
      <c r="H1831" s="119"/>
      <c r="I1831" s="119"/>
      <c r="J1831" s="119"/>
      <c r="K1831" s="119"/>
      <c r="L1831" s="119"/>
      <c r="M1831" s="119"/>
      <c r="N1831" s="119"/>
      <c r="O1831" s="119"/>
      <c r="P1831" s="119"/>
      <c r="Q1831" s="119"/>
      <c r="R1831" s="119"/>
      <c r="S1831" s="119"/>
      <c r="T1831" s="120"/>
      <c r="U1831" s="121"/>
    </row>
    <row r="1832" spans="3:21" s="116" customFormat="1" x14ac:dyDescent="0.2">
      <c r="C1832" s="117"/>
      <c r="D1832" s="118"/>
      <c r="E1832" s="118"/>
      <c r="F1832" s="118"/>
      <c r="G1832" s="117"/>
      <c r="H1832" s="119"/>
      <c r="I1832" s="119"/>
      <c r="J1832" s="119"/>
      <c r="K1832" s="119"/>
      <c r="L1832" s="119"/>
      <c r="M1832" s="119"/>
      <c r="N1832" s="119"/>
      <c r="O1832" s="119"/>
      <c r="P1832" s="119"/>
      <c r="Q1832" s="119"/>
      <c r="R1832" s="119"/>
      <c r="S1832" s="119"/>
      <c r="T1832" s="120"/>
      <c r="U1832" s="121"/>
    </row>
    <row r="1833" spans="3:21" s="116" customFormat="1" x14ac:dyDescent="0.2">
      <c r="C1833" s="117"/>
      <c r="D1833" s="118"/>
      <c r="E1833" s="118"/>
      <c r="F1833" s="118"/>
      <c r="G1833" s="117"/>
      <c r="H1833" s="119"/>
      <c r="I1833" s="119"/>
      <c r="J1833" s="119"/>
      <c r="K1833" s="119"/>
      <c r="L1833" s="119"/>
      <c r="M1833" s="119"/>
      <c r="N1833" s="119"/>
      <c r="O1833" s="119"/>
      <c r="P1833" s="119"/>
      <c r="Q1833" s="119"/>
      <c r="R1833" s="119"/>
      <c r="S1833" s="119"/>
      <c r="T1833" s="120"/>
      <c r="U1833" s="121"/>
    </row>
    <row r="1834" spans="3:21" s="116" customFormat="1" x14ac:dyDescent="0.2">
      <c r="C1834" s="117"/>
      <c r="D1834" s="118"/>
      <c r="E1834" s="118"/>
      <c r="F1834" s="118"/>
      <c r="G1834" s="117"/>
      <c r="H1834" s="119"/>
      <c r="I1834" s="119"/>
      <c r="J1834" s="119"/>
      <c r="K1834" s="119"/>
      <c r="L1834" s="119"/>
      <c r="M1834" s="119"/>
      <c r="N1834" s="119"/>
      <c r="O1834" s="119"/>
      <c r="P1834" s="119"/>
      <c r="Q1834" s="119"/>
      <c r="R1834" s="119"/>
      <c r="S1834" s="119"/>
      <c r="T1834" s="120"/>
      <c r="U1834" s="121"/>
    </row>
    <row r="1835" spans="3:21" s="116" customFormat="1" x14ac:dyDescent="0.2">
      <c r="C1835" s="117"/>
      <c r="D1835" s="118"/>
      <c r="E1835" s="118"/>
      <c r="F1835" s="118"/>
      <c r="G1835" s="117"/>
      <c r="H1835" s="119"/>
      <c r="I1835" s="119"/>
      <c r="J1835" s="119"/>
      <c r="K1835" s="119"/>
      <c r="L1835" s="119"/>
      <c r="M1835" s="119"/>
      <c r="N1835" s="119"/>
      <c r="O1835" s="119"/>
      <c r="P1835" s="119"/>
      <c r="Q1835" s="119"/>
      <c r="R1835" s="119"/>
      <c r="S1835" s="119"/>
      <c r="T1835" s="120"/>
      <c r="U1835" s="121"/>
    </row>
    <row r="1836" spans="3:21" s="116" customFormat="1" x14ac:dyDescent="0.2">
      <c r="C1836" s="117"/>
      <c r="D1836" s="118"/>
      <c r="E1836" s="118"/>
      <c r="F1836" s="118"/>
      <c r="G1836" s="117"/>
      <c r="H1836" s="119"/>
      <c r="I1836" s="119"/>
      <c r="J1836" s="119"/>
      <c r="K1836" s="119"/>
      <c r="L1836" s="119"/>
      <c r="M1836" s="119"/>
      <c r="N1836" s="119"/>
      <c r="O1836" s="119"/>
      <c r="P1836" s="119"/>
      <c r="Q1836" s="119"/>
      <c r="R1836" s="119"/>
      <c r="S1836" s="119"/>
      <c r="T1836" s="120"/>
      <c r="U1836" s="121"/>
    </row>
    <row r="1837" spans="3:21" s="116" customFormat="1" x14ac:dyDescent="0.2">
      <c r="C1837" s="117"/>
      <c r="D1837" s="118"/>
      <c r="E1837" s="118"/>
      <c r="F1837" s="118"/>
      <c r="G1837" s="117"/>
      <c r="H1837" s="119"/>
      <c r="I1837" s="119"/>
      <c r="J1837" s="119"/>
      <c r="K1837" s="119"/>
      <c r="L1837" s="119"/>
      <c r="M1837" s="119"/>
      <c r="N1837" s="119"/>
      <c r="O1837" s="119"/>
      <c r="P1837" s="119"/>
      <c r="Q1837" s="119"/>
      <c r="R1837" s="119"/>
      <c r="S1837" s="119"/>
      <c r="T1837" s="120"/>
      <c r="U1837" s="121"/>
    </row>
    <row r="1838" spans="3:21" s="116" customFormat="1" x14ac:dyDescent="0.2">
      <c r="C1838" s="117"/>
      <c r="D1838" s="118"/>
      <c r="E1838" s="118"/>
      <c r="F1838" s="118"/>
      <c r="G1838" s="117"/>
      <c r="H1838" s="119"/>
      <c r="I1838" s="119"/>
      <c r="J1838" s="119"/>
      <c r="K1838" s="119"/>
      <c r="L1838" s="119"/>
      <c r="M1838" s="119"/>
      <c r="N1838" s="119"/>
      <c r="O1838" s="119"/>
      <c r="P1838" s="119"/>
      <c r="Q1838" s="119"/>
      <c r="R1838" s="119"/>
      <c r="S1838" s="119"/>
      <c r="T1838" s="120"/>
      <c r="U1838" s="121"/>
    </row>
    <row r="1839" spans="3:21" s="116" customFormat="1" x14ac:dyDescent="0.2">
      <c r="C1839" s="117"/>
      <c r="D1839" s="118"/>
      <c r="E1839" s="118"/>
      <c r="F1839" s="118"/>
      <c r="G1839" s="117"/>
      <c r="H1839" s="119"/>
      <c r="I1839" s="119"/>
      <c r="J1839" s="119"/>
      <c r="K1839" s="119"/>
      <c r="L1839" s="119"/>
      <c r="M1839" s="119"/>
      <c r="N1839" s="119"/>
      <c r="O1839" s="119"/>
      <c r="P1839" s="119"/>
      <c r="Q1839" s="119"/>
      <c r="R1839" s="119"/>
      <c r="S1839" s="119"/>
      <c r="T1839" s="120"/>
      <c r="U1839" s="121"/>
    </row>
    <row r="1840" spans="3:21" s="116" customFormat="1" x14ac:dyDescent="0.2">
      <c r="C1840" s="117"/>
      <c r="D1840" s="118"/>
      <c r="E1840" s="118"/>
      <c r="F1840" s="118"/>
      <c r="G1840" s="117"/>
      <c r="H1840" s="119"/>
      <c r="I1840" s="119"/>
      <c r="J1840" s="119"/>
      <c r="K1840" s="119"/>
      <c r="L1840" s="119"/>
      <c r="M1840" s="119"/>
      <c r="N1840" s="119"/>
      <c r="O1840" s="119"/>
      <c r="P1840" s="119"/>
      <c r="Q1840" s="119"/>
      <c r="R1840" s="119"/>
      <c r="S1840" s="119"/>
      <c r="T1840" s="120"/>
      <c r="U1840" s="121"/>
    </row>
    <row r="1841" spans="3:21" s="116" customFormat="1" x14ac:dyDescent="0.2">
      <c r="C1841" s="117"/>
      <c r="D1841" s="118"/>
      <c r="E1841" s="118"/>
      <c r="F1841" s="118"/>
      <c r="G1841" s="117"/>
      <c r="H1841" s="119"/>
      <c r="I1841" s="119"/>
      <c r="J1841" s="119"/>
      <c r="K1841" s="119"/>
      <c r="L1841" s="119"/>
      <c r="M1841" s="119"/>
      <c r="N1841" s="119"/>
      <c r="O1841" s="119"/>
      <c r="P1841" s="119"/>
      <c r="Q1841" s="119"/>
      <c r="R1841" s="119"/>
      <c r="S1841" s="119"/>
      <c r="T1841" s="120"/>
      <c r="U1841" s="121"/>
    </row>
    <row r="1842" spans="3:21" s="116" customFormat="1" x14ac:dyDescent="0.2">
      <c r="C1842" s="117"/>
      <c r="D1842" s="118"/>
      <c r="E1842" s="118"/>
      <c r="F1842" s="118"/>
      <c r="G1842" s="117"/>
      <c r="H1842" s="119"/>
      <c r="I1842" s="119"/>
      <c r="J1842" s="119"/>
      <c r="K1842" s="119"/>
      <c r="L1842" s="119"/>
      <c r="M1842" s="119"/>
      <c r="N1842" s="119"/>
      <c r="O1842" s="119"/>
      <c r="P1842" s="119"/>
      <c r="Q1842" s="119"/>
      <c r="R1842" s="119"/>
      <c r="S1842" s="119"/>
      <c r="T1842" s="120"/>
      <c r="U1842" s="121"/>
    </row>
    <row r="1843" spans="3:21" s="116" customFormat="1" x14ac:dyDescent="0.2">
      <c r="C1843" s="117"/>
      <c r="D1843" s="118"/>
      <c r="E1843" s="118"/>
      <c r="F1843" s="118"/>
      <c r="G1843" s="117"/>
      <c r="H1843" s="119"/>
      <c r="I1843" s="119"/>
      <c r="J1843" s="119"/>
      <c r="K1843" s="119"/>
      <c r="L1843" s="119"/>
      <c r="M1843" s="119"/>
      <c r="N1843" s="119"/>
      <c r="O1843" s="119"/>
      <c r="P1843" s="119"/>
      <c r="Q1843" s="119"/>
      <c r="R1843" s="119"/>
      <c r="S1843" s="119"/>
      <c r="T1843" s="120"/>
      <c r="U1843" s="121"/>
    </row>
    <row r="1844" spans="3:21" s="116" customFormat="1" x14ac:dyDescent="0.2">
      <c r="C1844" s="117"/>
      <c r="D1844" s="118"/>
      <c r="E1844" s="118"/>
      <c r="F1844" s="118"/>
      <c r="G1844" s="117"/>
      <c r="H1844" s="119"/>
      <c r="I1844" s="119"/>
      <c r="J1844" s="119"/>
      <c r="K1844" s="119"/>
      <c r="L1844" s="119"/>
      <c r="M1844" s="119"/>
      <c r="N1844" s="119"/>
      <c r="O1844" s="119"/>
      <c r="P1844" s="119"/>
      <c r="Q1844" s="119"/>
      <c r="R1844" s="119"/>
      <c r="S1844" s="119"/>
      <c r="T1844" s="120"/>
      <c r="U1844" s="121"/>
    </row>
    <row r="1845" spans="3:21" s="116" customFormat="1" x14ac:dyDescent="0.2">
      <c r="C1845" s="117"/>
      <c r="D1845" s="118"/>
      <c r="E1845" s="118"/>
      <c r="F1845" s="118"/>
      <c r="G1845" s="117"/>
      <c r="H1845" s="119"/>
      <c r="I1845" s="119"/>
      <c r="J1845" s="119"/>
      <c r="K1845" s="119"/>
      <c r="L1845" s="119"/>
      <c r="M1845" s="119"/>
      <c r="N1845" s="119"/>
      <c r="O1845" s="119"/>
      <c r="P1845" s="119"/>
      <c r="Q1845" s="119"/>
      <c r="R1845" s="119"/>
      <c r="S1845" s="119"/>
      <c r="T1845" s="120"/>
      <c r="U1845" s="121"/>
    </row>
    <row r="1846" spans="3:21" s="116" customFormat="1" x14ac:dyDescent="0.2">
      <c r="C1846" s="117"/>
      <c r="D1846" s="118"/>
      <c r="E1846" s="118"/>
      <c r="F1846" s="118"/>
      <c r="G1846" s="117"/>
      <c r="H1846" s="119"/>
      <c r="I1846" s="119"/>
      <c r="J1846" s="119"/>
      <c r="K1846" s="119"/>
      <c r="L1846" s="119"/>
      <c r="M1846" s="119"/>
      <c r="N1846" s="119"/>
      <c r="O1846" s="119"/>
      <c r="P1846" s="119"/>
      <c r="Q1846" s="119"/>
      <c r="R1846" s="119"/>
      <c r="S1846" s="119"/>
      <c r="T1846" s="120"/>
      <c r="U1846" s="121"/>
    </row>
    <row r="1847" spans="3:21" s="116" customFormat="1" x14ac:dyDescent="0.2">
      <c r="C1847" s="117"/>
      <c r="D1847" s="118"/>
      <c r="E1847" s="118"/>
      <c r="F1847" s="118"/>
      <c r="G1847" s="117"/>
      <c r="H1847" s="119"/>
      <c r="I1847" s="119"/>
      <c r="J1847" s="119"/>
      <c r="K1847" s="119"/>
      <c r="L1847" s="119"/>
      <c r="M1847" s="119"/>
      <c r="N1847" s="119"/>
      <c r="O1847" s="119"/>
      <c r="P1847" s="119"/>
      <c r="Q1847" s="119"/>
      <c r="R1847" s="119"/>
      <c r="S1847" s="119"/>
      <c r="T1847" s="120"/>
      <c r="U1847" s="121"/>
    </row>
    <row r="1848" spans="3:21" s="116" customFormat="1" x14ac:dyDescent="0.2">
      <c r="C1848" s="117"/>
      <c r="D1848" s="118"/>
      <c r="E1848" s="118"/>
      <c r="F1848" s="118"/>
      <c r="G1848" s="117"/>
      <c r="H1848" s="119"/>
      <c r="I1848" s="119"/>
      <c r="J1848" s="119"/>
      <c r="K1848" s="119"/>
      <c r="L1848" s="119"/>
      <c r="M1848" s="119"/>
      <c r="N1848" s="119"/>
      <c r="O1848" s="119"/>
      <c r="P1848" s="119"/>
      <c r="Q1848" s="119"/>
      <c r="R1848" s="119"/>
      <c r="S1848" s="119"/>
      <c r="T1848" s="120"/>
      <c r="U1848" s="121"/>
    </row>
    <row r="1849" spans="3:21" s="116" customFormat="1" x14ac:dyDescent="0.2">
      <c r="C1849" s="117"/>
      <c r="D1849" s="118"/>
      <c r="E1849" s="118"/>
      <c r="F1849" s="118"/>
      <c r="G1849" s="117"/>
      <c r="H1849" s="119"/>
      <c r="I1849" s="119"/>
      <c r="J1849" s="119"/>
      <c r="K1849" s="119"/>
      <c r="L1849" s="119"/>
      <c r="M1849" s="119"/>
      <c r="N1849" s="119"/>
      <c r="O1849" s="119"/>
      <c r="P1849" s="119"/>
      <c r="Q1849" s="119"/>
      <c r="R1849" s="119"/>
      <c r="S1849" s="119"/>
      <c r="T1849" s="120"/>
      <c r="U1849" s="121"/>
    </row>
    <row r="1850" spans="3:21" s="116" customFormat="1" x14ac:dyDescent="0.2">
      <c r="C1850" s="117"/>
      <c r="D1850" s="118"/>
      <c r="E1850" s="118"/>
      <c r="F1850" s="118"/>
      <c r="G1850" s="117"/>
      <c r="H1850" s="119"/>
      <c r="I1850" s="119"/>
      <c r="J1850" s="119"/>
      <c r="K1850" s="119"/>
      <c r="L1850" s="119"/>
      <c r="M1850" s="119"/>
      <c r="N1850" s="119"/>
      <c r="O1850" s="119"/>
      <c r="P1850" s="119"/>
      <c r="Q1850" s="119"/>
      <c r="R1850" s="119"/>
      <c r="S1850" s="119"/>
      <c r="T1850" s="120"/>
      <c r="U1850" s="121"/>
    </row>
    <row r="1851" spans="3:21" s="116" customFormat="1" x14ac:dyDescent="0.2">
      <c r="C1851" s="117"/>
      <c r="D1851" s="118"/>
      <c r="E1851" s="118"/>
      <c r="F1851" s="118"/>
      <c r="G1851" s="117"/>
      <c r="H1851" s="119"/>
      <c r="I1851" s="119"/>
      <c r="J1851" s="119"/>
      <c r="K1851" s="119"/>
      <c r="L1851" s="119"/>
      <c r="M1851" s="119"/>
      <c r="N1851" s="119"/>
      <c r="O1851" s="119"/>
      <c r="P1851" s="119"/>
      <c r="Q1851" s="119"/>
      <c r="R1851" s="119"/>
      <c r="S1851" s="119"/>
      <c r="T1851" s="120"/>
      <c r="U1851" s="121"/>
    </row>
    <row r="1852" spans="3:21" s="116" customFormat="1" x14ac:dyDescent="0.2">
      <c r="C1852" s="117"/>
      <c r="D1852" s="118"/>
      <c r="E1852" s="118"/>
      <c r="F1852" s="118"/>
      <c r="G1852" s="117"/>
      <c r="H1852" s="119"/>
      <c r="I1852" s="119"/>
      <c r="J1852" s="119"/>
      <c r="K1852" s="119"/>
      <c r="L1852" s="119"/>
      <c r="M1852" s="119"/>
      <c r="N1852" s="119"/>
      <c r="O1852" s="119"/>
      <c r="P1852" s="119"/>
      <c r="Q1852" s="119"/>
      <c r="R1852" s="119"/>
      <c r="S1852" s="119"/>
      <c r="T1852" s="120"/>
      <c r="U1852" s="121"/>
    </row>
    <row r="1853" spans="3:21" s="116" customFormat="1" x14ac:dyDescent="0.2">
      <c r="C1853" s="117"/>
      <c r="D1853" s="118"/>
      <c r="E1853" s="118"/>
      <c r="F1853" s="118"/>
      <c r="G1853" s="117"/>
      <c r="H1853" s="119"/>
      <c r="I1853" s="119"/>
      <c r="J1853" s="119"/>
      <c r="K1853" s="119"/>
      <c r="L1853" s="119"/>
      <c r="M1853" s="119"/>
      <c r="N1853" s="119"/>
      <c r="O1853" s="119"/>
      <c r="P1853" s="119"/>
      <c r="Q1853" s="119"/>
      <c r="R1853" s="119"/>
      <c r="S1853" s="119"/>
      <c r="T1853" s="120"/>
      <c r="U1853" s="121"/>
    </row>
    <row r="1854" spans="3:21" s="116" customFormat="1" x14ac:dyDescent="0.2">
      <c r="C1854" s="117"/>
      <c r="D1854" s="118"/>
      <c r="E1854" s="118"/>
      <c r="F1854" s="118"/>
      <c r="G1854" s="117"/>
      <c r="H1854" s="119"/>
      <c r="I1854" s="119"/>
      <c r="J1854" s="119"/>
      <c r="K1854" s="119"/>
      <c r="L1854" s="119"/>
      <c r="M1854" s="119"/>
      <c r="N1854" s="119"/>
      <c r="O1854" s="119"/>
      <c r="P1854" s="119"/>
      <c r="Q1854" s="119"/>
      <c r="R1854" s="119"/>
      <c r="S1854" s="119"/>
      <c r="T1854" s="120"/>
      <c r="U1854" s="121"/>
    </row>
    <row r="1855" spans="3:21" s="116" customFormat="1" x14ac:dyDescent="0.2">
      <c r="C1855" s="117"/>
      <c r="D1855" s="118"/>
      <c r="E1855" s="118"/>
      <c r="F1855" s="118"/>
      <c r="G1855" s="117"/>
      <c r="H1855" s="119"/>
      <c r="I1855" s="119"/>
      <c r="J1855" s="119"/>
      <c r="K1855" s="119"/>
      <c r="L1855" s="119"/>
      <c r="M1855" s="119"/>
      <c r="N1855" s="119"/>
      <c r="O1855" s="119"/>
      <c r="P1855" s="119"/>
      <c r="Q1855" s="119"/>
      <c r="R1855" s="119"/>
      <c r="S1855" s="119"/>
      <c r="T1855" s="120"/>
      <c r="U1855" s="121"/>
    </row>
    <row r="1856" spans="3:21" s="116" customFormat="1" x14ac:dyDescent="0.2">
      <c r="C1856" s="117"/>
      <c r="D1856" s="118"/>
      <c r="E1856" s="118"/>
      <c r="F1856" s="118"/>
      <c r="G1856" s="117"/>
      <c r="H1856" s="119"/>
      <c r="I1856" s="119"/>
      <c r="J1856" s="119"/>
      <c r="K1856" s="119"/>
      <c r="L1856" s="119"/>
      <c r="M1856" s="119"/>
      <c r="N1856" s="119"/>
      <c r="O1856" s="119"/>
      <c r="P1856" s="119"/>
      <c r="Q1856" s="119"/>
      <c r="R1856" s="119"/>
      <c r="S1856" s="119"/>
      <c r="T1856" s="120"/>
      <c r="U1856" s="121"/>
    </row>
    <row r="1857" spans="3:21" s="116" customFormat="1" x14ac:dyDescent="0.2">
      <c r="C1857" s="117"/>
      <c r="D1857" s="118"/>
      <c r="E1857" s="118"/>
      <c r="F1857" s="118"/>
      <c r="G1857" s="117"/>
      <c r="H1857" s="119"/>
      <c r="I1857" s="119"/>
      <c r="J1857" s="119"/>
      <c r="K1857" s="119"/>
      <c r="L1857" s="119"/>
      <c r="M1857" s="119"/>
      <c r="N1857" s="119"/>
      <c r="O1857" s="119"/>
      <c r="P1857" s="119"/>
      <c r="Q1857" s="119"/>
      <c r="R1857" s="119"/>
      <c r="S1857" s="119"/>
      <c r="T1857" s="120"/>
      <c r="U1857" s="121"/>
    </row>
    <row r="1858" spans="3:21" s="116" customFormat="1" x14ac:dyDescent="0.2">
      <c r="C1858" s="117"/>
      <c r="D1858" s="118"/>
      <c r="E1858" s="118"/>
      <c r="F1858" s="118"/>
      <c r="G1858" s="117"/>
      <c r="H1858" s="119"/>
      <c r="I1858" s="119"/>
      <c r="J1858" s="119"/>
      <c r="K1858" s="119"/>
      <c r="L1858" s="119"/>
      <c r="M1858" s="119"/>
      <c r="N1858" s="119"/>
      <c r="O1858" s="119"/>
      <c r="P1858" s="119"/>
      <c r="Q1858" s="119"/>
      <c r="R1858" s="119"/>
      <c r="S1858" s="119"/>
      <c r="T1858" s="120"/>
      <c r="U1858" s="121"/>
    </row>
    <row r="1859" spans="3:21" s="116" customFormat="1" x14ac:dyDescent="0.2">
      <c r="C1859" s="117"/>
      <c r="D1859" s="118"/>
      <c r="E1859" s="118"/>
      <c r="F1859" s="118"/>
      <c r="G1859" s="117"/>
      <c r="H1859" s="119"/>
      <c r="I1859" s="119"/>
      <c r="J1859" s="119"/>
      <c r="K1859" s="119"/>
      <c r="L1859" s="119"/>
      <c r="M1859" s="119"/>
      <c r="N1859" s="119"/>
      <c r="O1859" s="119"/>
      <c r="P1859" s="119"/>
      <c r="Q1859" s="119"/>
      <c r="R1859" s="119"/>
      <c r="S1859" s="119"/>
      <c r="T1859" s="120"/>
      <c r="U1859" s="121"/>
    </row>
    <row r="1860" spans="3:21" s="116" customFormat="1" x14ac:dyDescent="0.2">
      <c r="C1860" s="117"/>
      <c r="D1860" s="118"/>
      <c r="E1860" s="118"/>
      <c r="F1860" s="118"/>
      <c r="G1860" s="117"/>
      <c r="H1860" s="119"/>
      <c r="I1860" s="119"/>
      <c r="J1860" s="119"/>
      <c r="K1860" s="119"/>
      <c r="L1860" s="119"/>
      <c r="M1860" s="119"/>
      <c r="N1860" s="119"/>
      <c r="O1860" s="119"/>
      <c r="P1860" s="119"/>
      <c r="Q1860" s="119"/>
      <c r="R1860" s="119"/>
      <c r="S1860" s="119"/>
      <c r="T1860" s="120"/>
      <c r="U1860" s="121"/>
    </row>
    <row r="1861" spans="3:21" s="116" customFormat="1" x14ac:dyDescent="0.2">
      <c r="C1861" s="117"/>
      <c r="D1861" s="118"/>
      <c r="E1861" s="118"/>
      <c r="F1861" s="118"/>
      <c r="G1861" s="117"/>
      <c r="H1861" s="119"/>
      <c r="I1861" s="119"/>
      <c r="J1861" s="119"/>
      <c r="K1861" s="119"/>
      <c r="L1861" s="119"/>
      <c r="M1861" s="119"/>
      <c r="N1861" s="119"/>
      <c r="O1861" s="119"/>
      <c r="P1861" s="119"/>
      <c r="Q1861" s="119"/>
      <c r="R1861" s="119"/>
      <c r="S1861" s="119"/>
      <c r="T1861" s="120"/>
      <c r="U1861" s="121"/>
    </row>
    <row r="1862" spans="3:21" s="116" customFormat="1" x14ac:dyDescent="0.2">
      <c r="C1862" s="117"/>
      <c r="D1862" s="118"/>
      <c r="E1862" s="118"/>
      <c r="F1862" s="118"/>
      <c r="G1862" s="117"/>
      <c r="H1862" s="119"/>
      <c r="I1862" s="119"/>
      <c r="J1862" s="119"/>
      <c r="K1862" s="119"/>
      <c r="L1862" s="119"/>
      <c r="M1862" s="119"/>
      <c r="N1862" s="119"/>
      <c r="O1862" s="119"/>
      <c r="P1862" s="119"/>
      <c r="Q1862" s="119"/>
      <c r="R1862" s="119"/>
      <c r="S1862" s="119"/>
      <c r="T1862" s="120"/>
      <c r="U1862" s="121"/>
    </row>
    <row r="1863" spans="3:21" s="116" customFormat="1" x14ac:dyDescent="0.2">
      <c r="C1863" s="117"/>
      <c r="D1863" s="118"/>
      <c r="E1863" s="118"/>
      <c r="F1863" s="118"/>
      <c r="G1863" s="117"/>
      <c r="H1863" s="119"/>
      <c r="I1863" s="119"/>
      <c r="J1863" s="119"/>
      <c r="K1863" s="119"/>
      <c r="L1863" s="119"/>
      <c r="M1863" s="119"/>
      <c r="N1863" s="119"/>
      <c r="O1863" s="119"/>
      <c r="P1863" s="119"/>
      <c r="Q1863" s="119"/>
      <c r="R1863" s="119"/>
      <c r="S1863" s="119"/>
      <c r="T1863" s="120"/>
      <c r="U1863" s="121"/>
    </row>
    <row r="1864" spans="3:21" s="116" customFormat="1" x14ac:dyDescent="0.2">
      <c r="C1864" s="117"/>
      <c r="D1864" s="118"/>
      <c r="E1864" s="118"/>
      <c r="F1864" s="118"/>
      <c r="G1864" s="117"/>
      <c r="H1864" s="119"/>
      <c r="I1864" s="119"/>
      <c r="J1864" s="119"/>
      <c r="K1864" s="119"/>
      <c r="L1864" s="119"/>
      <c r="M1864" s="119"/>
      <c r="N1864" s="119"/>
      <c r="O1864" s="119"/>
      <c r="P1864" s="119"/>
      <c r="Q1864" s="119"/>
      <c r="R1864" s="119"/>
      <c r="S1864" s="119"/>
      <c r="T1864" s="120"/>
      <c r="U1864" s="121"/>
    </row>
    <row r="1865" spans="3:21" s="116" customFormat="1" x14ac:dyDescent="0.2">
      <c r="C1865" s="117"/>
      <c r="D1865" s="118"/>
      <c r="E1865" s="118"/>
      <c r="F1865" s="118"/>
      <c r="G1865" s="117"/>
      <c r="H1865" s="119"/>
      <c r="I1865" s="119"/>
      <c r="J1865" s="119"/>
      <c r="K1865" s="119"/>
      <c r="L1865" s="119"/>
      <c r="M1865" s="119"/>
      <c r="N1865" s="119"/>
      <c r="O1865" s="119"/>
      <c r="P1865" s="119"/>
      <c r="Q1865" s="119"/>
      <c r="R1865" s="119"/>
      <c r="S1865" s="119"/>
      <c r="T1865" s="120"/>
      <c r="U1865" s="121"/>
    </row>
    <row r="1866" spans="3:21" s="116" customFormat="1" x14ac:dyDescent="0.2">
      <c r="C1866" s="117"/>
      <c r="D1866" s="118"/>
      <c r="E1866" s="118"/>
      <c r="F1866" s="118"/>
      <c r="G1866" s="117"/>
      <c r="H1866" s="119"/>
      <c r="I1866" s="119"/>
      <c r="J1866" s="119"/>
      <c r="K1866" s="119"/>
      <c r="L1866" s="119"/>
      <c r="M1866" s="119"/>
      <c r="N1866" s="119"/>
      <c r="O1866" s="119"/>
      <c r="P1866" s="119"/>
      <c r="Q1866" s="119"/>
      <c r="R1866" s="119"/>
      <c r="S1866" s="119"/>
      <c r="T1866" s="120"/>
      <c r="U1866" s="121"/>
    </row>
    <row r="1867" spans="3:21" s="116" customFormat="1" x14ac:dyDescent="0.2">
      <c r="C1867" s="117"/>
      <c r="D1867" s="118"/>
      <c r="E1867" s="118"/>
      <c r="F1867" s="118"/>
      <c r="G1867" s="117"/>
      <c r="H1867" s="119"/>
      <c r="I1867" s="119"/>
      <c r="J1867" s="119"/>
      <c r="K1867" s="119"/>
      <c r="L1867" s="119"/>
      <c r="M1867" s="119"/>
      <c r="N1867" s="119"/>
      <c r="O1867" s="119"/>
      <c r="P1867" s="119"/>
      <c r="Q1867" s="119"/>
      <c r="R1867" s="119"/>
      <c r="S1867" s="119"/>
      <c r="T1867" s="120"/>
      <c r="U1867" s="121"/>
    </row>
    <row r="1868" spans="3:21" s="116" customFormat="1" x14ac:dyDescent="0.2">
      <c r="C1868" s="117"/>
      <c r="D1868" s="118"/>
      <c r="E1868" s="118"/>
      <c r="F1868" s="118"/>
      <c r="G1868" s="117"/>
      <c r="H1868" s="119"/>
      <c r="I1868" s="119"/>
      <c r="J1868" s="119"/>
      <c r="K1868" s="119"/>
      <c r="L1868" s="119"/>
      <c r="M1868" s="119"/>
      <c r="N1868" s="119"/>
      <c r="O1868" s="119"/>
      <c r="P1868" s="119"/>
      <c r="Q1868" s="119"/>
      <c r="R1868" s="119"/>
      <c r="S1868" s="119"/>
      <c r="T1868" s="120"/>
      <c r="U1868" s="121"/>
    </row>
    <row r="1869" spans="3:21" s="116" customFormat="1" x14ac:dyDescent="0.2">
      <c r="C1869" s="117"/>
      <c r="D1869" s="118"/>
      <c r="E1869" s="118"/>
      <c r="F1869" s="118"/>
      <c r="G1869" s="117"/>
      <c r="H1869" s="119"/>
      <c r="I1869" s="119"/>
      <c r="J1869" s="119"/>
      <c r="K1869" s="119"/>
      <c r="L1869" s="119"/>
      <c r="M1869" s="119"/>
      <c r="N1869" s="119"/>
      <c r="O1869" s="119"/>
      <c r="P1869" s="119"/>
      <c r="Q1869" s="119"/>
      <c r="R1869" s="119"/>
      <c r="S1869" s="119"/>
      <c r="T1869" s="120"/>
      <c r="U1869" s="121"/>
    </row>
    <row r="1870" spans="3:21" s="116" customFormat="1" x14ac:dyDescent="0.2">
      <c r="C1870" s="117"/>
      <c r="D1870" s="118"/>
      <c r="E1870" s="118"/>
      <c r="F1870" s="118"/>
      <c r="G1870" s="117"/>
      <c r="H1870" s="119"/>
      <c r="I1870" s="119"/>
      <c r="J1870" s="119"/>
      <c r="K1870" s="119"/>
      <c r="L1870" s="119"/>
      <c r="M1870" s="119"/>
      <c r="N1870" s="119"/>
      <c r="O1870" s="119"/>
      <c r="P1870" s="119"/>
      <c r="Q1870" s="119"/>
      <c r="R1870" s="119"/>
      <c r="S1870" s="119"/>
      <c r="T1870" s="120"/>
      <c r="U1870" s="121"/>
    </row>
    <row r="1871" spans="3:21" s="116" customFormat="1" x14ac:dyDescent="0.2">
      <c r="C1871" s="117"/>
      <c r="D1871" s="118"/>
      <c r="E1871" s="118"/>
      <c r="F1871" s="118"/>
      <c r="G1871" s="117"/>
      <c r="H1871" s="119"/>
      <c r="I1871" s="119"/>
      <c r="J1871" s="119"/>
      <c r="K1871" s="119"/>
      <c r="L1871" s="119"/>
      <c r="M1871" s="119"/>
      <c r="N1871" s="119"/>
      <c r="O1871" s="119"/>
      <c r="P1871" s="119"/>
      <c r="Q1871" s="119"/>
      <c r="R1871" s="119"/>
      <c r="S1871" s="119"/>
      <c r="T1871" s="120"/>
      <c r="U1871" s="121"/>
    </row>
    <row r="1872" spans="3:21" s="116" customFormat="1" x14ac:dyDescent="0.2">
      <c r="C1872" s="117"/>
      <c r="D1872" s="118"/>
      <c r="E1872" s="118"/>
      <c r="F1872" s="118"/>
      <c r="G1872" s="117"/>
      <c r="H1872" s="119"/>
      <c r="I1872" s="119"/>
      <c r="J1872" s="119"/>
      <c r="K1872" s="119"/>
      <c r="L1872" s="119"/>
      <c r="M1872" s="119"/>
      <c r="N1872" s="119"/>
      <c r="O1872" s="119"/>
      <c r="P1872" s="119"/>
      <c r="Q1872" s="119"/>
      <c r="R1872" s="119"/>
      <c r="S1872" s="119"/>
      <c r="T1872" s="120"/>
      <c r="U1872" s="121"/>
    </row>
    <row r="1873" spans="3:21" s="116" customFormat="1" x14ac:dyDescent="0.2">
      <c r="C1873" s="117"/>
      <c r="D1873" s="118"/>
      <c r="E1873" s="118"/>
      <c r="F1873" s="118"/>
      <c r="G1873" s="117"/>
      <c r="H1873" s="119"/>
      <c r="I1873" s="119"/>
      <c r="J1873" s="119"/>
      <c r="K1873" s="119"/>
      <c r="L1873" s="119"/>
      <c r="M1873" s="119"/>
      <c r="N1873" s="119"/>
      <c r="O1873" s="119"/>
      <c r="P1873" s="119"/>
      <c r="Q1873" s="119"/>
      <c r="R1873" s="119"/>
      <c r="S1873" s="119"/>
      <c r="T1873" s="120"/>
      <c r="U1873" s="121"/>
    </row>
    <row r="1874" spans="3:21" s="116" customFormat="1" x14ac:dyDescent="0.2">
      <c r="C1874" s="117"/>
      <c r="D1874" s="118"/>
      <c r="E1874" s="118"/>
      <c r="F1874" s="118"/>
      <c r="G1874" s="117"/>
      <c r="H1874" s="119"/>
      <c r="I1874" s="119"/>
      <c r="J1874" s="119"/>
      <c r="K1874" s="119"/>
      <c r="L1874" s="119"/>
      <c r="M1874" s="119"/>
      <c r="N1874" s="119"/>
      <c r="O1874" s="119"/>
      <c r="P1874" s="119"/>
      <c r="Q1874" s="119"/>
      <c r="R1874" s="119"/>
      <c r="S1874" s="119"/>
      <c r="T1874" s="120"/>
      <c r="U1874" s="121"/>
    </row>
    <row r="1875" spans="3:21" s="116" customFormat="1" x14ac:dyDescent="0.2">
      <c r="C1875" s="117"/>
      <c r="D1875" s="118"/>
      <c r="E1875" s="118"/>
      <c r="F1875" s="118"/>
      <c r="G1875" s="117"/>
      <c r="H1875" s="119"/>
      <c r="I1875" s="119"/>
      <c r="J1875" s="119"/>
      <c r="K1875" s="119"/>
      <c r="L1875" s="119"/>
      <c r="M1875" s="119"/>
      <c r="N1875" s="119"/>
      <c r="O1875" s="119"/>
      <c r="P1875" s="119"/>
      <c r="Q1875" s="119"/>
      <c r="R1875" s="119"/>
      <c r="S1875" s="119"/>
      <c r="T1875" s="120"/>
      <c r="U1875" s="121"/>
    </row>
    <row r="1876" spans="3:21" s="116" customFormat="1" x14ac:dyDescent="0.2">
      <c r="C1876" s="117"/>
      <c r="D1876" s="118"/>
      <c r="E1876" s="118"/>
      <c r="F1876" s="118"/>
      <c r="G1876" s="117"/>
      <c r="H1876" s="119"/>
      <c r="I1876" s="119"/>
      <c r="J1876" s="119"/>
      <c r="K1876" s="119"/>
      <c r="L1876" s="119"/>
      <c r="M1876" s="119"/>
      <c r="N1876" s="119"/>
      <c r="O1876" s="119"/>
      <c r="P1876" s="119"/>
      <c r="Q1876" s="119"/>
      <c r="R1876" s="119"/>
      <c r="S1876" s="119"/>
      <c r="T1876" s="120"/>
      <c r="U1876" s="121"/>
    </row>
    <row r="1877" spans="3:21" s="116" customFormat="1" x14ac:dyDescent="0.2">
      <c r="C1877" s="117"/>
      <c r="D1877" s="118"/>
      <c r="E1877" s="118"/>
      <c r="F1877" s="118"/>
      <c r="G1877" s="117"/>
      <c r="H1877" s="119"/>
      <c r="I1877" s="119"/>
      <c r="J1877" s="119"/>
      <c r="K1877" s="119"/>
      <c r="L1877" s="119"/>
      <c r="M1877" s="119"/>
      <c r="N1877" s="119"/>
      <c r="O1877" s="119"/>
      <c r="P1877" s="119"/>
      <c r="Q1877" s="119"/>
      <c r="R1877" s="119"/>
      <c r="S1877" s="119"/>
      <c r="T1877" s="120"/>
      <c r="U1877" s="121"/>
    </row>
    <row r="1878" spans="3:21" s="116" customFormat="1" x14ac:dyDescent="0.2">
      <c r="C1878" s="117"/>
      <c r="D1878" s="118"/>
      <c r="E1878" s="118"/>
      <c r="F1878" s="118"/>
      <c r="G1878" s="117"/>
      <c r="H1878" s="119"/>
      <c r="I1878" s="119"/>
      <c r="J1878" s="119"/>
      <c r="K1878" s="119"/>
      <c r="L1878" s="119"/>
      <c r="M1878" s="119"/>
      <c r="N1878" s="119"/>
      <c r="O1878" s="119"/>
      <c r="P1878" s="119"/>
      <c r="Q1878" s="119"/>
      <c r="R1878" s="119"/>
      <c r="S1878" s="119"/>
      <c r="T1878" s="120"/>
      <c r="U1878" s="121"/>
    </row>
    <row r="1879" spans="3:21" s="116" customFormat="1" x14ac:dyDescent="0.2">
      <c r="C1879" s="117"/>
      <c r="D1879" s="118"/>
      <c r="E1879" s="118"/>
      <c r="F1879" s="118"/>
      <c r="G1879" s="117"/>
      <c r="H1879" s="119"/>
      <c r="I1879" s="119"/>
      <c r="J1879" s="119"/>
      <c r="K1879" s="119"/>
      <c r="L1879" s="119"/>
      <c r="M1879" s="119"/>
      <c r="N1879" s="119"/>
      <c r="O1879" s="119"/>
      <c r="P1879" s="119"/>
      <c r="Q1879" s="119"/>
      <c r="R1879" s="119"/>
      <c r="S1879" s="119"/>
      <c r="T1879" s="120"/>
      <c r="U1879" s="121"/>
    </row>
    <row r="1880" spans="3:21" s="116" customFormat="1" x14ac:dyDescent="0.2">
      <c r="C1880" s="117"/>
      <c r="D1880" s="118"/>
      <c r="E1880" s="118"/>
      <c r="F1880" s="118"/>
      <c r="G1880" s="117"/>
      <c r="H1880" s="119"/>
      <c r="I1880" s="119"/>
      <c r="J1880" s="119"/>
      <c r="K1880" s="119"/>
      <c r="L1880" s="119"/>
      <c r="M1880" s="119"/>
      <c r="N1880" s="119"/>
      <c r="O1880" s="119"/>
      <c r="P1880" s="119"/>
      <c r="Q1880" s="119"/>
      <c r="R1880" s="119"/>
      <c r="S1880" s="119"/>
      <c r="T1880" s="120"/>
      <c r="U1880" s="121"/>
    </row>
    <row r="1881" spans="3:21" s="116" customFormat="1" x14ac:dyDescent="0.2">
      <c r="C1881" s="117"/>
      <c r="D1881" s="118"/>
      <c r="E1881" s="118"/>
      <c r="F1881" s="118"/>
      <c r="G1881" s="117"/>
      <c r="H1881" s="119"/>
      <c r="I1881" s="119"/>
      <c r="J1881" s="119"/>
      <c r="K1881" s="119"/>
      <c r="L1881" s="119"/>
      <c r="M1881" s="119"/>
      <c r="N1881" s="119"/>
      <c r="O1881" s="119"/>
      <c r="P1881" s="119"/>
      <c r="Q1881" s="119"/>
      <c r="R1881" s="119"/>
      <c r="S1881" s="119"/>
      <c r="T1881" s="120"/>
      <c r="U1881" s="121"/>
    </row>
    <row r="1882" spans="3:21" s="116" customFormat="1" x14ac:dyDescent="0.2">
      <c r="C1882" s="117"/>
      <c r="D1882" s="118"/>
      <c r="E1882" s="118"/>
      <c r="F1882" s="118"/>
      <c r="G1882" s="117"/>
      <c r="H1882" s="119"/>
      <c r="I1882" s="119"/>
      <c r="J1882" s="119"/>
      <c r="K1882" s="119"/>
      <c r="L1882" s="119"/>
      <c r="M1882" s="119"/>
      <c r="N1882" s="119"/>
      <c r="O1882" s="119"/>
      <c r="P1882" s="119"/>
      <c r="Q1882" s="119"/>
      <c r="R1882" s="119"/>
      <c r="S1882" s="119"/>
      <c r="T1882" s="120"/>
      <c r="U1882" s="121"/>
    </row>
    <row r="1883" spans="3:21" s="116" customFormat="1" x14ac:dyDescent="0.2">
      <c r="C1883" s="117"/>
      <c r="D1883" s="118"/>
      <c r="E1883" s="118"/>
      <c r="F1883" s="118"/>
      <c r="G1883" s="117"/>
      <c r="H1883" s="119"/>
      <c r="I1883" s="119"/>
      <c r="J1883" s="119"/>
      <c r="K1883" s="119"/>
      <c r="L1883" s="119"/>
      <c r="M1883" s="119"/>
      <c r="N1883" s="119"/>
      <c r="O1883" s="119"/>
      <c r="P1883" s="119"/>
      <c r="Q1883" s="119"/>
      <c r="R1883" s="119"/>
      <c r="S1883" s="119"/>
      <c r="T1883" s="120"/>
      <c r="U1883" s="121"/>
    </row>
    <row r="1884" spans="3:21" s="116" customFormat="1" x14ac:dyDescent="0.2">
      <c r="C1884" s="117"/>
      <c r="D1884" s="118"/>
      <c r="E1884" s="118"/>
      <c r="F1884" s="118"/>
      <c r="G1884" s="117"/>
      <c r="H1884" s="119"/>
      <c r="I1884" s="119"/>
      <c r="J1884" s="119"/>
      <c r="K1884" s="119"/>
      <c r="L1884" s="119"/>
      <c r="M1884" s="119"/>
      <c r="N1884" s="119"/>
      <c r="O1884" s="119"/>
      <c r="P1884" s="119"/>
      <c r="Q1884" s="119"/>
      <c r="R1884" s="119"/>
      <c r="S1884" s="119"/>
      <c r="T1884" s="120"/>
      <c r="U1884" s="121"/>
    </row>
    <row r="1885" spans="3:21" s="116" customFormat="1" x14ac:dyDescent="0.2">
      <c r="C1885" s="117"/>
      <c r="D1885" s="118"/>
      <c r="E1885" s="118"/>
      <c r="F1885" s="118"/>
      <c r="G1885" s="117"/>
      <c r="H1885" s="119"/>
      <c r="I1885" s="119"/>
      <c r="J1885" s="119"/>
      <c r="K1885" s="119"/>
      <c r="L1885" s="119"/>
      <c r="M1885" s="119"/>
      <c r="N1885" s="119"/>
      <c r="O1885" s="119"/>
      <c r="P1885" s="119"/>
      <c r="Q1885" s="119"/>
      <c r="R1885" s="119"/>
      <c r="S1885" s="119"/>
      <c r="T1885" s="120"/>
      <c r="U1885" s="121"/>
    </row>
    <row r="1886" spans="3:21" s="116" customFormat="1" x14ac:dyDescent="0.2">
      <c r="C1886" s="117"/>
      <c r="D1886" s="118"/>
      <c r="E1886" s="118"/>
      <c r="F1886" s="118"/>
      <c r="G1886" s="117"/>
      <c r="H1886" s="119"/>
      <c r="I1886" s="119"/>
      <c r="J1886" s="119"/>
      <c r="K1886" s="119"/>
      <c r="L1886" s="119"/>
      <c r="M1886" s="119"/>
      <c r="N1886" s="119"/>
      <c r="O1886" s="119"/>
      <c r="P1886" s="119"/>
      <c r="Q1886" s="119"/>
      <c r="R1886" s="119"/>
      <c r="S1886" s="119"/>
      <c r="T1886" s="120"/>
      <c r="U1886" s="121"/>
    </row>
    <row r="1887" spans="3:21" s="116" customFormat="1" x14ac:dyDescent="0.2">
      <c r="C1887" s="117"/>
      <c r="D1887" s="118"/>
      <c r="E1887" s="118"/>
      <c r="F1887" s="118"/>
      <c r="G1887" s="117"/>
      <c r="H1887" s="119"/>
      <c r="I1887" s="119"/>
      <c r="J1887" s="119"/>
      <c r="K1887" s="119"/>
      <c r="L1887" s="119"/>
      <c r="M1887" s="119"/>
      <c r="N1887" s="119"/>
      <c r="O1887" s="119"/>
      <c r="P1887" s="119"/>
      <c r="Q1887" s="119"/>
      <c r="R1887" s="119"/>
      <c r="S1887" s="119"/>
      <c r="T1887" s="120"/>
      <c r="U1887" s="121"/>
    </row>
    <row r="1888" spans="3:21" s="116" customFormat="1" x14ac:dyDescent="0.2">
      <c r="C1888" s="117"/>
      <c r="D1888" s="118"/>
      <c r="E1888" s="118"/>
      <c r="F1888" s="118"/>
      <c r="G1888" s="117"/>
      <c r="H1888" s="119"/>
      <c r="I1888" s="119"/>
      <c r="J1888" s="119"/>
      <c r="K1888" s="119"/>
      <c r="L1888" s="119"/>
      <c r="M1888" s="119"/>
      <c r="N1888" s="119"/>
      <c r="O1888" s="119"/>
      <c r="P1888" s="119"/>
      <c r="Q1888" s="119"/>
      <c r="R1888" s="119"/>
      <c r="S1888" s="119"/>
      <c r="T1888" s="120"/>
      <c r="U1888" s="121"/>
    </row>
    <row r="1889" spans="3:21" s="116" customFormat="1" x14ac:dyDescent="0.2">
      <c r="C1889" s="117"/>
      <c r="D1889" s="118"/>
      <c r="E1889" s="118"/>
      <c r="F1889" s="118"/>
      <c r="G1889" s="117"/>
      <c r="H1889" s="119"/>
      <c r="I1889" s="119"/>
      <c r="J1889" s="119"/>
      <c r="K1889" s="119"/>
      <c r="L1889" s="119"/>
      <c r="M1889" s="119"/>
      <c r="N1889" s="119"/>
      <c r="O1889" s="119"/>
      <c r="P1889" s="119"/>
      <c r="Q1889" s="119"/>
      <c r="R1889" s="119"/>
      <c r="S1889" s="119"/>
      <c r="T1889" s="120"/>
      <c r="U1889" s="121"/>
    </row>
    <row r="1890" spans="3:21" s="116" customFormat="1" x14ac:dyDescent="0.2">
      <c r="C1890" s="117"/>
      <c r="D1890" s="118"/>
      <c r="E1890" s="118"/>
      <c r="F1890" s="118"/>
      <c r="G1890" s="117"/>
      <c r="H1890" s="119"/>
      <c r="I1890" s="119"/>
      <c r="J1890" s="119"/>
      <c r="K1890" s="119"/>
      <c r="L1890" s="119"/>
      <c r="M1890" s="119"/>
      <c r="N1890" s="119"/>
      <c r="O1890" s="119"/>
      <c r="P1890" s="119"/>
      <c r="Q1890" s="119"/>
      <c r="R1890" s="119"/>
      <c r="S1890" s="119"/>
      <c r="T1890" s="120"/>
      <c r="U1890" s="121"/>
    </row>
    <row r="1891" spans="3:21" s="116" customFormat="1" x14ac:dyDescent="0.2">
      <c r="C1891" s="117"/>
      <c r="D1891" s="118"/>
      <c r="E1891" s="118"/>
      <c r="F1891" s="118"/>
      <c r="G1891" s="117"/>
      <c r="H1891" s="119"/>
      <c r="I1891" s="119"/>
      <c r="J1891" s="119"/>
      <c r="K1891" s="119"/>
      <c r="L1891" s="119"/>
      <c r="M1891" s="119"/>
      <c r="N1891" s="119"/>
      <c r="O1891" s="119"/>
      <c r="P1891" s="119"/>
      <c r="Q1891" s="119"/>
      <c r="R1891" s="119"/>
      <c r="S1891" s="119"/>
      <c r="T1891" s="120"/>
      <c r="U1891" s="121"/>
    </row>
    <row r="1892" spans="3:21" s="116" customFormat="1" x14ac:dyDescent="0.2">
      <c r="C1892" s="117"/>
      <c r="D1892" s="118"/>
      <c r="E1892" s="118"/>
      <c r="F1892" s="118"/>
      <c r="G1892" s="117"/>
      <c r="H1892" s="119"/>
      <c r="I1892" s="119"/>
      <c r="J1892" s="119"/>
      <c r="K1892" s="119"/>
      <c r="L1892" s="119"/>
      <c r="M1892" s="119"/>
      <c r="N1892" s="119"/>
      <c r="O1892" s="119"/>
      <c r="P1892" s="119"/>
      <c r="Q1892" s="119"/>
      <c r="R1892" s="119"/>
      <c r="S1892" s="119"/>
      <c r="T1892" s="120"/>
      <c r="U1892" s="121"/>
    </row>
    <row r="1893" spans="3:21" s="116" customFormat="1" x14ac:dyDescent="0.2">
      <c r="C1893" s="117"/>
      <c r="D1893" s="118"/>
      <c r="E1893" s="118"/>
      <c r="F1893" s="118"/>
      <c r="G1893" s="117"/>
      <c r="H1893" s="119"/>
      <c r="I1893" s="119"/>
      <c r="J1893" s="119"/>
      <c r="K1893" s="119"/>
      <c r="L1893" s="119"/>
      <c r="M1893" s="119"/>
      <c r="N1893" s="119"/>
      <c r="O1893" s="119"/>
      <c r="P1893" s="119"/>
      <c r="Q1893" s="119"/>
      <c r="R1893" s="119"/>
      <c r="S1893" s="119"/>
      <c r="T1893" s="120"/>
      <c r="U1893" s="121"/>
    </row>
    <row r="1894" spans="3:21" s="116" customFormat="1" x14ac:dyDescent="0.2">
      <c r="C1894" s="117"/>
      <c r="D1894" s="118"/>
      <c r="E1894" s="118"/>
      <c r="F1894" s="118"/>
      <c r="G1894" s="117"/>
      <c r="H1894" s="119"/>
      <c r="I1894" s="119"/>
      <c r="J1894" s="119"/>
      <c r="K1894" s="119"/>
      <c r="L1894" s="119"/>
      <c r="M1894" s="119"/>
      <c r="N1894" s="119"/>
      <c r="O1894" s="119"/>
      <c r="P1894" s="119"/>
      <c r="Q1894" s="119"/>
      <c r="R1894" s="119"/>
      <c r="S1894" s="119"/>
      <c r="T1894" s="120"/>
      <c r="U1894" s="121"/>
    </row>
    <row r="1895" spans="3:21" s="116" customFormat="1" x14ac:dyDescent="0.2">
      <c r="C1895" s="117"/>
      <c r="D1895" s="118"/>
      <c r="E1895" s="118"/>
      <c r="F1895" s="118"/>
      <c r="G1895" s="117"/>
      <c r="H1895" s="119"/>
      <c r="I1895" s="119"/>
      <c r="J1895" s="119"/>
      <c r="K1895" s="119"/>
      <c r="L1895" s="119"/>
      <c r="M1895" s="119"/>
      <c r="N1895" s="119"/>
      <c r="O1895" s="119"/>
      <c r="P1895" s="119"/>
      <c r="Q1895" s="119"/>
      <c r="R1895" s="119"/>
      <c r="S1895" s="119"/>
      <c r="T1895" s="120"/>
      <c r="U1895" s="121"/>
    </row>
    <row r="1896" spans="3:21" s="116" customFormat="1" x14ac:dyDescent="0.2">
      <c r="C1896" s="117"/>
      <c r="D1896" s="118"/>
      <c r="E1896" s="118"/>
      <c r="F1896" s="118"/>
      <c r="G1896" s="117"/>
      <c r="H1896" s="119"/>
      <c r="I1896" s="119"/>
      <c r="J1896" s="119"/>
      <c r="K1896" s="119"/>
      <c r="L1896" s="119"/>
      <c r="M1896" s="119"/>
      <c r="N1896" s="119"/>
      <c r="O1896" s="119"/>
      <c r="P1896" s="119"/>
      <c r="Q1896" s="119"/>
      <c r="R1896" s="119"/>
      <c r="S1896" s="119"/>
      <c r="T1896" s="120"/>
      <c r="U1896" s="121"/>
    </row>
    <row r="1897" spans="3:21" s="116" customFormat="1" x14ac:dyDescent="0.2">
      <c r="C1897" s="117"/>
      <c r="D1897" s="118"/>
      <c r="E1897" s="118"/>
      <c r="F1897" s="118"/>
      <c r="G1897" s="117"/>
      <c r="H1897" s="119"/>
      <c r="I1897" s="119"/>
      <c r="J1897" s="119"/>
      <c r="K1897" s="119"/>
      <c r="L1897" s="119"/>
      <c r="M1897" s="119"/>
      <c r="N1897" s="119"/>
      <c r="O1897" s="119"/>
      <c r="P1897" s="119"/>
      <c r="Q1897" s="119"/>
      <c r="R1897" s="119"/>
      <c r="S1897" s="119"/>
      <c r="T1897" s="120"/>
      <c r="U1897" s="121"/>
    </row>
    <row r="1898" spans="3:21" s="116" customFormat="1" x14ac:dyDescent="0.2">
      <c r="C1898" s="117"/>
      <c r="D1898" s="118"/>
      <c r="E1898" s="118"/>
      <c r="F1898" s="118"/>
      <c r="G1898" s="117"/>
      <c r="H1898" s="119"/>
      <c r="I1898" s="119"/>
      <c r="J1898" s="119"/>
      <c r="K1898" s="119"/>
      <c r="L1898" s="119"/>
      <c r="M1898" s="119"/>
      <c r="N1898" s="119"/>
      <c r="O1898" s="119"/>
      <c r="P1898" s="119"/>
      <c r="Q1898" s="119"/>
      <c r="R1898" s="119"/>
      <c r="S1898" s="119"/>
      <c r="T1898" s="120"/>
      <c r="U1898" s="121"/>
    </row>
    <row r="1899" spans="3:21" s="116" customFormat="1" x14ac:dyDescent="0.2">
      <c r="C1899" s="117"/>
      <c r="D1899" s="118"/>
      <c r="E1899" s="118"/>
      <c r="F1899" s="118"/>
      <c r="G1899" s="117"/>
      <c r="H1899" s="119"/>
      <c r="I1899" s="119"/>
      <c r="J1899" s="119"/>
      <c r="K1899" s="119"/>
      <c r="L1899" s="119"/>
      <c r="M1899" s="119"/>
      <c r="N1899" s="119"/>
      <c r="O1899" s="119"/>
      <c r="P1899" s="119"/>
      <c r="Q1899" s="119"/>
      <c r="R1899" s="119"/>
      <c r="S1899" s="119"/>
      <c r="T1899" s="120"/>
      <c r="U1899" s="121"/>
    </row>
    <row r="1900" spans="3:21" s="116" customFormat="1" x14ac:dyDescent="0.2">
      <c r="C1900" s="117"/>
      <c r="D1900" s="118"/>
      <c r="E1900" s="118"/>
      <c r="F1900" s="118"/>
      <c r="G1900" s="117"/>
      <c r="H1900" s="119"/>
      <c r="I1900" s="119"/>
      <c r="J1900" s="119"/>
      <c r="K1900" s="119"/>
      <c r="L1900" s="119"/>
      <c r="M1900" s="119"/>
      <c r="N1900" s="119"/>
      <c r="O1900" s="119"/>
      <c r="P1900" s="119"/>
      <c r="Q1900" s="119"/>
      <c r="R1900" s="119"/>
      <c r="S1900" s="119"/>
      <c r="T1900" s="120"/>
      <c r="U1900" s="121"/>
    </row>
    <row r="1901" spans="3:21" s="116" customFormat="1" x14ac:dyDescent="0.2">
      <c r="C1901" s="117"/>
      <c r="D1901" s="118"/>
      <c r="E1901" s="118"/>
      <c r="F1901" s="118"/>
      <c r="G1901" s="117"/>
      <c r="H1901" s="119"/>
      <c r="I1901" s="119"/>
      <c r="J1901" s="119"/>
      <c r="K1901" s="119"/>
      <c r="L1901" s="119"/>
      <c r="M1901" s="119"/>
      <c r="N1901" s="119"/>
      <c r="O1901" s="119"/>
      <c r="P1901" s="119"/>
      <c r="Q1901" s="119"/>
      <c r="R1901" s="119"/>
      <c r="S1901" s="119"/>
      <c r="T1901" s="120"/>
      <c r="U1901" s="121"/>
    </row>
    <row r="1902" spans="3:21" s="116" customFormat="1" x14ac:dyDescent="0.2">
      <c r="C1902" s="117"/>
      <c r="D1902" s="118"/>
      <c r="E1902" s="118"/>
      <c r="F1902" s="118"/>
      <c r="G1902" s="117"/>
      <c r="H1902" s="119"/>
      <c r="I1902" s="119"/>
      <c r="J1902" s="119"/>
      <c r="K1902" s="119"/>
      <c r="L1902" s="119"/>
      <c r="M1902" s="119"/>
      <c r="N1902" s="119"/>
      <c r="O1902" s="119"/>
      <c r="P1902" s="119"/>
      <c r="Q1902" s="119"/>
      <c r="R1902" s="119"/>
      <c r="S1902" s="119"/>
      <c r="T1902" s="120"/>
      <c r="U1902" s="121"/>
    </row>
    <row r="1903" spans="3:21" s="116" customFormat="1" x14ac:dyDescent="0.2">
      <c r="C1903" s="117"/>
      <c r="D1903" s="118"/>
      <c r="E1903" s="118"/>
      <c r="F1903" s="118"/>
      <c r="G1903" s="117"/>
      <c r="H1903" s="119"/>
      <c r="I1903" s="119"/>
      <c r="J1903" s="119"/>
      <c r="K1903" s="119"/>
      <c r="L1903" s="119"/>
      <c r="M1903" s="119"/>
      <c r="N1903" s="119"/>
      <c r="O1903" s="119"/>
      <c r="P1903" s="119"/>
      <c r="Q1903" s="119"/>
      <c r="R1903" s="119"/>
      <c r="S1903" s="119"/>
      <c r="T1903" s="120"/>
      <c r="U1903" s="121"/>
    </row>
    <row r="1904" spans="3:21" s="116" customFormat="1" x14ac:dyDescent="0.2">
      <c r="C1904" s="117"/>
      <c r="D1904" s="118"/>
      <c r="E1904" s="118"/>
      <c r="F1904" s="118"/>
      <c r="G1904" s="117"/>
      <c r="H1904" s="119"/>
      <c r="I1904" s="119"/>
      <c r="J1904" s="119"/>
      <c r="K1904" s="119"/>
      <c r="L1904" s="119"/>
      <c r="M1904" s="119"/>
      <c r="N1904" s="119"/>
      <c r="O1904" s="119"/>
      <c r="P1904" s="119"/>
      <c r="Q1904" s="119"/>
      <c r="R1904" s="119"/>
      <c r="S1904" s="119"/>
      <c r="T1904" s="120"/>
      <c r="U1904" s="121"/>
    </row>
    <row r="1905" spans="3:21" s="116" customFormat="1" x14ac:dyDescent="0.2">
      <c r="C1905" s="117"/>
      <c r="D1905" s="118"/>
      <c r="E1905" s="118"/>
      <c r="F1905" s="118"/>
      <c r="G1905" s="117"/>
      <c r="H1905" s="119"/>
      <c r="I1905" s="119"/>
      <c r="J1905" s="119"/>
      <c r="K1905" s="119"/>
      <c r="L1905" s="119"/>
      <c r="M1905" s="119"/>
      <c r="N1905" s="119"/>
      <c r="O1905" s="119"/>
      <c r="P1905" s="119"/>
      <c r="Q1905" s="119"/>
      <c r="R1905" s="119"/>
      <c r="S1905" s="119"/>
      <c r="T1905" s="120"/>
      <c r="U1905" s="121"/>
    </row>
    <row r="1906" spans="3:21" s="116" customFormat="1" x14ac:dyDescent="0.2">
      <c r="C1906" s="117"/>
      <c r="D1906" s="118"/>
      <c r="E1906" s="118"/>
      <c r="F1906" s="118"/>
      <c r="G1906" s="117"/>
      <c r="H1906" s="119"/>
      <c r="I1906" s="119"/>
      <c r="J1906" s="119"/>
      <c r="K1906" s="119"/>
      <c r="L1906" s="119"/>
      <c r="M1906" s="119"/>
      <c r="N1906" s="119"/>
      <c r="O1906" s="119"/>
      <c r="P1906" s="119"/>
      <c r="Q1906" s="119"/>
      <c r="R1906" s="119"/>
      <c r="S1906" s="119"/>
      <c r="T1906" s="120"/>
      <c r="U1906" s="121"/>
    </row>
    <row r="1907" spans="3:21" s="116" customFormat="1" x14ac:dyDescent="0.2">
      <c r="C1907" s="117"/>
      <c r="D1907" s="118"/>
      <c r="E1907" s="118"/>
      <c r="F1907" s="118"/>
      <c r="G1907" s="117"/>
      <c r="H1907" s="119"/>
      <c r="I1907" s="119"/>
      <c r="J1907" s="119"/>
      <c r="K1907" s="119"/>
      <c r="L1907" s="119"/>
      <c r="M1907" s="119"/>
      <c r="N1907" s="119"/>
      <c r="O1907" s="119"/>
      <c r="P1907" s="119"/>
      <c r="Q1907" s="119"/>
      <c r="R1907" s="119"/>
      <c r="S1907" s="119"/>
      <c r="T1907" s="120"/>
      <c r="U1907" s="121"/>
    </row>
    <row r="1908" spans="3:21" s="116" customFormat="1" x14ac:dyDescent="0.2">
      <c r="C1908" s="117"/>
      <c r="D1908" s="118"/>
      <c r="E1908" s="118"/>
      <c r="F1908" s="118"/>
      <c r="G1908" s="117"/>
      <c r="H1908" s="119"/>
      <c r="I1908" s="119"/>
      <c r="J1908" s="119"/>
      <c r="K1908" s="119"/>
      <c r="L1908" s="119"/>
      <c r="M1908" s="119"/>
      <c r="N1908" s="119"/>
      <c r="O1908" s="119"/>
      <c r="P1908" s="119"/>
      <c r="Q1908" s="119"/>
      <c r="R1908" s="119"/>
      <c r="S1908" s="119"/>
      <c r="T1908" s="120"/>
      <c r="U1908" s="121"/>
    </row>
    <row r="1909" spans="3:21" s="116" customFormat="1" x14ac:dyDescent="0.2">
      <c r="C1909" s="117"/>
      <c r="D1909" s="118"/>
      <c r="E1909" s="118"/>
      <c r="F1909" s="118"/>
      <c r="G1909" s="117"/>
      <c r="H1909" s="119"/>
      <c r="I1909" s="119"/>
      <c r="J1909" s="119"/>
      <c r="K1909" s="119"/>
      <c r="L1909" s="119"/>
      <c r="M1909" s="119"/>
      <c r="N1909" s="119"/>
      <c r="O1909" s="119"/>
      <c r="P1909" s="119"/>
      <c r="Q1909" s="119"/>
      <c r="R1909" s="119"/>
      <c r="S1909" s="119"/>
      <c r="T1909" s="120"/>
      <c r="U1909" s="121"/>
    </row>
    <row r="1910" spans="3:21" s="116" customFormat="1" x14ac:dyDescent="0.2">
      <c r="C1910" s="117"/>
      <c r="D1910" s="118"/>
      <c r="E1910" s="118"/>
      <c r="F1910" s="118"/>
      <c r="G1910" s="117"/>
      <c r="H1910" s="119"/>
      <c r="I1910" s="119"/>
      <c r="J1910" s="119"/>
      <c r="K1910" s="119"/>
      <c r="L1910" s="119"/>
      <c r="M1910" s="119"/>
      <c r="N1910" s="119"/>
      <c r="O1910" s="119"/>
      <c r="P1910" s="119"/>
      <c r="Q1910" s="119"/>
      <c r="R1910" s="119"/>
      <c r="S1910" s="119"/>
      <c r="T1910" s="120"/>
      <c r="U1910" s="121"/>
    </row>
    <row r="1911" spans="3:21" s="116" customFormat="1" x14ac:dyDescent="0.2">
      <c r="C1911" s="117"/>
      <c r="D1911" s="118"/>
      <c r="E1911" s="118"/>
      <c r="F1911" s="118"/>
      <c r="G1911" s="117"/>
      <c r="H1911" s="119"/>
      <c r="I1911" s="119"/>
      <c r="J1911" s="119"/>
      <c r="K1911" s="119"/>
      <c r="L1911" s="119"/>
      <c r="M1911" s="119"/>
      <c r="N1911" s="119"/>
      <c r="O1911" s="119"/>
      <c r="P1911" s="119"/>
      <c r="Q1911" s="119"/>
      <c r="R1911" s="119"/>
      <c r="S1911" s="119"/>
      <c r="T1911" s="120"/>
      <c r="U1911" s="121"/>
    </row>
    <row r="1912" spans="3:21" s="116" customFormat="1" x14ac:dyDescent="0.2">
      <c r="C1912" s="117"/>
      <c r="D1912" s="118"/>
      <c r="E1912" s="118"/>
      <c r="F1912" s="118"/>
      <c r="G1912" s="117"/>
      <c r="H1912" s="119"/>
      <c r="I1912" s="119"/>
      <c r="J1912" s="119"/>
      <c r="K1912" s="119"/>
      <c r="L1912" s="119"/>
      <c r="M1912" s="119"/>
      <c r="N1912" s="119"/>
      <c r="O1912" s="119"/>
      <c r="P1912" s="119"/>
      <c r="Q1912" s="119"/>
      <c r="R1912" s="119"/>
      <c r="S1912" s="119"/>
      <c r="T1912" s="120"/>
      <c r="U1912" s="121"/>
    </row>
    <row r="1913" spans="3:21" s="116" customFormat="1" x14ac:dyDescent="0.2">
      <c r="C1913" s="117"/>
      <c r="D1913" s="118"/>
      <c r="E1913" s="118"/>
      <c r="F1913" s="118"/>
      <c r="G1913" s="117"/>
      <c r="H1913" s="119"/>
      <c r="I1913" s="119"/>
      <c r="J1913" s="119"/>
      <c r="K1913" s="119"/>
      <c r="L1913" s="119"/>
      <c r="M1913" s="119"/>
      <c r="N1913" s="119"/>
      <c r="O1913" s="119"/>
      <c r="P1913" s="119"/>
      <c r="Q1913" s="119"/>
      <c r="R1913" s="119"/>
      <c r="S1913" s="119"/>
      <c r="T1913" s="120"/>
      <c r="U1913" s="121"/>
    </row>
    <row r="1914" spans="3:21" s="116" customFormat="1" x14ac:dyDescent="0.2">
      <c r="C1914" s="117"/>
      <c r="D1914" s="118"/>
      <c r="E1914" s="118"/>
      <c r="F1914" s="118"/>
      <c r="G1914" s="117"/>
      <c r="H1914" s="119"/>
      <c r="I1914" s="119"/>
      <c r="J1914" s="119"/>
      <c r="K1914" s="119"/>
      <c r="L1914" s="119"/>
      <c r="M1914" s="119"/>
      <c r="N1914" s="119"/>
      <c r="O1914" s="119"/>
      <c r="P1914" s="119"/>
      <c r="Q1914" s="119"/>
      <c r="R1914" s="119"/>
      <c r="S1914" s="119"/>
      <c r="T1914" s="120"/>
      <c r="U1914" s="121"/>
    </row>
    <row r="1915" spans="3:21" s="116" customFormat="1" x14ac:dyDescent="0.2">
      <c r="C1915" s="117"/>
      <c r="D1915" s="118"/>
      <c r="E1915" s="118"/>
      <c r="F1915" s="118"/>
      <c r="G1915" s="117"/>
      <c r="H1915" s="119"/>
      <c r="I1915" s="119"/>
      <c r="J1915" s="119"/>
      <c r="K1915" s="119"/>
      <c r="L1915" s="119"/>
      <c r="M1915" s="119"/>
      <c r="N1915" s="119"/>
      <c r="O1915" s="119"/>
      <c r="P1915" s="119"/>
      <c r="Q1915" s="119"/>
      <c r="R1915" s="119"/>
      <c r="S1915" s="119"/>
      <c r="T1915" s="120"/>
      <c r="U1915" s="121"/>
    </row>
    <row r="1916" spans="3:21" s="116" customFormat="1" x14ac:dyDescent="0.2">
      <c r="C1916" s="117"/>
      <c r="D1916" s="118"/>
      <c r="E1916" s="118"/>
      <c r="F1916" s="118"/>
      <c r="G1916" s="117"/>
      <c r="H1916" s="119"/>
      <c r="I1916" s="119"/>
      <c r="J1916" s="119"/>
      <c r="K1916" s="119"/>
      <c r="L1916" s="119"/>
      <c r="M1916" s="119"/>
      <c r="N1916" s="119"/>
      <c r="O1916" s="119"/>
      <c r="P1916" s="119"/>
      <c r="Q1916" s="119"/>
      <c r="R1916" s="119"/>
      <c r="S1916" s="119"/>
      <c r="T1916" s="120"/>
      <c r="U1916" s="121"/>
    </row>
    <row r="1917" spans="3:21" s="116" customFormat="1" x14ac:dyDescent="0.2">
      <c r="C1917" s="117"/>
      <c r="D1917" s="118"/>
      <c r="E1917" s="118"/>
      <c r="F1917" s="118"/>
      <c r="G1917" s="117"/>
      <c r="H1917" s="119"/>
      <c r="I1917" s="119"/>
      <c r="J1917" s="119"/>
      <c r="K1917" s="119"/>
      <c r="L1917" s="119"/>
      <c r="M1917" s="119"/>
      <c r="N1917" s="119"/>
      <c r="O1917" s="119"/>
      <c r="P1917" s="119"/>
      <c r="Q1917" s="119"/>
      <c r="R1917" s="119"/>
      <c r="S1917" s="119"/>
      <c r="T1917" s="120"/>
      <c r="U1917" s="121"/>
    </row>
    <row r="1918" spans="3:21" s="116" customFormat="1" x14ac:dyDescent="0.2">
      <c r="C1918" s="117"/>
      <c r="D1918" s="118"/>
      <c r="E1918" s="118"/>
      <c r="F1918" s="118"/>
      <c r="G1918" s="117"/>
      <c r="H1918" s="119"/>
      <c r="I1918" s="119"/>
      <c r="J1918" s="119"/>
      <c r="K1918" s="119"/>
      <c r="L1918" s="119"/>
      <c r="M1918" s="119"/>
      <c r="N1918" s="119"/>
      <c r="O1918" s="119"/>
      <c r="P1918" s="119"/>
      <c r="Q1918" s="119"/>
      <c r="R1918" s="119"/>
      <c r="S1918" s="119"/>
      <c r="T1918" s="120"/>
      <c r="U1918" s="121"/>
    </row>
    <row r="1919" spans="3:21" s="116" customFormat="1" x14ac:dyDescent="0.2">
      <c r="C1919" s="117"/>
      <c r="D1919" s="118"/>
      <c r="E1919" s="118"/>
      <c r="F1919" s="118"/>
      <c r="G1919" s="117"/>
      <c r="H1919" s="119"/>
      <c r="I1919" s="119"/>
      <c r="J1919" s="119"/>
      <c r="K1919" s="119"/>
      <c r="L1919" s="119"/>
      <c r="M1919" s="119"/>
      <c r="N1919" s="119"/>
      <c r="O1919" s="119"/>
      <c r="P1919" s="119"/>
      <c r="Q1919" s="119"/>
      <c r="R1919" s="119"/>
      <c r="S1919" s="119"/>
      <c r="T1919" s="120"/>
      <c r="U1919" s="121"/>
    </row>
    <row r="1920" spans="3:21" s="116" customFormat="1" x14ac:dyDescent="0.2">
      <c r="C1920" s="117"/>
      <c r="D1920" s="118"/>
      <c r="E1920" s="118"/>
      <c r="F1920" s="118"/>
      <c r="G1920" s="117"/>
      <c r="H1920" s="119"/>
      <c r="I1920" s="119"/>
      <c r="J1920" s="119"/>
      <c r="K1920" s="119"/>
      <c r="L1920" s="119"/>
      <c r="M1920" s="119"/>
      <c r="N1920" s="119"/>
      <c r="O1920" s="119"/>
      <c r="P1920" s="119"/>
      <c r="Q1920" s="119"/>
      <c r="R1920" s="119"/>
      <c r="S1920" s="119"/>
      <c r="T1920" s="120"/>
      <c r="U1920" s="121"/>
    </row>
    <row r="1921" spans="3:21" s="116" customFormat="1" x14ac:dyDescent="0.2">
      <c r="C1921" s="117"/>
      <c r="D1921" s="118"/>
      <c r="E1921" s="118"/>
      <c r="F1921" s="118"/>
      <c r="G1921" s="117"/>
      <c r="H1921" s="119"/>
      <c r="I1921" s="119"/>
      <c r="J1921" s="119"/>
      <c r="K1921" s="119"/>
      <c r="L1921" s="119"/>
      <c r="M1921" s="119"/>
      <c r="N1921" s="119"/>
      <c r="O1921" s="119"/>
      <c r="P1921" s="119"/>
      <c r="Q1921" s="119"/>
      <c r="R1921" s="119"/>
      <c r="S1921" s="119"/>
      <c r="T1921" s="120"/>
      <c r="U1921" s="121"/>
    </row>
    <row r="1922" spans="3:21" s="116" customFormat="1" x14ac:dyDescent="0.2">
      <c r="C1922" s="117"/>
      <c r="D1922" s="118"/>
      <c r="E1922" s="118"/>
      <c r="F1922" s="118"/>
      <c r="G1922" s="117"/>
      <c r="H1922" s="119"/>
      <c r="I1922" s="119"/>
      <c r="J1922" s="119"/>
      <c r="K1922" s="119"/>
      <c r="L1922" s="119"/>
      <c r="M1922" s="119"/>
      <c r="N1922" s="119"/>
      <c r="O1922" s="119"/>
      <c r="P1922" s="119"/>
      <c r="Q1922" s="119"/>
      <c r="R1922" s="119"/>
      <c r="S1922" s="119"/>
      <c r="T1922" s="120"/>
      <c r="U1922" s="121"/>
    </row>
    <row r="1923" spans="3:21" s="116" customFormat="1" x14ac:dyDescent="0.2">
      <c r="C1923" s="117"/>
      <c r="D1923" s="118"/>
      <c r="E1923" s="118"/>
      <c r="F1923" s="118"/>
      <c r="G1923" s="117"/>
      <c r="H1923" s="119"/>
      <c r="I1923" s="119"/>
      <c r="J1923" s="119"/>
      <c r="K1923" s="119"/>
      <c r="L1923" s="119"/>
      <c r="M1923" s="119"/>
      <c r="N1923" s="119"/>
      <c r="O1923" s="119"/>
      <c r="P1923" s="119"/>
      <c r="Q1923" s="119"/>
      <c r="R1923" s="119"/>
      <c r="S1923" s="119"/>
      <c r="T1923" s="120"/>
      <c r="U1923" s="121"/>
    </row>
    <row r="1924" spans="3:21" s="116" customFormat="1" x14ac:dyDescent="0.2">
      <c r="C1924" s="117"/>
      <c r="D1924" s="118"/>
      <c r="E1924" s="118"/>
      <c r="F1924" s="118"/>
      <c r="G1924" s="117"/>
      <c r="H1924" s="119"/>
      <c r="I1924" s="119"/>
      <c r="J1924" s="119"/>
      <c r="K1924" s="119"/>
      <c r="L1924" s="119"/>
      <c r="M1924" s="119"/>
      <c r="N1924" s="119"/>
      <c r="O1924" s="119"/>
      <c r="P1924" s="119"/>
      <c r="Q1924" s="119"/>
      <c r="R1924" s="119"/>
      <c r="S1924" s="119"/>
      <c r="T1924" s="120"/>
      <c r="U1924" s="121"/>
    </row>
    <row r="1925" spans="3:21" s="116" customFormat="1" x14ac:dyDescent="0.2">
      <c r="C1925" s="117"/>
      <c r="D1925" s="118"/>
      <c r="E1925" s="118"/>
      <c r="F1925" s="118"/>
      <c r="G1925" s="117"/>
      <c r="H1925" s="119"/>
      <c r="I1925" s="119"/>
      <c r="J1925" s="119"/>
      <c r="K1925" s="119"/>
      <c r="L1925" s="119"/>
      <c r="M1925" s="119"/>
      <c r="N1925" s="119"/>
      <c r="O1925" s="119"/>
      <c r="P1925" s="119"/>
      <c r="Q1925" s="119"/>
      <c r="R1925" s="119"/>
      <c r="S1925" s="119"/>
      <c r="T1925" s="120"/>
      <c r="U1925" s="121"/>
    </row>
    <row r="1926" spans="3:21" s="116" customFormat="1" x14ac:dyDescent="0.2">
      <c r="C1926" s="117"/>
      <c r="D1926" s="118"/>
      <c r="E1926" s="118"/>
      <c r="F1926" s="118"/>
      <c r="G1926" s="117"/>
      <c r="H1926" s="119"/>
      <c r="I1926" s="119"/>
      <c r="J1926" s="119"/>
      <c r="K1926" s="119"/>
      <c r="L1926" s="119"/>
      <c r="M1926" s="119"/>
      <c r="N1926" s="119"/>
      <c r="O1926" s="119"/>
      <c r="P1926" s="119"/>
      <c r="Q1926" s="119"/>
      <c r="R1926" s="119"/>
      <c r="S1926" s="119"/>
      <c r="T1926" s="120"/>
      <c r="U1926" s="121"/>
    </row>
    <row r="1927" spans="3:21" s="116" customFormat="1" x14ac:dyDescent="0.2">
      <c r="C1927" s="117"/>
      <c r="D1927" s="118"/>
      <c r="E1927" s="118"/>
      <c r="F1927" s="118"/>
      <c r="G1927" s="117"/>
      <c r="H1927" s="119"/>
      <c r="I1927" s="119"/>
      <c r="J1927" s="119"/>
      <c r="K1927" s="119"/>
      <c r="L1927" s="119"/>
      <c r="M1927" s="119"/>
      <c r="N1927" s="119"/>
      <c r="O1927" s="119"/>
      <c r="P1927" s="119"/>
      <c r="Q1927" s="119"/>
      <c r="R1927" s="119"/>
      <c r="S1927" s="119"/>
      <c r="T1927" s="120"/>
      <c r="U1927" s="121"/>
    </row>
    <row r="1928" spans="3:21" s="116" customFormat="1" x14ac:dyDescent="0.2">
      <c r="C1928" s="117"/>
      <c r="D1928" s="118"/>
      <c r="E1928" s="118"/>
      <c r="F1928" s="118"/>
      <c r="G1928" s="117"/>
      <c r="H1928" s="119"/>
      <c r="I1928" s="119"/>
      <c r="J1928" s="119"/>
      <c r="K1928" s="119"/>
      <c r="L1928" s="119"/>
      <c r="M1928" s="119"/>
      <c r="N1928" s="119"/>
      <c r="O1928" s="119"/>
      <c r="P1928" s="119"/>
      <c r="Q1928" s="119"/>
      <c r="R1928" s="119"/>
      <c r="S1928" s="119"/>
      <c r="T1928" s="120"/>
      <c r="U1928" s="121"/>
    </row>
    <row r="1929" spans="3:21" s="116" customFormat="1" x14ac:dyDescent="0.2">
      <c r="C1929" s="117"/>
      <c r="D1929" s="118"/>
      <c r="E1929" s="118"/>
      <c r="F1929" s="118"/>
      <c r="G1929" s="117"/>
      <c r="H1929" s="119"/>
      <c r="I1929" s="119"/>
      <c r="J1929" s="119"/>
      <c r="K1929" s="119"/>
      <c r="L1929" s="119"/>
      <c r="M1929" s="119"/>
      <c r="N1929" s="119"/>
      <c r="O1929" s="119"/>
      <c r="P1929" s="119"/>
      <c r="Q1929" s="119"/>
      <c r="R1929" s="119"/>
      <c r="S1929" s="119"/>
      <c r="T1929" s="120"/>
      <c r="U1929" s="121"/>
    </row>
    <row r="1930" spans="3:21" s="116" customFormat="1" x14ac:dyDescent="0.2">
      <c r="C1930" s="117"/>
      <c r="D1930" s="118"/>
      <c r="E1930" s="118"/>
      <c r="F1930" s="118"/>
      <c r="G1930" s="117"/>
      <c r="H1930" s="119"/>
      <c r="I1930" s="119"/>
      <c r="J1930" s="119"/>
      <c r="K1930" s="119"/>
      <c r="L1930" s="119"/>
      <c r="M1930" s="119"/>
      <c r="N1930" s="119"/>
      <c r="O1930" s="119"/>
      <c r="P1930" s="119"/>
      <c r="Q1930" s="119"/>
      <c r="R1930" s="119"/>
      <c r="S1930" s="119"/>
      <c r="T1930" s="120"/>
      <c r="U1930" s="121"/>
    </row>
    <row r="1931" spans="3:21" s="116" customFormat="1" x14ac:dyDescent="0.2">
      <c r="C1931" s="117"/>
      <c r="D1931" s="118"/>
      <c r="E1931" s="118"/>
      <c r="F1931" s="118"/>
      <c r="G1931" s="117"/>
      <c r="H1931" s="119"/>
      <c r="I1931" s="119"/>
      <c r="J1931" s="119"/>
      <c r="K1931" s="119"/>
      <c r="L1931" s="119"/>
      <c r="M1931" s="119"/>
      <c r="N1931" s="119"/>
      <c r="O1931" s="119"/>
      <c r="P1931" s="119"/>
      <c r="Q1931" s="119"/>
      <c r="R1931" s="119"/>
      <c r="S1931" s="119"/>
      <c r="T1931" s="120"/>
      <c r="U1931" s="121"/>
    </row>
    <row r="1932" spans="3:21" s="116" customFormat="1" x14ac:dyDescent="0.2">
      <c r="C1932" s="117"/>
      <c r="D1932" s="118"/>
      <c r="E1932" s="118"/>
      <c r="F1932" s="118"/>
      <c r="G1932" s="117"/>
      <c r="H1932" s="119"/>
      <c r="I1932" s="119"/>
      <c r="J1932" s="119"/>
      <c r="K1932" s="119"/>
      <c r="L1932" s="119"/>
      <c r="M1932" s="119"/>
      <c r="N1932" s="119"/>
      <c r="O1932" s="119"/>
      <c r="P1932" s="119"/>
      <c r="Q1932" s="119"/>
      <c r="R1932" s="119"/>
      <c r="S1932" s="119"/>
      <c r="T1932" s="120"/>
      <c r="U1932" s="121"/>
    </row>
    <row r="1933" spans="3:21" s="116" customFormat="1" x14ac:dyDescent="0.2">
      <c r="C1933" s="117"/>
      <c r="D1933" s="118"/>
      <c r="E1933" s="118"/>
      <c r="F1933" s="118"/>
      <c r="G1933" s="117"/>
      <c r="H1933" s="119"/>
      <c r="I1933" s="119"/>
      <c r="J1933" s="119"/>
      <c r="K1933" s="119"/>
      <c r="L1933" s="119"/>
      <c r="M1933" s="119"/>
      <c r="N1933" s="119"/>
      <c r="O1933" s="119"/>
      <c r="P1933" s="119"/>
      <c r="Q1933" s="119"/>
      <c r="R1933" s="119"/>
      <c r="S1933" s="119"/>
      <c r="T1933" s="120"/>
      <c r="U1933" s="121"/>
    </row>
    <row r="1934" spans="3:21" s="116" customFormat="1" x14ac:dyDescent="0.2">
      <c r="C1934" s="117"/>
      <c r="D1934" s="118"/>
      <c r="E1934" s="118"/>
      <c r="F1934" s="118"/>
      <c r="G1934" s="117"/>
      <c r="H1934" s="119"/>
      <c r="I1934" s="119"/>
      <c r="J1934" s="119"/>
      <c r="K1934" s="119"/>
      <c r="L1934" s="119"/>
      <c r="M1934" s="119"/>
      <c r="N1934" s="119"/>
      <c r="O1934" s="119"/>
      <c r="P1934" s="119"/>
      <c r="Q1934" s="119"/>
      <c r="R1934" s="119"/>
      <c r="S1934" s="119"/>
      <c r="T1934" s="120"/>
      <c r="U1934" s="121"/>
    </row>
    <row r="1935" spans="3:21" s="116" customFormat="1" x14ac:dyDescent="0.2">
      <c r="C1935" s="117"/>
      <c r="D1935" s="118"/>
      <c r="E1935" s="118"/>
      <c r="F1935" s="118"/>
      <c r="G1935" s="117"/>
      <c r="H1935" s="119"/>
      <c r="I1935" s="119"/>
      <c r="J1935" s="119"/>
      <c r="K1935" s="119"/>
      <c r="L1935" s="119"/>
      <c r="M1935" s="119"/>
      <c r="N1935" s="119"/>
      <c r="O1935" s="119"/>
      <c r="P1935" s="119"/>
      <c r="Q1935" s="119"/>
      <c r="R1935" s="119"/>
      <c r="S1935" s="119"/>
      <c r="T1935" s="120"/>
      <c r="U1935" s="121"/>
    </row>
    <row r="1936" spans="3:21" s="116" customFormat="1" x14ac:dyDescent="0.2">
      <c r="C1936" s="117"/>
      <c r="D1936" s="118"/>
      <c r="E1936" s="118"/>
      <c r="F1936" s="118"/>
      <c r="G1936" s="117"/>
      <c r="H1936" s="119"/>
      <c r="I1936" s="119"/>
      <c r="J1936" s="119"/>
      <c r="K1936" s="119"/>
      <c r="L1936" s="119"/>
      <c r="M1936" s="119"/>
      <c r="N1936" s="119"/>
      <c r="O1936" s="119"/>
      <c r="P1936" s="119"/>
      <c r="Q1936" s="119"/>
      <c r="R1936" s="119"/>
      <c r="S1936" s="119"/>
      <c r="T1936" s="120"/>
      <c r="U1936" s="121"/>
    </row>
    <row r="1937" spans="3:21" s="116" customFormat="1" x14ac:dyDescent="0.2">
      <c r="C1937" s="117"/>
      <c r="D1937" s="118"/>
      <c r="E1937" s="118"/>
      <c r="F1937" s="118"/>
      <c r="G1937" s="117"/>
      <c r="H1937" s="119"/>
      <c r="I1937" s="119"/>
      <c r="J1937" s="119"/>
      <c r="K1937" s="119"/>
      <c r="L1937" s="119"/>
      <c r="M1937" s="119"/>
      <c r="N1937" s="119"/>
      <c r="O1937" s="119"/>
      <c r="P1937" s="119"/>
      <c r="Q1937" s="119"/>
      <c r="R1937" s="119"/>
      <c r="S1937" s="119"/>
      <c r="T1937" s="120"/>
      <c r="U1937" s="121"/>
    </row>
    <row r="1938" spans="3:21" s="116" customFormat="1" x14ac:dyDescent="0.2">
      <c r="C1938" s="117"/>
      <c r="D1938" s="118"/>
      <c r="E1938" s="118"/>
      <c r="F1938" s="118"/>
      <c r="G1938" s="117"/>
      <c r="H1938" s="119"/>
      <c r="I1938" s="119"/>
      <c r="J1938" s="119"/>
      <c r="K1938" s="119"/>
      <c r="L1938" s="119"/>
      <c r="M1938" s="119"/>
      <c r="N1938" s="119"/>
      <c r="O1938" s="119"/>
      <c r="P1938" s="119"/>
      <c r="Q1938" s="119"/>
      <c r="R1938" s="119"/>
      <c r="S1938" s="119"/>
      <c r="T1938" s="120"/>
      <c r="U1938" s="121"/>
    </row>
    <row r="1939" spans="3:21" s="116" customFormat="1" x14ac:dyDescent="0.2">
      <c r="C1939" s="117"/>
      <c r="D1939" s="118"/>
      <c r="E1939" s="118"/>
      <c r="F1939" s="118"/>
      <c r="G1939" s="117"/>
      <c r="H1939" s="119"/>
      <c r="I1939" s="119"/>
      <c r="J1939" s="119"/>
      <c r="K1939" s="119"/>
      <c r="L1939" s="119"/>
      <c r="M1939" s="119"/>
      <c r="N1939" s="119"/>
      <c r="O1939" s="119"/>
      <c r="P1939" s="119"/>
      <c r="Q1939" s="119"/>
      <c r="R1939" s="119"/>
      <c r="S1939" s="119"/>
      <c r="T1939" s="120"/>
      <c r="U1939" s="121"/>
    </row>
    <row r="1940" spans="3:21" s="116" customFormat="1" x14ac:dyDescent="0.2">
      <c r="C1940" s="117"/>
      <c r="D1940" s="118"/>
      <c r="E1940" s="118"/>
      <c r="F1940" s="118"/>
      <c r="G1940" s="117"/>
      <c r="H1940" s="119"/>
      <c r="I1940" s="119"/>
      <c r="J1940" s="119"/>
      <c r="K1940" s="119"/>
      <c r="L1940" s="119"/>
      <c r="M1940" s="119"/>
      <c r="N1940" s="119"/>
      <c r="O1940" s="119"/>
      <c r="P1940" s="119"/>
      <c r="Q1940" s="119"/>
      <c r="R1940" s="119"/>
      <c r="S1940" s="119"/>
      <c r="T1940" s="120"/>
      <c r="U1940" s="121"/>
    </row>
    <row r="1941" spans="3:21" s="116" customFormat="1" x14ac:dyDescent="0.2">
      <c r="C1941" s="117"/>
      <c r="D1941" s="118"/>
      <c r="E1941" s="118"/>
      <c r="F1941" s="118"/>
      <c r="G1941" s="117"/>
      <c r="H1941" s="119"/>
      <c r="I1941" s="119"/>
      <c r="J1941" s="119"/>
      <c r="K1941" s="119"/>
      <c r="L1941" s="119"/>
      <c r="M1941" s="119"/>
      <c r="N1941" s="119"/>
      <c r="O1941" s="119"/>
      <c r="P1941" s="119"/>
      <c r="Q1941" s="119"/>
      <c r="R1941" s="119"/>
      <c r="S1941" s="119"/>
      <c r="T1941" s="120"/>
      <c r="U1941" s="121"/>
    </row>
    <row r="1942" spans="3:21" s="116" customFormat="1" x14ac:dyDescent="0.2">
      <c r="C1942" s="117"/>
      <c r="D1942" s="118"/>
      <c r="E1942" s="118"/>
      <c r="F1942" s="118"/>
      <c r="G1942" s="117"/>
      <c r="H1942" s="119"/>
      <c r="I1942" s="119"/>
      <c r="J1942" s="119"/>
      <c r="K1942" s="119"/>
      <c r="L1942" s="119"/>
      <c r="M1942" s="119"/>
      <c r="N1942" s="119"/>
      <c r="O1942" s="119"/>
      <c r="P1942" s="119"/>
      <c r="Q1942" s="119"/>
      <c r="R1942" s="119"/>
      <c r="S1942" s="119"/>
      <c r="T1942" s="120"/>
      <c r="U1942" s="121"/>
    </row>
    <row r="1943" spans="3:21" s="116" customFormat="1" x14ac:dyDescent="0.2">
      <c r="C1943" s="117"/>
      <c r="D1943" s="118"/>
      <c r="E1943" s="118"/>
      <c r="F1943" s="118"/>
      <c r="G1943" s="117"/>
      <c r="H1943" s="119"/>
      <c r="I1943" s="119"/>
      <c r="J1943" s="119"/>
      <c r="K1943" s="119"/>
      <c r="L1943" s="119"/>
      <c r="M1943" s="119"/>
      <c r="N1943" s="119"/>
      <c r="O1943" s="119"/>
      <c r="P1943" s="119"/>
      <c r="Q1943" s="119"/>
      <c r="R1943" s="119"/>
      <c r="S1943" s="119"/>
      <c r="T1943" s="120"/>
      <c r="U1943" s="121"/>
    </row>
    <row r="1944" spans="3:21" s="116" customFormat="1" x14ac:dyDescent="0.2">
      <c r="C1944" s="117"/>
      <c r="D1944" s="118"/>
      <c r="E1944" s="118"/>
      <c r="F1944" s="118"/>
      <c r="G1944" s="117"/>
      <c r="H1944" s="119"/>
      <c r="I1944" s="119"/>
      <c r="J1944" s="119"/>
      <c r="K1944" s="119"/>
      <c r="L1944" s="119"/>
      <c r="M1944" s="119"/>
      <c r="N1944" s="119"/>
      <c r="O1944" s="119"/>
      <c r="P1944" s="119"/>
      <c r="Q1944" s="119"/>
      <c r="R1944" s="119"/>
      <c r="S1944" s="119"/>
      <c r="T1944" s="120"/>
      <c r="U1944" s="121"/>
    </row>
    <row r="1945" spans="3:21" s="116" customFormat="1" x14ac:dyDescent="0.2">
      <c r="C1945" s="117"/>
      <c r="D1945" s="118"/>
      <c r="E1945" s="118"/>
      <c r="F1945" s="118"/>
      <c r="G1945" s="117"/>
      <c r="H1945" s="119"/>
      <c r="I1945" s="119"/>
      <c r="J1945" s="119"/>
      <c r="K1945" s="119"/>
      <c r="L1945" s="119"/>
      <c r="M1945" s="119"/>
      <c r="N1945" s="119"/>
      <c r="O1945" s="119"/>
      <c r="P1945" s="119"/>
      <c r="Q1945" s="119"/>
      <c r="R1945" s="119"/>
      <c r="S1945" s="119"/>
      <c r="T1945" s="120"/>
      <c r="U1945" s="121"/>
    </row>
    <row r="1946" spans="3:21" s="116" customFormat="1" x14ac:dyDescent="0.2">
      <c r="C1946" s="117"/>
      <c r="D1946" s="118"/>
      <c r="E1946" s="118"/>
      <c r="F1946" s="118"/>
      <c r="G1946" s="117"/>
      <c r="H1946" s="119"/>
      <c r="I1946" s="119"/>
      <c r="J1946" s="119"/>
      <c r="K1946" s="119"/>
      <c r="L1946" s="119"/>
      <c r="M1946" s="119"/>
      <c r="N1946" s="119"/>
      <c r="O1946" s="119"/>
      <c r="P1946" s="119"/>
      <c r="Q1946" s="119"/>
      <c r="R1946" s="119"/>
      <c r="S1946" s="119"/>
      <c r="T1946" s="120"/>
      <c r="U1946" s="121"/>
    </row>
    <row r="1947" spans="3:21" s="116" customFormat="1" x14ac:dyDescent="0.2">
      <c r="C1947" s="117"/>
      <c r="D1947" s="118"/>
      <c r="E1947" s="118"/>
      <c r="F1947" s="118"/>
      <c r="G1947" s="117"/>
      <c r="H1947" s="119"/>
      <c r="I1947" s="119"/>
      <c r="J1947" s="119"/>
      <c r="K1947" s="119"/>
      <c r="L1947" s="119"/>
      <c r="M1947" s="119"/>
      <c r="N1947" s="119"/>
      <c r="O1947" s="119"/>
      <c r="P1947" s="119"/>
      <c r="Q1947" s="119"/>
      <c r="R1947" s="119"/>
      <c r="S1947" s="119"/>
      <c r="T1947" s="120"/>
      <c r="U1947" s="121"/>
    </row>
    <row r="1948" spans="3:21" s="116" customFormat="1" x14ac:dyDescent="0.2">
      <c r="C1948" s="117"/>
      <c r="D1948" s="118"/>
      <c r="E1948" s="118"/>
      <c r="F1948" s="118"/>
      <c r="G1948" s="117"/>
      <c r="H1948" s="119"/>
      <c r="I1948" s="119"/>
      <c r="J1948" s="119"/>
      <c r="K1948" s="119"/>
      <c r="L1948" s="119"/>
      <c r="M1948" s="119"/>
      <c r="N1948" s="119"/>
      <c r="O1948" s="119"/>
      <c r="P1948" s="119"/>
      <c r="Q1948" s="119"/>
      <c r="R1948" s="119"/>
      <c r="S1948" s="119"/>
      <c r="T1948" s="120"/>
      <c r="U1948" s="121"/>
    </row>
    <row r="1949" spans="3:21" s="116" customFormat="1" x14ac:dyDescent="0.2">
      <c r="C1949" s="117"/>
      <c r="D1949" s="118"/>
      <c r="E1949" s="118"/>
      <c r="F1949" s="118"/>
      <c r="G1949" s="117"/>
      <c r="H1949" s="119"/>
      <c r="I1949" s="119"/>
      <c r="J1949" s="119"/>
      <c r="K1949" s="119"/>
      <c r="L1949" s="119"/>
      <c r="M1949" s="119"/>
      <c r="N1949" s="119"/>
      <c r="O1949" s="119"/>
      <c r="P1949" s="119"/>
      <c r="Q1949" s="119"/>
      <c r="R1949" s="119"/>
      <c r="S1949" s="119"/>
      <c r="T1949" s="120"/>
      <c r="U1949" s="121"/>
    </row>
    <row r="1950" spans="3:21" s="116" customFormat="1" x14ac:dyDescent="0.2">
      <c r="C1950" s="117"/>
      <c r="D1950" s="118"/>
      <c r="E1950" s="118"/>
      <c r="F1950" s="118"/>
      <c r="G1950" s="117"/>
      <c r="H1950" s="119"/>
      <c r="I1950" s="119"/>
      <c r="J1950" s="119"/>
      <c r="K1950" s="119"/>
      <c r="L1950" s="119"/>
      <c r="M1950" s="119"/>
      <c r="N1950" s="119"/>
      <c r="O1950" s="119"/>
      <c r="P1950" s="119"/>
      <c r="Q1950" s="119"/>
      <c r="R1950" s="119"/>
      <c r="S1950" s="119"/>
      <c r="T1950" s="120"/>
      <c r="U1950" s="121"/>
    </row>
    <row r="1951" spans="3:21" s="116" customFormat="1" x14ac:dyDescent="0.2">
      <c r="C1951" s="117"/>
      <c r="D1951" s="118"/>
      <c r="E1951" s="118"/>
      <c r="F1951" s="118"/>
      <c r="G1951" s="117"/>
      <c r="H1951" s="119"/>
      <c r="I1951" s="119"/>
      <c r="J1951" s="119"/>
      <c r="K1951" s="119"/>
      <c r="L1951" s="119"/>
      <c r="M1951" s="119"/>
      <c r="N1951" s="119"/>
      <c r="O1951" s="119"/>
      <c r="P1951" s="119"/>
      <c r="Q1951" s="119"/>
      <c r="R1951" s="119"/>
      <c r="S1951" s="119"/>
      <c r="T1951" s="120"/>
      <c r="U1951" s="121"/>
    </row>
    <row r="1952" spans="3:21" s="116" customFormat="1" x14ac:dyDescent="0.2">
      <c r="C1952" s="117"/>
      <c r="D1952" s="118"/>
      <c r="E1952" s="118"/>
      <c r="F1952" s="118"/>
      <c r="G1952" s="117"/>
      <c r="H1952" s="119"/>
      <c r="I1952" s="119"/>
      <c r="J1952" s="119"/>
      <c r="K1952" s="119"/>
      <c r="L1952" s="119"/>
      <c r="M1952" s="119"/>
      <c r="N1952" s="119"/>
      <c r="O1952" s="119"/>
      <c r="P1952" s="119"/>
      <c r="Q1952" s="119"/>
      <c r="R1952" s="119"/>
      <c r="S1952" s="119"/>
      <c r="T1952" s="120"/>
      <c r="U1952" s="121"/>
    </row>
    <row r="1953" spans="3:21" s="116" customFormat="1" x14ac:dyDescent="0.2">
      <c r="C1953" s="117"/>
      <c r="D1953" s="118"/>
      <c r="E1953" s="118"/>
      <c r="F1953" s="118"/>
      <c r="G1953" s="117"/>
      <c r="H1953" s="119"/>
      <c r="I1953" s="119"/>
      <c r="J1953" s="119"/>
      <c r="K1953" s="119"/>
      <c r="L1953" s="119"/>
      <c r="M1953" s="119"/>
      <c r="N1953" s="119"/>
      <c r="O1953" s="119"/>
      <c r="P1953" s="119"/>
      <c r="Q1953" s="119"/>
      <c r="R1953" s="119"/>
      <c r="S1953" s="119"/>
      <c r="T1953" s="120"/>
      <c r="U1953" s="121"/>
    </row>
    <row r="1954" spans="3:21" s="116" customFormat="1" x14ac:dyDescent="0.2">
      <c r="C1954" s="117"/>
      <c r="D1954" s="118"/>
      <c r="E1954" s="118"/>
      <c r="F1954" s="118"/>
      <c r="G1954" s="117"/>
      <c r="H1954" s="119"/>
      <c r="I1954" s="119"/>
      <c r="J1954" s="119"/>
      <c r="K1954" s="119"/>
      <c r="L1954" s="119"/>
      <c r="M1954" s="119"/>
      <c r="N1954" s="119"/>
      <c r="O1954" s="119"/>
      <c r="P1954" s="119"/>
      <c r="Q1954" s="119"/>
      <c r="R1954" s="119"/>
      <c r="S1954" s="119"/>
      <c r="T1954" s="120"/>
      <c r="U1954" s="121"/>
    </row>
    <row r="1955" spans="3:21" s="116" customFormat="1" x14ac:dyDescent="0.2">
      <c r="C1955" s="117"/>
      <c r="D1955" s="118"/>
      <c r="E1955" s="118"/>
      <c r="F1955" s="118"/>
      <c r="G1955" s="117"/>
      <c r="H1955" s="119"/>
      <c r="I1955" s="119"/>
      <c r="J1955" s="119"/>
      <c r="K1955" s="119"/>
      <c r="L1955" s="119"/>
      <c r="M1955" s="119"/>
      <c r="N1955" s="119"/>
      <c r="O1955" s="119"/>
      <c r="P1955" s="119"/>
      <c r="Q1955" s="119"/>
      <c r="R1955" s="119"/>
      <c r="S1955" s="119"/>
      <c r="T1955" s="120"/>
      <c r="U1955" s="121"/>
    </row>
    <row r="1956" spans="3:21" s="116" customFormat="1" x14ac:dyDescent="0.2">
      <c r="C1956" s="117"/>
      <c r="D1956" s="118"/>
      <c r="E1956" s="118"/>
      <c r="F1956" s="118"/>
      <c r="G1956" s="117"/>
      <c r="H1956" s="119"/>
      <c r="I1956" s="119"/>
      <c r="J1956" s="119"/>
      <c r="K1956" s="119"/>
      <c r="L1956" s="119"/>
      <c r="M1956" s="119"/>
      <c r="N1956" s="119"/>
      <c r="O1956" s="119"/>
      <c r="P1956" s="119"/>
      <c r="Q1956" s="119"/>
      <c r="R1956" s="119"/>
      <c r="S1956" s="119"/>
      <c r="T1956" s="120"/>
      <c r="U1956" s="121"/>
    </row>
    <row r="1957" spans="3:21" s="116" customFormat="1" x14ac:dyDescent="0.2">
      <c r="C1957" s="117"/>
      <c r="D1957" s="118"/>
      <c r="E1957" s="118"/>
      <c r="F1957" s="118"/>
      <c r="G1957" s="117"/>
      <c r="H1957" s="119"/>
      <c r="I1957" s="119"/>
      <c r="J1957" s="119"/>
      <c r="K1957" s="119"/>
      <c r="L1957" s="119"/>
      <c r="M1957" s="119"/>
      <c r="N1957" s="119"/>
      <c r="O1957" s="119"/>
      <c r="P1957" s="119"/>
      <c r="Q1957" s="119"/>
      <c r="R1957" s="119"/>
      <c r="S1957" s="119"/>
      <c r="T1957" s="120"/>
      <c r="U1957" s="121"/>
    </row>
    <row r="1958" spans="3:21" s="116" customFormat="1" x14ac:dyDescent="0.2">
      <c r="C1958" s="117"/>
      <c r="D1958" s="118"/>
      <c r="E1958" s="118"/>
      <c r="F1958" s="118"/>
      <c r="G1958" s="117"/>
      <c r="H1958" s="119"/>
      <c r="I1958" s="119"/>
      <c r="J1958" s="119"/>
      <c r="K1958" s="119"/>
      <c r="L1958" s="119"/>
      <c r="M1958" s="119"/>
      <c r="N1958" s="119"/>
      <c r="O1958" s="119"/>
      <c r="P1958" s="119"/>
      <c r="Q1958" s="119"/>
      <c r="R1958" s="119"/>
      <c r="S1958" s="119"/>
      <c r="T1958" s="120"/>
      <c r="U1958" s="121"/>
    </row>
    <row r="1959" spans="3:21" s="116" customFormat="1" x14ac:dyDescent="0.2">
      <c r="C1959" s="117"/>
      <c r="D1959" s="118"/>
      <c r="E1959" s="118"/>
      <c r="F1959" s="118"/>
      <c r="G1959" s="117"/>
      <c r="H1959" s="119"/>
      <c r="I1959" s="119"/>
      <c r="J1959" s="119"/>
      <c r="K1959" s="119"/>
      <c r="L1959" s="119"/>
      <c r="M1959" s="119"/>
      <c r="N1959" s="119"/>
      <c r="O1959" s="119"/>
      <c r="P1959" s="119"/>
      <c r="Q1959" s="119"/>
      <c r="R1959" s="119"/>
      <c r="S1959" s="119"/>
      <c r="T1959" s="120"/>
      <c r="U1959" s="121"/>
    </row>
    <row r="1960" spans="3:21" s="116" customFormat="1" x14ac:dyDescent="0.2">
      <c r="C1960" s="117"/>
      <c r="D1960" s="118"/>
      <c r="E1960" s="118"/>
      <c r="F1960" s="118"/>
      <c r="G1960" s="117"/>
      <c r="H1960" s="119"/>
      <c r="I1960" s="119"/>
      <c r="J1960" s="119"/>
      <c r="K1960" s="119"/>
      <c r="L1960" s="119"/>
      <c r="M1960" s="119"/>
      <c r="N1960" s="119"/>
      <c r="O1960" s="119"/>
      <c r="P1960" s="119"/>
      <c r="Q1960" s="119"/>
      <c r="R1960" s="119"/>
      <c r="S1960" s="119"/>
      <c r="T1960" s="120"/>
      <c r="U1960" s="121"/>
    </row>
    <row r="1961" spans="3:21" s="116" customFormat="1" x14ac:dyDescent="0.2">
      <c r="C1961" s="117"/>
      <c r="D1961" s="118"/>
      <c r="E1961" s="118"/>
      <c r="F1961" s="118"/>
      <c r="G1961" s="117"/>
      <c r="H1961" s="119"/>
      <c r="I1961" s="119"/>
      <c r="J1961" s="119"/>
      <c r="K1961" s="119"/>
      <c r="L1961" s="119"/>
      <c r="M1961" s="119"/>
      <c r="N1961" s="119"/>
      <c r="O1961" s="119"/>
      <c r="P1961" s="119"/>
      <c r="Q1961" s="119"/>
      <c r="R1961" s="119"/>
      <c r="S1961" s="119"/>
      <c r="T1961" s="120"/>
      <c r="U1961" s="121"/>
    </row>
    <row r="1962" spans="3:21" s="116" customFormat="1" x14ac:dyDescent="0.2">
      <c r="C1962" s="117"/>
      <c r="D1962" s="118"/>
      <c r="E1962" s="118"/>
      <c r="F1962" s="118"/>
      <c r="G1962" s="117"/>
      <c r="H1962" s="119"/>
      <c r="I1962" s="119"/>
      <c r="J1962" s="119"/>
      <c r="K1962" s="119"/>
      <c r="L1962" s="119"/>
      <c r="M1962" s="119"/>
      <c r="N1962" s="119"/>
      <c r="O1962" s="119"/>
      <c r="P1962" s="119"/>
      <c r="Q1962" s="119"/>
      <c r="R1962" s="119"/>
      <c r="S1962" s="119"/>
      <c r="T1962" s="120"/>
      <c r="U1962" s="121"/>
    </row>
    <row r="1963" spans="3:21" s="116" customFormat="1" x14ac:dyDescent="0.2">
      <c r="C1963" s="117"/>
      <c r="D1963" s="118"/>
      <c r="E1963" s="118"/>
      <c r="F1963" s="118"/>
      <c r="G1963" s="117"/>
      <c r="H1963" s="119"/>
      <c r="I1963" s="119"/>
      <c r="J1963" s="119"/>
      <c r="K1963" s="119"/>
      <c r="L1963" s="119"/>
      <c r="M1963" s="119"/>
      <c r="N1963" s="119"/>
      <c r="O1963" s="119"/>
      <c r="P1963" s="119"/>
      <c r="Q1963" s="119"/>
      <c r="R1963" s="119"/>
      <c r="S1963" s="119"/>
      <c r="T1963" s="120"/>
      <c r="U1963" s="121"/>
    </row>
    <row r="1964" spans="3:21" s="116" customFormat="1" x14ac:dyDescent="0.2">
      <c r="C1964" s="117"/>
      <c r="D1964" s="118"/>
      <c r="E1964" s="118"/>
      <c r="F1964" s="118"/>
      <c r="G1964" s="117"/>
      <c r="H1964" s="119"/>
      <c r="I1964" s="119"/>
      <c r="J1964" s="119"/>
      <c r="K1964" s="119"/>
      <c r="L1964" s="119"/>
      <c r="M1964" s="119"/>
      <c r="N1964" s="119"/>
      <c r="O1964" s="119"/>
      <c r="P1964" s="119"/>
      <c r="Q1964" s="119"/>
      <c r="R1964" s="119"/>
      <c r="S1964" s="119"/>
      <c r="T1964" s="120"/>
      <c r="U1964" s="121"/>
    </row>
    <row r="1965" spans="3:21" s="116" customFormat="1" x14ac:dyDescent="0.2">
      <c r="C1965" s="117"/>
      <c r="D1965" s="118"/>
      <c r="E1965" s="118"/>
      <c r="F1965" s="118"/>
      <c r="G1965" s="117"/>
      <c r="H1965" s="119"/>
      <c r="I1965" s="119"/>
      <c r="J1965" s="119"/>
      <c r="K1965" s="119"/>
      <c r="L1965" s="119"/>
      <c r="M1965" s="119"/>
      <c r="N1965" s="119"/>
      <c r="O1965" s="119"/>
      <c r="P1965" s="119"/>
      <c r="Q1965" s="119"/>
      <c r="R1965" s="119"/>
      <c r="S1965" s="119"/>
      <c r="T1965" s="120"/>
      <c r="U1965" s="121"/>
    </row>
    <row r="1966" spans="3:21" s="116" customFormat="1" x14ac:dyDescent="0.2">
      <c r="C1966" s="117"/>
      <c r="D1966" s="118"/>
      <c r="E1966" s="118"/>
      <c r="F1966" s="118"/>
      <c r="G1966" s="117"/>
      <c r="H1966" s="119"/>
      <c r="I1966" s="119"/>
      <c r="J1966" s="119"/>
      <c r="K1966" s="119"/>
      <c r="L1966" s="119"/>
      <c r="M1966" s="119"/>
      <c r="N1966" s="119"/>
      <c r="O1966" s="119"/>
      <c r="P1966" s="119"/>
      <c r="Q1966" s="119"/>
      <c r="R1966" s="119"/>
      <c r="S1966" s="119"/>
      <c r="T1966" s="120"/>
      <c r="U1966" s="121"/>
    </row>
    <row r="1967" spans="3:21" s="116" customFormat="1" x14ac:dyDescent="0.2">
      <c r="C1967" s="117"/>
      <c r="D1967" s="118"/>
      <c r="E1967" s="118"/>
      <c r="F1967" s="118"/>
      <c r="G1967" s="117"/>
      <c r="H1967" s="119"/>
      <c r="I1967" s="119"/>
      <c r="J1967" s="119"/>
      <c r="K1967" s="119"/>
      <c r="L1967" s="119"/>
      <c r="M1967" s="119"/>
      <c r="N1967" s="119"/>
      <c r="O1967" s="119"/>
      <c r="P1967" s="119"/>
      <c r="Q1967" s="119"/>
      <c r="R1967" s="119"/>
      <c r="S1967" s="119"/>
      <c r="T1967" s="120"/>
      <c r="U1967" s="121"/>
    </row>
    <row r="1968" spans="3:21" s="116" customFormat="1" x14ac:dyDescent="0.2">
      <c r="C1968" s="117"/>
      <c r="D1968" s="118"/>
      <c r="E1968" s="118"/>
      <c r="F1968" s="118"/>
      <c r="G1968" s="117"/>
      <c r="H1968" s="119"/>
      <c r="I1968" s="119"/>
      <c r="J1968" s="119"/>
      <c r="K1968" s="119"/>
      <c r="L1968" s="119"/>
      <c r="M1968" s="119"/>
      <c r="N1968" s="119"/>
      <c r="O1968" s="119"/>
      <c r="P1968" s="119"/>
      <c r="Q1968" s="119"/>
      <c r="R1968" s="119"/>
      <c r="S1968" s="119"/>
      <c r="T1968" s="120"/>
      <c r="U1968" s="121"/>
    </row>
    <row r="1969" spans="3:21" s="116" customFormat="1" x14ac:dyDescent="0.2">
      <c r="C1969" s="117"/>
      <c r="D1969" s="118"/>
      <c r="E1969" s="118"/>
      <c r="F1969" s="118"/>
      <c r="G1969" s="117"/>
      <c r="H1969" s="119"/>
      <c r="I1969" s="119"/>
      <c r="J1969" s="119"/>
      <c r="K1969" s="119"/>
      <c r="L1969" s="119"/>
      <c r="M1969" s="119"/>
      <c r="N1969" s="119"/>
      <c r="O1969" s="119"/>
      <c r="P1969" s="119"/>
      <c r="Q1969" s="119"/>
      <c r="R1969" s="119"/>
      <c r="S1969" s="119"/>
      <c r="T1969" s="120"/>
      <c r="U1969" s="121"/>
    </row>
    <row r="1970" spans="3:21" s="116" customFormat="1" x14ac:dyDescent="0.2">
      <c r="C1970" s="117"/>
      <c r="D1970" s="118"/>
      <c r="E1970" s="118"/>
      <c r="F1970" s="118"/>
      <c r="G1970" s="117"/>
      <c r="H1970" s="119"/>
      <c r="I1970" s="119"/>
      <c r="J1970" s="119"/>
      <c r="K1970" s="119"/>
      <c r="L1970" s="119"/>
      <c r="M1970" s="119"/>
      <c r="N1970" s="119"/>
      <c r="O1970" s="119"/>
      <c r="P1970" s="119"/>
      <c r="Q1970" s="119"/>
      <c r="R1970" s="119"/>
      <c r="S1970" s="119"/>
      <c r="T1970" s="120"/>
      <c r="U1970" s="121"/>
    </row>
    <row r="1971" spans="3:21" s="116" customFormat="1" x14ac:dyDescent="0.2">
      <c r="C1971" s="117"/>
      <c r="D1971" s="118"/>
      <c r="E1971" s="118"/>
      <c r="F1971" s="118"/>
      <c r="G1971" s="117"/>
      <c r="H1971" s="119"/>
      <c r="I1971" s="119"/>
      <c r="J1971" s="119"/>
      <c r="K1971" s="119"/>
      <c r="L1971" s="119"/>
      <c r="M1971" s="119"/>
      <c r="N1971" s="119"/>
      <c r="O1971" s="119"/>
      <c r="P1971" s="119"/>
      <c r="Q1971" s="119"/>
      <c r="R1971" s="119"/>
      <c r="S1971" s="119"/>
      <c r="T1971" s="120"/>
      <c r="U1971" s="121"/>
    </row>
    <row r="1972" spans="3:21" s="116" customFormat="1" x14ac:dyDescent="0.2">
      <c r="C1972" s="117"/>
      <c r="D1972" s="118"/>
      <c r="E1972" s="118"/>
      <c r="F1972" s="118"/>
      <c r="G1972" s="117"/>
      <c r="H1972" s="119"/>
      <c r="I1972" s="119"/>
      <c r="J1972" s="119"/>
      <c r="K1972" s="119"/>
      <c r="L1972" s="119"/>
      <c r="M1972" s="119"/>
      <c r="N1972" s="119"/>
      <c r="O1972" s="119"/>
      <c r="P1972" s="119"/>
      <c r="Q1972" s="119"/>
      <c r="R1972" s="119"/>
      <c r="S1972" s="119"/>
      <c r="T1972" s="120"/>
      <c r="U1972" s="121"/>
    </row>
    <row r="1973" spans="3:21" s="116" customFormat="1" x14ac:dyDescent="0.2">
      <c r="C1973" s="117"/>
      <c r="D1973" s="118"/>
      <c r="E1973" s="118"/>
      <c r="F1973" s="118"/>
      <c r="G1973" s="117"/>
      <c r="H1973" s="119"/>
      <c r="I1973" s="119"/>
      <c r="J1973" s="119"/>
      <c r="K1973" s="119"/>
      <c r="L1973" s="119"/>
      <c r="M1973" s="119"/>
      <c r="N1973" s="119"/>
      <c r="O1973" s="119"/>
      <c r="P1973" s="119"/>
      <c r="Q1973" s="119"/>
      <c r="R1973" s="119"/>
      <c r="S1973" s="119"/>
      <c r="T1973" s="120"/>
      <c r="U1973" s="121"/>
    </row>
    <row r="1974" spans="3:21" s="116" customFormat="1" x14ac:dyDescent="0.2">
      <c r="C1974" s="117"/>
      <c r="D1974" s="118"/>
      <c r="E1974" s="118"/>
      <c r="F1974" s="118"/>
      <c r="G1974" s="117"/>
      <c r="H1974" s="119"/>
      <c r="I1974" s="119"/>
      <c r="J1974" s="119"/>
      <c r="K1974" s="119"/>
      <c r="L1974" s="119"/>
      <c r="M1974" s="119"/>
      <c r="N1974" s="119"/>
      <c r="O1974" s="119"/>
      <c r="P1974" s="119"/>
      <c r="Q1974" s="119"/>
      <c r="R1974" s="119"/>
      <c r="S1974" s="119"/>
      <c r="T1974" s="120"/>
      <c r="U1974" s="121"/>
    </row>
    <row r="1975" spans="3:21" s="116" customFormat="1" x14ac:dyDescent="0.2">
      <c r="C1975" s="117"/>
      <c r="D1975" s="118"/>
      <c r="E1975" s="118"/>
      <c r="F1975" s="118"/>
      <c r="G1975" s="117"/>
      <c r="H1975" s="119"/>
      <c r="I1975" s="119"/>
      <c r="J1975" s="119"/>
      <c r="K1975" s="119"/>
      <c r="L1975" s="119"/>
      <c r="M1975" s="119"/>
      <c r="N1975" s="119"/>
      <c r="O1975" s="119"/>
      <c r="P1975" s="119"/>
      <c r="Q1975" s="119"/>
      <c r="R1975" s="119"/>
      <c r="S1975" s="119"/>
      <c r="T1975" s="120"/>
      <c r="U1975" s="121"/>
    </row>
    <row r="1976" spans="3:21" s="116" customFormat="1" x14ac:dyDescent="0.2">
      <c r="C1976" s="117"/>
      <c r="D1976" s="118"/>
      <c r="E1976" s="118"/>
      <c r="F1976" s="118"/>
      <c r="G1976" s="117"/>
      <c r="H1976" s="119"/>
      <c r="I1976" s="119"/>
      <c r="J1976" s="119"/>
      <c r="K1976" s="119"/>
      <c r="L1976" s="119"/>
      <c r="M1976" s="119"/>
      <c r="N1976" s="119"/>
      <c r="O1976" s="119"/>
      <c r="P1976" s="119"/>
      <c r="Q1976" s="119"/>
      <c r="R1976" s="119"/>
      <c r="S1976" s="119"/>
      <c r="T1976" s="120"/>
      <c r="U1976" s="121"/>
    </row>
    <row r="1977" spans="3:21" s="116" customFormat="1" x14ac:dyDescent="0.2">
      <c r="C1977" s="117"/>
      <c r="D1977" s="118"/>
      <c r="E1977" s="118"/>
      <c r="F1977" s="118"/>
      <c r="G1977" s="117"/>
      <c r="H1977" s="119"/>
      <c r="I1977" s="119"/>
      <c r="J1977" s="119"/>
      <c r="K1977" s="119"/>
      <c r="L1977" s="119"/>
      <c r="M1977" s="119"/>
      <c r="N1977" s="119"/>
      <c r="O1977" s="119"/>
      <c r="P1977" s="119"/>
      <c r="Q1977" s="119"/>
      <c r="R1977" s="119"/>
      <c r="S1977" s="119"/>
      <c r="T1977" s="120"/>
      <c r="U1977" s="121"/>
    </row>
    <row r="1978" spans="3:21" s="116" customFormat="1" x14ac:dyDescent="0.2">
      <c r="C1978" s="117"/>
      <c r="D1978" s="118"/>
      <c r="E1978" s="118"/>
      <c r="F1978" s="118"/>
      <c r="G1978" s="117"/>
      <c r="H1978" s="119"/>
      <c r="I1978" s="119"/>
      <c r="J1978" s="119"/>
      <c r="K1978" s="119"/>
      <c r="L1978" s="119"/>
      <c r="M1978" s="119"/>
      <c r="N1978" s="119"/>
      <c r="O1978" s="119"/>
      <c r="P1978" s="119"/>
      <c r="Q1978" s="119"/>
      <c r="R1978" s="119"/>
      <c r="S1978" s="119"/>
      <c r="T1978" s="120"/>
      <c r="U1978" s="121"/>
    </row>
    <row r="1979" spans="3:21" s="116" customFormat="1" x14ac:dyDescent="0.2">
      <c r="C1979" s="117"/>
      <c r="D1979" s="118"/>
      <c r="E1979" s="118"/>
      <c r="F1979" s="118"/>
      <c r="G1979" s="117"/>
      <c r="H1979" s="119"/>
      <c r="I1979" s="119"/>
      <c r="J1979" s="119"/>
      <c r="K1979" s="119"/>
      <c r="L1979" s="119"/>
      <c r="M1979" s="119"/>
      <c r="N1979" s="119"/>
      <c r="O1979" s="119"/>
      <c r="P1979" s="119"/>
      <c r="Q1979" s="119"/>
      <c r="R1979" s="119"/>
      <c r="S1979" s="119"/>
      <c r="T1979" s="120"/>
      <c r="U1979" s="121"/>
    </row>
    <row r="1980" spans="3:21" s="116" customFormat="1" x14ac:dyDescent="0.2">
      <c r="C1980" s="117"/>
      <c r="D1980" s="118"/>
      <c r="E1980" s="118"/>
      <c r="F1980" s="118"/>
      <c r="G1980" s="117"/>
      <c r="H1980" s="119"/>
      <c r="I1980" s="119"/>
      <c r="J1980" s="119"/>
      <c r="K1980" s="119"/>
      <c r="L1980" s="119"/>
      <c r="M1980" s="119"/>
      <c r="N1980" s="119"/>
      <c r="O1980" s="119"/>
      <c r="P1980" s="119"/>
      <c r="Q1980" s="119"/>
      <c r="R1980" s="119"/>
      <c r="S1980" s="119"/>
      <c r="T1980" s="120"/>
      <c r="U1980" s="121"/>
    </row>
    <row r="1981" spans="3:21" s="116" customFormat="1" x14ac:dyDescent="0.2">
      <c r="C1981" s="117"/>
      <c r="D1981" s="118"/>
      <c r="E1981" s="118"/>
      <c r="F1981" s="118"/>
      <c r="G1981" s="117"/>
      <c r="H1981" s="119"/>
      <c r="I1981" s="119"/>
      <c r="J1981" s="119"/>
      <c r="K1981" s="119"/>
      <c r="L1981" s="119"/>
      <c r="M1981" s="119"/>
      <c r="N1981" s="119"/>
      <c r="O1981" s="119"/>
      <c r="P1981" s="119"/>
      <c r="Q1981" s="119"/>
      <c r="R1981" s="119"/>
      <c r="S1981" s="119"/>
      <c r="T1981" s="120"/>
      <c r="U1981" s="121"/>
    </row>
    <row r="1982" spans="3:21" s="116" customFormat="1" x14ac:dyDescent="0.2">
      <c r="C1982" s="117"/>
      <c r="D1982" s="118"/>
      <c r="E1982" s="118"/>
      <c r="F1982" s="118"/>
      <c r="G1982" s="117"/>
      <c r="H1982" s="119"/>
      <c r="I1982" s="119"/>
      <c r="J1982" s="119"/>
      <c r="K1982" s="119"/>
      <c r="L1982" s="119"/>
      <c r="M1982" s="119"/>
      <c r="N1982" s="119"/>
      <c r="O1982" s="119"/>
      <c r="P1982" s="119"/>
      <c r="Q1982" s="119"/>
      <c r="R1982" s="119"/>
      <c r="S1982" s="119"/>
      <c r="T1982" s="120"/>
      <c r="U1982" s="121"/>
    </row>
    <row r="1983" spans="3:21" s="116" customFormat="1" x14ac:dyDescent="0.2">
      <c r="C1983" s="117"/>
      <c r="D1983" s="118"/>
      <c r="E1983" s="118"/>
      <c r="F1983" s="118"/>
      <c r="G1983" s="117"/>
      <c r="H1983" s="119"/>
      <c r="I1983" s="119"/>
      <c r="J1983" s="119"/>
      <c r="K1983" s="119"/>
      <c r="L1983" s="119"/>
      <c r="M1983" s="119"/>
      <c r="N1983" s="119"/>
      <c r="O1983" s="119"/>
      <c r="P1983" s="119"/>
      <c r="Q1983" s="119"/>
      <c r="R1983" s="119"/>
      <c r="S1983" s="119"/>
      <c r="T1983" s="120"/>
      <c r="U1983" s="121"/>
    </row>
    <row r="1984" spans="3:21" s="116" customFormat="1" x14ac:dyDescent="0.2">
      <c r="C1984" s="117"/>
      <c r="D1984" s="118"/>
      <c r="E1984" s="118"/>
      <c r="F1984" s="118"/>
      <c r="G1984" s="117"/>
      <c r="H1984" s="119"/>
      <c r="I1984" s="119"/>
      <c r="J1984" s="119"/>
      <c r="K1984" s="119"/>
      <c r="L1984" s="119"/>
      <c r="M1984" s="119"/>
      <c r="N1984" s="119"/>
      <c r="O1984" s="119"/>
      <c r="P1984" s="119"/>
      <c r="Q1984" s="119"/>
      <c r="R1984" s="119"/>
      <c r="S1984" s="119"/>
      <c r="T1984" s="120"/>
      <c r="U1984" s="121"/>
    </row>
    <row r="1985" spans="3:21" s="116" customFormat="1" x14ac:dyDescent="0.2">
      <c r="C1985" s="117"/>
      <c r="D1985" s="118"/>
      <c r="E1985" s="118"/>
      <c r="F1985" s="118"/>
      <c r="G1985" s="117"/>
      <c r="H1985" s="119"/>
      <c r="I1985" s="119"/>
      <c r="J1985" s="119"/>
      <c r="K1985" s="119"/>
      <c r="L1985" s="119"/>
      <c r="M1985" s="119"/>
      <c r="N1985" s="119"/>
      <c r="O1985" s="119"/>
      <c r="P1985" s="119"/>
      <c r="Q1985" s="119"/>
      <c r="R1985" s="119"/>
      <c r="S1985" s="119"/>
      <c r="T1985" s="120"/>
      <c r="U1985" s="121"/>
    </row>
    <row r="1986" spans="3:21" s="116" customFormat="1" x14ac:dyDescent="0.2">
      <c r="C1986" s="117"/>
      <c r="D1986" s="118"/>
      <c r="E1986" s="118"/>
      <c r="F1986" s="118"/>
      <c r="G1986" s="117"/>
      <c r="H1986" s="119"/>
      <c r="I1986" s="119"/>
      <c r="J1986" s="119"/>
      <c r="K1986" s="119"/>
      <c r="L1986" s="119"/>
      <c r="M1986" s="119"/>
      <c r="N1986" s="119"/>
      <c r="O1986" s="119"/>
      <c r="P1986" s="119"/>
      <c r="Q1986" s="119"/>
      <c r="R1986" s="119"/>
      <c r="S1986" s="119"/>
      <c r="T1986" s="120"/>
      <c r="U1986" s="121"/>
    </row>
    <row r="1987" spans="3:21" s="116" customFormat="1" x14ac:dyDescent="0.2">
      <c r="C1987" s="117"/>
      <c r="D1987" s="118"/>
      <c r="E1987" s="118"/>
      <c r="F1987" s="118"/>
      <c r="G1987" s="117"/>
      <c r="H1987" s="119"/>
      <c r="I1987" s="119"/>
      <c r="J1987" s="119"/>
      <c r="K1987" s="119"/>
      <c r="L1987" s="119"/>
      <c r="M1987" s="119"/>
      <c r="N1987" s="119"/>
      <c r="O1987" s="119"/>
      <c r="P1987" s="119"/>
      <c r="Q1987" s="119"/>
      <c r="R1987" s="119"/>
      <c r="S1987" s="119"/>
      <c r="T1987" s="120"/>
      <c r="U1987" s="121"/>
    </row>
    <row r="1988" spans="3:21" s="116" customFormat="1" x14ac:dyDescent="0.2">
      <c r="C1988" s="117"/>
      <c r="D1988" s="118"/>
      <c r="E1988" s="118"/>
      <c r="F1988" s="118"/>
      <c r="G1988" s="117"/>
      <c r="H1988" s="119"/>
      <c r="I1988" s="119"/>
      <c r="J1988" s="119"/>
      <c r="K1988" s="119"/>
      <c r="L1988" s="119"/>
      <c r="M1988" s="119"/>
      <c r="N1988" s="119"/>
      <c r="O1988" s="119"/>
      <c r="P1988" s="119"/>
      <c r="Q1988" s="119"/>
      <c r="R1988" s="119"/>
      <c r="S1988" s="119"/>
      <c r="T1988" s="120"/>
      <c r="U1988" s="121"/>
    </row>
    <row r="1989" spans="3:21" s="116" customFormat="1" x14ac:dyDescent="0.2">
      <c r="C1989" s="117"/>
      <c r="D1989" s="118"/>
      <c r="E1989" s="118"/>
      <c r="F1989" s="118"/>
      <c r="G1989" s="117"/>
      <c r="H1989" s="119"/>
      <c r="I1989" s="119"/>
      <c r="J1989" s="119"/>
      <c r="K1989" s="119"/>
      <c r="L1989" s="119"/>
      <c r="M1989" s="119"/>
      <c r="N1989" s="119"/>
      <c r="O1989" s="119"/>
      <c r="P1989" s="119"/>
      <c r="Q1989" s="119"/>
      <c r="R1989" s="119"/>
      <c r="S1989" s="119"/>
      <c r="T1989" s="120"/>
      <c r="U1989" s="121"/>
    </row>
    <row r="1990" spans="3:21" s="116" customFormat="1" x14ac:dyDescent="0.2">
      <c r="C1990" s="117"/>
      <c r="D1990" s="118"/>
      <c r="E1990" s="118"/>
      <c r="F1990" s="118"/>
      <c r="G1990" s="117"/>
      <c r="H1990" s="119"/>
      <c r="I1990" s="119"/>
      <c r="J1990" s="119"/>
      <c r="K1990" s="119"/>
      <c r="L1990" s="119"/>
      <c r="M1990" s="119"/>
      <c r="N1990" s="119"/>
      <c r="O1990" s="119"/>
      <c r="P1990" s="119"/>
      <c r="Q1990" s="119"/>
      <c r="R1990" s="119"/>
      <c r="S1990" s="119"/>
      <c r="T1990" s="120"/>
      <c r="U1990" s="121"/>
    </row>
    <row r="1991" spans="3:21" s="116" customFormat="1" x14ac:dyDescent="0.2">
      <c r="C1991" s="117"/>
      <c r="D1991" s="118"/>
      <c r="E1991" s="118"/>
      <c r="F1991" s="118"/>
      <c r="G1991" s="117"/>
      <c r="H1991" s="119"/>
      <c r="I1991" s="119"/>
      <c r="J1991" s="119"/>
      <c r="K1991" s="119"/>
      <c r="L1991" s="119"/>
      <c r="M1991" s="119"/>
      <c r="N1991" s="119"/>
      <c r="O1991" s="119"/>
      <c r="P1991" s="119"/>
      <c r="Q1991" s="119"/>
      <c r="R1991" s="119"/>
      <c r="S1991" s="119"/>
      <c r="T1991" s="120"/>
      <c r="U1991" s="121"/>
    </row>
    <row r="1992" spans="3:21" s="116" customFormat="1" x14ac:dyDescent="0.2">
      <c r="C1992" s="117"/>
      <c r="D1992" s="118"/>
      <c r="E1992" s="118"/>
      <c r="F1992" s="118"/>
      <c r="G1992" s="117"/>
      <c r="H1992" s="119"/>
      <c r="I1992" s="119"/>
      <c r="J1992" s="119"/>
      <c r="K1992" s="119"/>
      <c r="L1992" s="119"/>
      <c r="M1992" s="119"/>
      <c r="N1992" s="119"/>
      <c r="O1992" s="119"/>
      <c r="P1992" s="119"/>
      <c r="Q1992" s="119"/>
      <c r="R1992" s="119"/>
      <c r="S1992" s="119"/>
      <c r="T1992" s="120"/>
      <c r="U1992" s="121"/>
    </row>
    <row r="1993" spans="3:21" s="116" customFormat="1" x14ac:dyDescent="0.2">
      <c r="C1993" s="117"/>
      <c r="D1993" s="118"/>
      <c r="E1993" s="118"/>
      <c r="F1993" s="118"/>
      <c r="G1993" s="117"/>
      <c r="H1993" s="119"/>
      <c r="I1993" s="119"/>
      <c r="J1993" s="119"/>
      <c r="K1993" s="119"/>
      <c r="L1993" s="119"/>
      <c r="M1993" s="119"/>
      <c r="N1993" s="119"/>
      <c r="O1993" s="119"/>
      <c r="P1993" s="119"/>
      <c r="Q1993" s="119"/>
      <c r="R1993" s="119"/>
      <c r="S1993" s="119"/>
      <c r="T1993" s="120"/>
      <c r="U1993" s="121"/>
    </row>
    <row r="1994" spans="3:21" s="116" customFormat="1" x14ac:dyDescent="0.2">
      <c r="C1994" s="117"/>
      <c r="D1994" s="118"/>
      <c r="E1994" s="118"/>
      <c r="F1994" s="118"/>
      <c r="G1994" s="117"/>
      <c r="H1994" s="119"/>
      <c r="I1994" s="119"/>
      <c r="J1994" s="119"/>
      <c r="K1994" s="119"/>
      <c r="L1994" s="119"/>
      <c r="M1994" s="119"/>
      <c r="N1994" s="119"/>
      <c r="O1994" s="119"/>
      <c r="P1994" s="119"/>
      <c r="Q1994" s="119"/>
      <c r="R1994" s="119"/>
      <c r="S1994" s="119"/>
      <c r="T1994" s="120"/>
      <c r="U1994" s="121"/>
    </row>
    <row r="1995" spans="3:21" s="116" customFormat="1" x14ac:dyDescent="0.2">
      <c r="C1995" s="117"/>
      <c r="D1995" s="118"/>
      <c r="E1995" s="118"/>
      <c r="F1995" s="118"/>
      <c r="G1995" s="117"/>
      <c r="H1995" s="119"/>
      <c r="I1995" s="119"/>
      <c r="J1995" s="119"/>
      <c r="K1995" s="119"/>
      <c r="L1995" s="119"/>
      <c r="M1995" s="119"/>
      <c r="N1995" s="119"/>
      <c r="O1995" s="119"/>
      <c r="P1995" s="119"/>
      <c r="Q1995" s="119"/>
      <c r="R1995" s="119"/>
      <c r="S1995" s="119"/>
      <c r="T1995" s="120"/>
      <c r="U1995" s="121"/>
    </row>
    <row r="1996" spans="3:21" s="116" customFormat="1" x14ac:dyDescent="0.2">
      <c r="C1996" s="117"/>
      <c r="D1996" s="118"/>
      <c r="E1996" s="118"/>
      <c r="F1996" s="118"/>
      <c r="G1996" s="117"/>
      <c r="H1996" s="119"/>
      <c r="I1996" s="119"/>
      <c r="J1996" s="119"/>
      <c r="K1996" s="119"/>
      <c r="L1996" s="119"/>
      <c r="M1996" s="119"/>
      <c r="N1996" s="119"/>
      <c r="O1996" s="119"/>
      <c r="P1996" s="119"/>
      <c r="Q1996" s="119"/>
      <c r="R1996" s="119"/>
      <c r="S1996" s="119"/>
      <c r="T1996" s="120"/>
      <c r="U1996" s="121"/>
    </row>
    <row r="1997" spans="3:21" s="116" customFormat="1" x14ac:dyDescent="0.2">
      <c r="C1997" s="117"/>
      <c r="D1997" s="118"/>
      <c r="E1997" s="118"/>
      <c r="F1997" s="118"/>
      <c r="G1997" s="117"/>
      <c r="H1997" s="119"/>
      <c r="I1997" s="119"/>
      <c r="J1997" s="119"/>
      <c r="K1997" s="119"/>
      <c r="L1997" s="119"/>
      <c r="M1997" s="119"/>
      <c r="N1997" s="119"/>
      <c r="O1997" s="119"/>
      <c r="P1997" s="119"/>
      <c r="Q1997" s="119"/>
      <c r="R1997" s="119"/>
      <c r="S1997" s="119"/>
      <c r="T1997" s="120"/>
      <c r="U1997" s="121"/>
    </row>
    <row r="1998" spans="3:21" s="116" customFormat="1" x14ac:dyDescent="0.2">
      <c r="C1998" s="117"/>
      <c r="D1998" s="118"/>
      <c r="E1998" s="118"/>
      <c r="F1998" s="118"/>
      <c r="G1998" s="117"/>
      <c r="H1998" s="119"/>
      <c r="I1998" s="119"/>
      <c r="J1998" s="119"/>
      <c r="K1998" s="119"/>
      <c r="L1998" s="119"/>
      <c r="M1998" s="119"/>
      <c r="N1998" s="119"/>
      <c r="O1998" s="119"/>
      <c r="P1998" s="119"/>
      <c r="Q1998" s="119"/>
      <c r="R1998" s="119"/>
      <c r="S1998" s="119"/>
      <c r="T1998" s="120"/>
      <c r="U1998" s="121"/>
    </row>
    <row r="1999" spans="3:21" s="116" customFormat="1" x14ac:dyDescent="0.2">
      <c r="C1999" s="117"/>
      <c r="D1999" s="118"/>
      <c r="E1999" s="118"/>
      <c r="F1999" s="118"/>
      <c r="G1999" s="117"/>
      <c r="H1999" s="119"/>
      <c r="I1999" s="119"/>
      <c r="J1999" s="119"/>
      <c r="K1999" s="119"/>
      <c r="L1999" s="119"/>
      <c r="M1999" s="119"/>
      <c r="N1999" s="119"/>
      <c r="O1999" s="119"/>
      <c r="P1999" s="119"/>
      <c r="Q1999" s="119"/>
      <c r="R1999" s="119"/>
      <c r="S1999" s="119"/>
      <c r="T1999" s="120"/>
      <c r="U1999" s="121"/>
    </row>
    <row r="2000" spans="3:21" s="116" customFormat="1" x14ac:dyDescent="0.2">
      <c r="C2000" s="117"/>
      <c r="D2000" s="118"/>
      <c r="E2000" s="118"/>
      <c r="F2000" s="118"/>
      <c r="G2000" s="117"/>
      <c r="H2000" s="119"/>
      <c r="I2000" s="119"/>
      <c r="J2000" s="119"/>
      <c r="K2000" s="119"/>
      <c r="L2000" s="119"/>
      <c r="M2000" s="119"/>
      <c r="N2000" s="119"/>
      <c r="O2000" s="119"/>
      <c r="P2000" s="119"/>
      <c r="Q2000" s="119"/>
      <c r="R2000" s="119"/>
      <c r="S2000" s="119"/>
      <c r="T2000" s="120"/>
      <c r="U2000" s="121"/>
    </row>
    <row r="2001" spans="3:21" s="116" customFormat="1" x14ac:dyDescent="0.2">
      <c r="C2001" s="117"/>
      <c r="D2001" s="118"/>
      <c r="E2001" s="118"/>
      <c r="F2001" s="118"/>
      <c r="G2001" s="117"/>
      <c r="H2001" s="119"/>
      <c r="I2001" s="119"/>
      <c r="J2001" s="119"/>
      <c r="K2001" s="119"/>
      <c r="L2001" s="119"/>
      <c r="M2001" s="119"/>
      <c r="N2001" s="119"/>
      <c r="O2001" s="119"/>
      <c r="P2001" s="119"/>
      <c r="Q2001" s="119"/>
      <c r="R2001" s="119"/>
      <c r="S2001" s="119"/>
      <c r="T2001" s="120"/>
      <c r="U2001" s="121"/>
    </row>
    <row r="2002" spans="3:21" s="116" customFormat="1" x14ac:dyDescent="0.2">
      <c r="C2002" s="117"/>
      <c r="D2002" s="118"/>
      <c r="E2002" s="118"/>
      <c r="F2002" s="118"/>
      <c r="G2002" s="117"/>
      <c r="H2002" s="119"/>
      <c r="I2002" s="119"/>
      <c r="J2002" s="119"/>
      <c r="K2002" s="119"/>
      <c r="L2002" s="119"/>
      <c r="M2002" s="119"/>
      <c r="N2002" s="119"/>
      <c r="O2002" s="119"/>
      <c r="P2002" s="119"/>
      <c r="Q2002" s="119"/>
      <c r="R2002" s="119"/>
      <c r="S2002" s="119"/>
      <c r="T2002" s="120"/>
      <c r="U2002" s="121"/>
    </row>
    <row r="2003" spans="3:21" s="116" customFormat="1" x14ac:dyDescent="0.2">
      <c r="C2003" s="117"/>
      <c r="D2003" s="118"/>
      <c r="E2003" s="118"/>
      <c r="F2003" s="118"/>
      <c r="G2003" s="117"/>
      <c r="H2003" s="119"/>
      <c r="I2003" s="119"/>
      <c r="J2003" s="119"/>
      <c r="K2003" s="119"/>
      <c r="L2003" s="119"/>
      <c r="M2003" s="119"/>
      <c r="N2003" s="119"/>
      <c r="O2003" s="119"/>
      <c r="P2003" s="119"/>
      <c r="Q2003" s="119"/>
      <c r="R2003" s="119"/>
      <c r="S2003" s="119"/>
      <c r="T2003" s="120"/>
      <c r="U2003" s="121"/>
    </row>
    <row r="2004" spans="3:21" s="116" customFormat="1" x14ac:dyDescent="0.2">
      <c r="C2004" s="117"/>
      <c r="D2004" s="118"/>
      <c r="E2004" s="118"/>
      <c r="F2004" s="118"/>
      <c r="G2004" s="117"/>
      <c r="H2004" s="119"/>
      <c r="I2004" s="119"/>
      <c r="J2004" s="119"/>
      <c r="K2004" s="119"/>
      <c r="L2004" s="119"/>
      <c r="M2004" s="119"/>
      <c r="N2004" s="119"/>
      <c r="O2004" s="119"/>
      <c r="P2004" s="119"/>
      <c r="Q2004" s="119"/>
      <c r="R2004" s="119"/>
      <c r="S2004" s="119"/>
      <c r="T2004" s="120"/>
      <c r="U2004" s="121"/>
    </row>
    <row r="2005" spans="3:21" s="116" customFormat="1" x14ac:dyDescent="0.2">
      <c r="C2005" s="117"/>
      <c r="D2005" s="118"/>
      <c r="E2005" s="118"/>
      <c r="F2005" s="118"/>
      <c r="G2005" s="117"/>
      <c r="H2005" s="119"/>
      <c r="I2005" s="119"/>
      <c r="J2005" s="119"/>
      <c r="K2005" s="119"/>
      <c r="L2005" s="119"/>
      <c r="M2005" s="119"/>
      <c r="N2005" s="119"/>
      <c r="O2005" s="119"/>
      <c r="P2005" s="119"/>
      <c r="Q2005" s="119"/>
      <c r="R2005" s="119"/>
      <c r="S2005" s="119"/>
      <c r="T2005" s="120"/>
      <c r="U2005" s="121"/>
    </row>
    <row r="2006" spans="3:21" s="116" customFormat="1" x14ac:dyDescent="0.2">
      <c r="C2006" s="117"/>
      <c r="D2006" s="118"/>
      <c r="E2006" s="118"/>
      <c r="F2006" s="118"/>
      <c r="G2006" s="117"/>
      <c r="H2006" s="119"/>
      <c r="I2006" s="119"/>
      <c r="J2006" s="119"/>
      <c r="K2006" s="119"/>
      <c r="L2006" s="119"/>
      <c r="M2006" s="119"/>
      <c r="N2006" s="119"/>
      <c r="O2006" s="119"/>
      <c r="P2006" s="119"/>
      <c r="Q2006" s="119"/>
      <c r="R2006" s="119"/>
      <c r="S2006" s="119"/>
      <c r="T2006" s="120"/>
      <c r="U2006" s="121"/>
    </row>
    <row r="2007" spans="3:21" s="116" customFormat="1" x14ac:dyDescent="0.2">
      <c r="C2007" s="117"/>
      <c r="D2007" s="118"/>
      <c r="E2007" s="118"/>
      <c r="F2007" s="118"/>
      <c r="G2007" s="117"/>
      <c r="H2007" s="119"/>
      <c r="I2007" s="119"/>
      <c r="J2007" s="119"/>
      <c r="K2007" s="119"/>
      <c r="L2007" s="119"/>
      <c r="M2007" s="119"/>
      <c r="N2007" s="119"/>
      <c r="O2007" s="119"/>
      <c r="P2007" s="119"/>
      <c r="Q2007" s="119"/>
      <c r="R2007" s="119"/>
      <c r="S2007" s="119"/>
      <c r="T2007" s="120"/>
      <c r="U2007" s="121"/>
    </row>
    <row r="2008" spans="3:21" s="116" customFormat="1" x14ac:dyDescent="0.2">
      <c r="C2008" s="117"/>
      <c r="D2008" s="118"/>
      <c r="E2008" s="118"/>
      <c r="F2008" s="118"/>
      <c r="G2008" s="117"/>
      <c r="H2008" s="119"/>
      <c r="I2008" s="119"/>
      <c r="J2008" s="119"/>
      <c r="K2008" s="119"/>
      <c r="L2008" s="119"/>
      <c r="M2008" s="119"/>
      <c r="N2008" s="119"/>
      <c r="O2008" s="119"/>
      <c r="P2008" s="119"/>
      <c r="Q2008" s="119"/>
      <c r="R2008" s="119"/>
      <c r="S2008" s="119"/>
      <c r="T2008" s="120"/>
      <c r="U2008" s="121"/>
    </row>
    <row r="2009" spans="3:21" s="116" customFormat="1" x14ac:dyDescent="0.2">
      <c r="C2009" s="117"/>
      <c r="D2009" s="118"/>
      <c r="E2009" s="118"/>
      <c r="F2009" s="118"/>
      <c r="G2009" s="117"/>
      <c r="H2009" s="119"/>
      <c r="I2009" s="119"/>
      <c r="J2009" s="119"/>
      <c r="K2009" s="119"/>
      <c r="L2009" s="119"/>
      <c r="M2009" s="119"/>
      <c r="N2009" s="119"/>
      <c r="O2009" s="119"/>
      <c r="P2009" s="119"/>
      <c r="Q2009" s="119"/>
      <c r="R2009" s="119"/>
      <c r="S2009" s="119"/>
      <c r="T2009" s="120"/>
      <c r="U2009" s="121"/>
    </row>
    <row r="2010" spans="3:21" s="116" customFormat="1" x14ac:dyDescent="0.2">
      <c r="C2010" s="117"/>
      <c r="D2010" s="118"/>
      <c r="E2010" s="118"/>
      <c r="F2010" s="118"/>
      <c r="G2010" s="117"/>
      <c r="H2010" s="119"/>
      <c r="I2010" s="119"/>
      <c r="J2010" s="119"/>
      <c r="K2010" s="119"/>
      <c r="L2010" s="119"/>
      <c r="M2010" s="119"/>
      <c r="N2010" s="119"/>
      <c r="O2010" s="119"/>
      <c r="P2010" s="119"/>
      <c r="Q2010" s="119"/>
      <c r="R2010" s="119"/>
      <c r="S2010" s="119"/>
      <c r="T2010" s="120"/>
      <c r="U2010" s="121"/>
    </row>
    <row r="2011" spans="3:21" s="116" customFormat="1" x14ac:dyDescent="0.2">
      <c r="C2011" s="117"/>
      <c r="D2011" s="118"/>
      <c r="E2011" s="118"/>
      <c r="F2011" s="118"/>
      <c r="G2011" s="117"/>
      <c r="H2011" s="119"/>
      <c r="I2011" s="119"/>
      <c r="J2011" s="119"/>
      <c r="K2011" s="119"/>
      <c r="L2011" s="119"/>
      <c r="M2011" s="119"/>
      <c r="N2011" s="119"/>
      <c r="O2011" s="119"/>
      <c r="P2011" s="119"/>
      <c r="Q2011" s="119"/>
      <c r="R2011" s="119"/>
      <c r="S2011" s="119"/>
      <c r="T2011" s="120"/>
      <c r="U2011" s="121"/>
    </row>
    <row r="2012" spans="3:21" s="116" customFormat="1" x14ac:dyDescent="0.2">
      <c r="C2012" s="117"/>
      <c r="D2012" s="118"/>
      <c r="E2012" s="118"/>
      <c r="F2012" s="118"/>
      <c r="G2012" s="117"/>
      <c r="H2012" s="119"/>
      <c r="I2012" s="119"/>
      <c r="J2012" s="119"/>
      <c r="K2012" s="119"/>
      <c r="L2012" s="119"/>
      <c r="M2012" s="119"/>
      <c r="N2012" s="119"/>
      <c r="O2012" s="119"/>
      <c r="P2012" s="119"/>
      <c r="Q2012" s="119"/>
      <c r="R2012" s="119"/>
      <c r="S2012" s="119"/>
      <c r="T2012" s="120"/>
      <c r="U2012" s="121"/>
    </row>
    <row r="2013" spans="3:21" s="116" customFormat="1" x14ac:dyDescent="0.2">
      <c r="C2013" s="117"/>
      <c r="D2013" s="118"/>
      <c r="E2013" s="118"/>
      <c r="F2013" s="118"/>
      <c r="G2013" s="117"/>
      <c r="H2013" s="119"/>
      <c r="I2013" s="119"/>
      <c r="J2013" s="119"/>
      <c r="K2013" s="119"/>
      <c r="L2013" s="119"/>
      <c r="M2013" s="119"/>
      <c r="N2013" s="119"/>
      <c r="O2013" s="119"/>
      <c r="P2013" s="119"/>
      <c r="Q2013" s="119"/>
      <c r="R2013" s="119"/>
      <c r="S2013" s="119"/>
      <c r="T2013" s="120"/>
      <c r="U2013" s="121"/>
    </row>
    <row r="2014" spans="3:21" s="116" customFormat="1" x14ac:dyDescent="0.2">
      <c r="C2014" s="117"/>
      <c r="D2014" s="118"/>
      <c r="E2014" s="118"/>
      <c r="F2014" s="118"/>
      <c r="G2014" s="117"/>
      <c r="H2014" s="119"/>
      <c r="I2014" s="119"/>
      <c r="J2014" s="119"/>
      <c r="K2014" s="119"/>
      <c r="L2014" s="119"/>
      <c r="M2014" s="119"/>
      <c r="N2014" s="119"/>
      <c r="O2014" s="119"/>
      <c r="P2014" s="119"/>
      <c r="Q2014" s="119"/>
      <c r="R2014" s="119"/>
      <c r="S2014" s="119"/>
      <c r="T2014" s="120"/>
      <c r="U2014" s="121"/>
    </row>
    <row r="2015" spans="3:21" s="116" customFormat="1" x14ac:dyDescent="0.2">
      <c r="C2015" s="117"/>
      <c r="D2015" s="118"/>
      <c r="E2015" s="118"/>
      <c r="F2015" s="118"/>
      <c r="G2015" s="117"/>
      <c r="H2015" s="119"/>
      <c r="I2015" s="119"/>
      <c r="J2015" s="119"/>
      <c r="K2015" s="119"/>
      <c r="L2015" s="119"/>
      <c r="M2015" s="119"/>
      <c r="N2015" s="119"/>
      <c r="O2015" s="119"/>
      <c r="P2015" s="119"/>
      <c r="Q2015" s="119"/>
      <c r="R2015" s="119"/>
      <c r="S2015" s="119"/>
      <c r="T2015" s="120"/>
      <c r="U2015" s="121"/>
    </row>
    <row r="2016" spans="3:21" s="116" customFormat="1" x14ac:dyDescent="0.2">
      <c r="C2016" s="117"/>
      <c r="D2016" s="118"/>
      <c r="E2016" s="118"/>
      <c r="F2016" s="118"/>
      <c r="G2016" s="117"/>
      <c r="H2016" s="119"/>
      <c r="I2016" s="119"/>
      <c r="J2016" s="119"/>
      <c r="K2016" s="119"/>
      <c r="L2016" s="119"/>
      <c r="M2016" s="119"/>
      <c r="N2016" s="119"/>
      <c r="O2016" s="119"/>
      <c r="P2016" s="119"/>
      <c r="Q2016" s="119"/>
      <c r="R2016" s="119"/>
      <c r="S2016" s="119"/>
      <c r="T2016" s="120"/>
      <c r="U2016" s="121"/>
    </row>
    <row r="2017" spans="3:21" s="116" customFormat="1" x14ac:dyDescent="0.2">
      <c r="C2017" s="117"/>
      <c r="D2017" s="118"/>
      <c r="E2017" s="118"/>
      <c r="F2017" s="118"/>
      <c r="G2017" s="117"/>
      <c r="H2017" s="119"/>
      <c r="I2017" s="119"/>
      <c r="J2017" s="119"/>
      <c r="K2017" s="119"/>
      <c r="L2017" s="119"/>
      <c r="M2017" s="119"/>
      <c r="N2017" s="119"/>
      <c r="O2017" s="119"/>
      <c r="P2017" s="119"/>
      <c r="Q2017" s="119"/>
      <c r="R2017" s="119"/>
      <c r="S2017" s="119"/>
      <c r="T2017" s="120"/>
      <c r="U2017" s="121"/>
    </row>
    <row r="2018" spans="3:21" s="116" customFormat="1" x14ac:dyDescent="0.2">
      <c r="C2018" s="117"/>
      <c r="D2018" s="118"/>
      <c r="E2018" s="118"/>
      <c r="F2018" s="118"/>
      <c r="G2018" s="117"/>
      <c r="H2018" s="119"/>
      <c r="I2018" s="119"/>
      <c r="J2018" s="119"/>
      <c r="K2018" s="119"/>
      <c r="L2018" s="119"/>
      <c r="M2018" s="119"/>
      <c r="N2018" s="119"/>
      <c r="O2018" s="119"/>
      <c r="P2018" s="119"/>
      <c r="Q2018" s="119"/>
      <c r="R2018" s="119"/>
      <c r="S2018" s="119"/>
      <c r="T2018" s="120"/>
      <c r="U2018" s="121"/>
    </row>
    <row r="2019" spans="3:21" s="116" customFormat="1" x14ac:dyDescent="0.2">
      <c r="C2019" s="117"/>
      <c r="D2019" s="118"/>
      <c r="E2019" s="118"/>
      <c r="F2019" s="118"/>
      <c r="G2019" s="117"/>
      <c r="H2019" s="119"/>
      <c r="I2019" s="119"/>
      <c r="J2019" s="119"/>
      <c r="K2019" s="119"/>
      <c r="L2019" s="119"/>
      <c r="M2019" s="119"/>
      <c r="N2019" s="119"/>
      <c r="O2019" s="119"/>
      <c r="P2019" s="119"/>
      <c r="Q2019" s="119"/>
      <c r="R2019" s="119"/>
      <c r="S2019" s="119"/>
      <c r="T2019" s="120"/>
      <c r="U2019" s="121"/>
    </row>
    <row r="2020" spans="3:21" s="116" customFormat="1" x14ac:dyDescent="0.2">
      <c r="C2020" s="117"/>
      <c r="D2020" s="118"/>
      <c r="E2020" s="118"/>
      <c r="F2020" s="118"/>
      <c r="G2020" s="117"/>
      <c r="H2020" s="119"/>
      <c r="I2020" s="119"/>
      <c r="J2020" s="119"/>
      <c r="K2020" s="119"/>
      <c r="L2020" s="119"/>
      <c r="M2020" s="119"/>
      <c r="N2020" s="119"/>
      <c r="O2020" s="119"/>
      <c r="P2020" s="119"/>
      <c r="Q2020" s="119"/>
      <c r="R2020" s="119"/>
      <c r="S2020" s="119"/>
      <c r="T2020" s="120"/>
      <c r="U2020" s="121"/>
    </row>
    <row r="2021" spans="3:21" s="116" customFormat="1" x14ac:dyDescent="0.2">
      <c r="C2021" s="117"/>
      <c r="D2021" s="118"/>
      <c r="E2021" s="118"/>
      <c r="F2021" s="118"/>
      <c r="G2021" s="117"/>
      <c r="H2021" s="119"/>
      <c r="I2021" s="119"/>
      <c r="J2021" s="119"/>
      <c r="K2021" s="119"/>
      <c r="L2021" s="119"/>
      <c r="M2021" s="119"/>
      <c r="N2021" s="119"/>
      <c r="O2021" s="119"/>
      <c r="P2021" s="119"/>
      <c r="Q2021" s="119"/>
      <c r="R2021" s="119"/>
      <c r="S2021" s="119"/>
      <c r="T2021" s="120"/>
      <c r="U2021" s="121"/>
    </row>
    <row r="2022" spans="3:21" s="116" customFormat="1" x14ac:dyDescent="0.2">
      <c r="C2022" s="117"/>
      <c r="D2022" s="118"/>
      <c r="E2022" s="118"/>
      <c r="F2022" s="118"/>
      <c r="G2022" s="117"/>
      <c r="H2022" s="119"/>
      <c r="I2022" s="119"/>
      <c r="J2022" s="119"/>
      <c r="K2022" s="119"/>
      <c r="L2022" s="119"/>
      <c r="M2022" s="119"/>
      <c r="N2022" s="119"/>
      <c r="O2022" s="119"/>
      <c r="P2022" s="119"/>
      <c r="Q2022" s="119"/>
      <c r="R2022" s="119"/>
      <c r="S2022" s="119"/>
      <c r="T2022" s="120"/>
      <c r="U2022" s="121"/>
    </row>
    <row r="2023" spans="3:21" s="116" customFormat="1" x14ac:dyDescent="0.2">
      <c r="C2023" s="117"/>
      <c r="D2023" s="118"/>
      <c r="E2023" s="118"/>
      <c r="F2023" s="118"/>
      <c r="G2023" s="117"/>
      <c r="H2023" s="119"/>
      <c r="I2023" s="119"/>
      <c r="J2023" s="119"/>
      <c r="K2023" s="119"/>
      <c r="L2023" s="119"/>
      <c r="M2023" s="119"/>
      <c r="N2023" s="119"/>
      <c r="O2023" s="119"/>
      <c r="P2023" s="119"/>
      <c r="Q2023" s="119"/>
      <c r="R2023" s="119"/>
      <c r="S2023" s="119"/>
      <c r="T2023" s="120"/>
      <c r="U2023" s="121"/>
    </row>
    <row r="2024" spans="3:21" s="116" customFormat="1" x14ac:dyDescent="0.2">
      <c r="C2024" s="117"/>
      <c r="D2024" s="118"/>
      <c r="E2024" s="118"/>
      <c r="F2024" s="118"/>
      <c r="G2024" s="117"/>
      <c r="H2024" s="119"/>
      <c r="I2024" s="119"/>
      <c r="J2024" s="119"/>
      <c r="K2024" s="119"/>
      <c r="L2024" s="119"/>
      <c r="M2024" s="119"/>
      <c r="N2024" s="119"/>
      <c r="O2024" s="119"/>
      <c r="P2024" s="119"/>
      <c r="Q2024" s="119"/>
      <c r="R2024" s="119"/>
      <c r="S2024" s="119"/>
      <c r="T2024" s="120"/>
      <c r="U2024" s="121"/>
    </row>
    <row r="2025" spans="3:21" s="116" customFormat="1" x14ac:dyDescent="0.2">
      <c r="C2025" s="117"/>
      <c r="D2025" s="118"/>
      <c r="E2025" s="118"/>
      <c r="F2025" s="118"/>
      <c r="G2025" s="117"/>
      <c r="H2025" s="119"/>
      <c r="I2025" s="119"/>
      <c r="J2025" s="119"/>
      <c r="K2025" s="119"/>
      <c r="L2025" s="119"/>
      <c r="M2025" s="119"/>
      <c r="N2025" s="119"/>
      <c r="O2025" s="119"/>
      <c r="P2025" s="119"/>
      <c r="Q2025" s="119"/>
      <c r="R2025" s="119"/>
      <c r="S2025" s="119"/>
      <c r="T2025" s="120"/>
      <c r="U2025" s="121"/>
    </row>
    <row r="2026" spans="3:21" s="116" customFormat="1" x14ac:dyDescent="0.2">
      <c r="C2026" s="117"/>
      <c r="D2026" s="118"/>
      <c r="E2026" s="118"/>
      <c r="F2026" s="118"/>
      <c r="G2026" s="117"/>
      <c r="H2026" s="119"/>
      <c r="I2026" s="119"/>
      <c r="J2026" s="119"/>
      <c r="K2026" s="119"/>
      <c r="L2026" s="119"/>
      <c r="M2026" s="119"/>
      <c r="N2026" s="119"/>
      <c r="O2026" s="119"/>
      <c r="P2026" s="119"/>
      <c r="Q2026" s="119"/>
      <c r="R2026" s="119"/>
      <c r="S2026" s="119"/>
      <c r="T2026" s="120"/>
      <c r="U2026" s="121"/>
    </row>
    <row r="2027" spans="3:21" s="116" customFormat="1" x14ac:dyDescent="0.2">
      <c r="C2027" s="117"/>
      <c r="D2027" s="118"/>
      <c r="E2027" s="118"/>
      <c r="F2027" s="118"/>
      <c r="G2027" s="117"/>
      <c r="H2027" s="119"/>
      <c r="I2027" s="119"/>
      <c r="J2027" s="119"/>
      <c r="K2027" s="119"/>
      <c r="L2027" s="119"/>
      <c r="M2027" s="119"/>
      <c r="N2027" s="119"/>
      <c r="O2027" s="119"/>
      <c r="P2027" s="119"/>
      <c r="Q2027" s="119"/>
      <c r="R2027" s="119"/>
      <c r="S2027" s="119"/>
      <c r="T2027" s="120"/>
      <c r="U2027" s="121"/>
    </row>
    <row r="2028" spans="3:21" s="116" customFormat="1" x14ac:dyDescent="0.2">
      <c r="C2028" s="117"/>
      <c r="D2028" s="118"/>
      <c r="E2028" s="118"/>
      <c r="F2028" s="118"/>
      <c r="G2028" s="117"/>
      <c r="H2028" s="119"/>
      <c r="I2028" s="119"/>
      <c r="J2028" s="119"/>
      <c r="K2028" s="119"/>
      <c r="L2028" s="119"/>
      <c r="M2028" s="119"/>
      <c r="N2028" s="119"/>
      <c r="O2028" s="119"/>
      <c r="P2028" s="119"/>
      <c r="Q2028" s="119"/>
      <c r="R2028" s="119"/>
      <c r="S2028" s="119"/>
      <c r="T2028" s="120"/>
      <c r="U2028" s="121"/>
    </row>
    <row r="2029" spans="3:21" s="116" customFormat="1" x14ac:dyDescent="0.2">
      <c r="C2029" s="117"/>
      <c r="D2029" s="118"/>
      <c r="E2029" s="118"/>
      <c r="F2029" s="118"/>
      <c r="G2029" s="117"/>
      <c r="H2029" s="119"/>
      <c r="I2029" s="119"/>
      <c r="J2029" s="119"/>
      <c r="K2029" s="119"/>
      <c r="L2029" s="119"/>
      <c r="M2029" s="119"/>
      <c r="N2029" s="119"/>
      <c r="O2029" s="119"/>
      <c r="P2029" s="119"/>
      <c r="Q2029" s="119"/>
      <c r="R2029" s="119"/>
      <c r="S2029" s="119"/>
      <c r="T2029" s="120"/>
      <c r="U2029" s="121"/>
    </row>
    <row r="2030" spans="3:21" s="116" customFormat="1" x14ac:dyDescent="0.2">
      <c r="C2030" s="117"/>
      <c r="D2030" s="118"/>
      <c r="E2030" s="118"/>
      <c r="F2030" s="118"/>
      <c r="G2030" s="117"/>
      <c r="H2030" s="119"/>
      <c r="I2030" s="119"/>
      <c r="J2030" s="119"/>
      <c r="K2030" s="119"/>
      <c r="L2030" s="119"/>
      <c r="M2030" s="119"/>
      <c r="N2030" s="119"/>
      <c r="O2030" s="119"/>
      <c r="P2030" s="119"/>
      <c r="Q2030" s="119"/>
      <c r="R2030" s="119"/>
      <c r="S2030" s="119"/>
      <c r="T2030" s="120"/>
      <c r="U2030" s="121"/>
    </row>
    <row r="2031" spans="3:21" s="116" customFormat="1" x14ac:dyDescent="0.2">
      <c r="C2031" s="117"/>
      <c r="D2031" s="118"/>
      <c r="E2031" s="118"/>
      <c r="F2031" s="118"/>
      <c r="G2031" s="117"/>
      <c r="H2031" s="119"/>
      <c r="I2031" s="119"/>
      <c r="J2031" s="119"/>
      <c r="K2031" s="119"/>
      <c r="L2031" s="119"/>
      <c r="M2031" s="119"/>
      <c r="N2031" s="119"/>
      <c r="O2031" s="119"/>
      <c r="P2031" s="119"/>
      <c r="Q2031" s="119"/>
      <c r="R2031" s="119"/>
      <c r="S2031" s="119"/>
      <c r="T2031" s="120"/>
      <c r="U2031" s="121"/>
    </row>
    <row r="2032" spans="3:21" s="116" customFormat="1" x14ac:dyDescent="0.2">
      <c r="C2032" s="117"/>
      <c r="D2032" s="118"/>
      <c r="E2032" s="118"/>
      <c r="F2032" s="118"/>
      <c r="G2032" s="117"/>
      <c r="H2032" s="119"/>
      <c r="I2032" s="119"/>
      <c r="J2032" s="119"/>
      <c r="K2032" s="119"/>
      <c r="L2032" s="119"/>
      <c r="M2032" s="119"/>
      <c r="N2032" s="119"/>
      <c r="O2032" s="119"/>
      <c r="P2032" s="119"/>
      <c r="Q2032" s="119"/>
      <c r="R2032" s="119"/>
      <c r="S2032" s="119"/>
      <c r="T2032" s="120"/>
      <c r="U2032" s="121"/>
    </row>
    <row r="2033" spans="3:21" s="116" customFormat="1" x14ac:dyDescent="0.2">
      <c r="C2033" s="117"/>
      <c r="D2033" s="118"/>
      <c r="E2033" s="118"/>
      <c r="F2033" s="118"/>
      <c r="G2033" s="117"/>
      <c r="H2033" s="119"/>
      <c r="I2033" s="119"/>
      <c r="J2033" s="119"/>
      <c r="K2033" s="119"/>
      <c r="L2033" s="119"/>
      <c r="M2033" s="119"/>
      <c r="N2033" s="119"/>
      <c r="O2033" s="119"/>
      <c r="P2033" s="119"/>
      <c r="Q2033" s="119"/>
      <c r="R2033" s="119"/>
      <c r="S2033" s="119"/>
      <c r="T2033" s="120"/>
      <c r="U2033" s="121"/>
    </row>
    <row r="2034" spans="3:21" s="116" customFormat="1" x14ac:dyDescent="0.2">
      <c r="C2034" s="117"/>
      <c r="D2034" s="118"/>
      <c r="E2034" s="118"/>
      <c r="F2034" s="118"/>
      <c r="G2034" s="117"/>
      <c r="H2034" s="119"/>
      <c r="I2034" s="119"/>
      <c r="J2034" s="119"/>
      <c r="K2034" s="119"/>
      <c r="L2034" s="119"/>
      <c r="M2034" s="119"/>
      <c r="N2034" s="119"/>
      <c r="O2034" s="119"/>
      <c r="P2034" s="119"/>
      <c r="Q2034" s="119"/>
      <c r="R2034" s="119"/>
      <c r="S2034" s="119"/>
      <c r="T2034" s="120"/>
      <c r="U2034" s="121"/>
    </row>
    <row r="2035" spans="3:21" s="116" customFormat="1" x14ac:dyDescent="0.2">
      <c r="C2035" s="117"/>
      <c r="D2035" s="118"/>
      <c r="E2035" s="118"/>
      <c r="F2035" s="118"/>
      <c r="G2035" s="117"/>
      <c r="H2035" s="119"/>
      <c r="I2035" s="119"/>
      <c r="J2035" s="119"/>
      <c r="K2035" s="119"/>
      <c r="L2035" s="119"/>
      <c r="M2035" s="119"/>
      <c r="N2035" s="119"/>
      <c r="O2035" s="119"/>
      <c r="P2035" s="119"/>
      <c r="Q2035" s="119"/>
      <c r="R2035" s="119"/>
      <c r="S2035" s="119"/>
      <c r="T2035" s="120"/>
      <c r="U2035" s="121"/>
    </row>
    <row r="2036" spans="3:21" s="116" customFormat="1" x14ac:dyDescent="0.2">
      <c r="C2036" s="117"/>
      <c r="D2036" s="118"/>
      <c r="E2036" s="118"/>
      <c r="F2036" s="118"/>
      <c r="G2036" s="117"/>
      <c r="H2036" s="119"/>
      <c r="I2036" s="119"/>
      <c r="J2036" s="119"/>
      <c r="K2036" s="119"/>
      <c r="L2036" s="119"/>
      <c r="M2036" s="119"/>
      <c r="N2036" s="119"/>
      <c r="O2036" s="119"/>
      <c r="P2036" s="119"/>
      <c r="Q2036" s="119"/>
      <c r="R2036" s="119"/>
      <c r="S2036" s="119"/>
      <c r="T2036" s="120"/>
      <c r="U2036" s="121"/>
    </row>
    <row r="2037" spans="3:21" s="116" customFormat="1" x14ac:dyDescent="0.2">
      <c r="C2037" s="117"/>
      <c r="D2037" s="118"/>
      <c r="E2037" s="118"/>
      <c r="F2037" s="118"/>
      <c r="G2037" s="117"/>
      <c r="H2037" s="119"/>
      <c r="I2037" s="119"/>
      <c r="J2037" s="119"/>
      <c r="K2037" s="119"/>
      <c r="L2037" s="119"/>
      <c r="M2037" s="119"/>
      <c r="N2037" s="119"/>
      <c r="O2037" s="119"/>
      <c r="P2037" s="119"/>
      <c r="Q2037" s="119"/>
      <c r="R2037" s="119"/>
      <c r="S2037" s="119"/>
      <c r="T2037" s="120"/>
      <c r="U2037" s="121"/>
    </row>
    <row r="2038" spans="3:21" s="116" customFormat="1" x14ac:dyDescent="0.2">
      <c r="C2038" s="117"/>
      <c r="D2038" s="118"/>
      <c r="E2038" s="118"/>
      <c r="F2038" s="118"/>
      <c r="G2038" s="117"/>
      <c r="H2038" s="119"/>
      <c r="I2038" s="119"/>
      <c r="J2038" s="119"/>
      <c r="K2038" s="119"/>
      <c r="L2038" s="119"/>
      <c r="M2038" s="119"/>
      <c r="N2038" s="119"/>
      <c r="O2038" s="119"/>
      <c r="P2038" s="119"/>
      <c r="Q2038" s="119"/>
      <c r="R2038" s="119"/>
      <c r="S2038" s="119"/>
      <c r="T2038" s="120"/>
      <c r="U2038" s="121"/>
    </row>
    <row r="2039" spans="3:21" s="116" customFormat="1" x14ac:dyDescent="0.2">
      <c r="C2039" s="117"/>
      <c r="D2039" s="118"/>
      <c r="E2039" s="118"/>
      <c r="F2039" s="118"/>
      <c r="G2039" s="117"/>
      <c r="H2039" s="119"/>
      <c r="I2039" s="119"/>
      <c r="J2039" s="119"/>
      <c r="K2039" s="119"/>
      <c r="L2039" s="119"/>
      <c r="M2039" s="119"/>
      <c r="N2039" s="119"/>
      <c r="O2039" s="119"/>
      <c r="P2039" s="119"/>
      <c r="Q2039" s="119"/>
      <c r="R2039" s="119"/>
      <c r="S2039" s="119"/>
      <c r="T2039" s="120"/>
      <c r="U2039" s="121"/>
    </row>
    <row r="2040" spans="3:21" s="116" customFormat="1" x14ac:dyDescent="0.2">
      <c r="C2040" s="117"/>
      <c r="D2040" s="118"/>
      <c r="E2040" s="118"/>
      <c r="F2040" s="118"/>
      <c r="G2040" s="117"/>
      <c r="H2040" s="119"/>
      <c r="I2040" s="119"/>
      <c r="J2040" s="119"/>
      <c r="K2040" s="119"/>
      <c r="L2040" s="119"/>
      <c r="M2040" s="119"/>
      <c r="N2040" s="119"/>
      <c r="O2040" s="119"/>
      <c r="P2040" s="119"/>
      <c r="Q2040" s="119"/>
      <c r="R2040" s="119"/>
      <c r="S2040" s="119"/>
      <c r="T2040" s="120"/>
      <c r="U2040" s="121"/>
    </row>
    <row r="2041" spans="3:21" s="116" customFormat="1" x14ac:dyDescent="0.2">
      <c r="C2041" s="117"/>
      <c r="D2041" s="118"/>
      <c r="E2041" s="118"/>
      <c r="F2041" s="118"/>
      <c r="G2041" s="117"/>
      <c r="H2041" s="119"/>
      <c r="I2041" s="119"/>
      <c r="J2041" s="119"/>
      <c r="K2041" s="119"/>
      <c r="L2041" s="119"/>
      <c r="M2041" s="119"/>
      <c r="N2041" s="119"/>
      <c r="O2041" s="119"/>
      <c r="P2041" s="119"/>
      <c r="Q2041" s="119"/>
      <c r="R2041" s="119"/>
      <c r="S2041" s="119"/>
      <c r="T2041" s="120"/>
      <c r="U2041" s="121"/>
    </row>
    <row r="2042" spans="3:21" s="116" customFormat="1" x14ac:dyDescent="0.2">
      <c r="C2042" s="117"/>
      <c r="D2042" s="118"/>
      <c r="E2042" s="118"/>
      <c r="F2042" s="118"/>
      <c r="G2042" s="117"/>
      <c r="H2042" s="119"/>
      <c r="I2042" s="119"/>
      <c r="J2042" s="119"/>
      <c r="K2042" s="119"/>
      <c r="L2042" s="119"/>
      <c r="M2042" s="119"/>
      <c r="N2042" s="119"/>
      <c r="O2042" s="119"/>
      <c r="P2042" s="119"/>
      <c r="Q2042" s="119"/>
      <c r="R2042" s="119"/>
      <c r="S2042" s="119"/>
      <c r="T2042" s="120"/>
      <c r="U2042" s="121"/>
    </row>
    <row r="2043" spans="3:21" s="116" customFormat="1" x14ac:dyDescent="0.2">
      <c r="C2043" s="117"/>
      <c r="D2043" s="118"/>
      <c r="E2043" s="118"/>
      <c r="F2043" s="118"/>
      <c r="G2043" s="117"/>
      <c r="H2043" s="119"/>
      <c r="I2043" s="119"/>
      <c r="J2043" s="119"/>
      <c r="K2043" s="119"/>
      <c r="L2043" s="119"/>
      <c r="M2043" s="119"/>
      <c r="N2043" s="119"/>
      <c r="O2043" s="119"/>
      <c r="P2043" s="119"/>
      <c r="Q2043" s="119"/>
      <c r="R2043" s="119"/>
      <c r="S2043" s="119"/>
      <c r="T2043" s="120"/>
      <c r="U2043" s="121"/>
    </row>
    <row r="2044" spans="3:21" s="116" customFormat="1" x14ac:dyDescent="0.2">
      <c r="C2044" s="117"/>
      <c r="D2044" s="118"/>
      <c r="E2044" s="118"/>
      <c r="F2044" s="118"/>
      <c r="G2044" s="117"/>
      <c r="H2044" s="119"/>
      <c r="I2044" s="119"/>
      <c r="J2044" s="119"/>
      <c r="K2044" s="119"/>
      <c r="L2044" s="119"/>
      <c r="M2044" s="119"/>
      <c r="N2044" s="119"/>
      <c r="O2044" s="119"/>
      <c r="P2044" s="119"/>
      <c r="Q2044" s="119"/>
      <c r="R2044" s="119"/>
      <c r="S2044" s="119"/>
      <c r="T2044" s="120"/>
      <c r="U2044" s="121"/>
    </row>
    <row r="2045" spans="3:21" s="116" customFormat="1" x14ac:dyDescent="0.2">
      <c r="C2045" s="117"/>
      <c r="D2045" s="118"/>
      <c r="E2045" s="118"/>
      <c r="F2045" s="118"/>
      <c r="G2045" s="117"/>
      <c r="H2045" s="119"/>
      <c r="I2045" s="119"/>
      <c r="J2045" s="119"/>
      <c r="K2045" s="119"/>
      <c r="L2045" s="119"/>
      <c r="M2045" s="119"/>
      <c r="N2045" s="119"/>
      <c r="O2045" s="119"/>
      <c r="P2045" s="119"/>
      <c r="Q2045" s="119"/>
      <c r="R2045" s="119"/>
      <c r="S2045" s="119"/>
      <c r="T2045" s="120"/>
      <c r="U2045" s="121"/>
    </row>
    <row r="2046" spans="3:21" s="116" customFormat="1" x14ac:dyDescent="0.2">
      <c r="C2046" s="117"/>
      <c r="D2046" s="118"/>
      <c r="E2046" s="118"/>
      <c r="F2046" s="118"/>
      <c r="G2046" s="117"/>
      <c r="H2046" s="119"/>
      <c r="I2046" s="119"/>
      <c r="J2046" s="119"/>
      <c r="K2046" s="119"/>
      <c r="L2046" s="119"/>
      <c r="M2046" s="119"/>
      <c r="N2046" s="119"/>
      <c r="O2046" s="119"/>
      <c r="P2046" s="119"/>
      <c r="Q2046" s="119"/>
      <c r="R2046" s="119"/>
      <c r="S2046" s="119"/>
      <c r="T2046" s="120"/>
      <c r="U2046" s="121"/>
    </row>
    <row r="2047" spans="3:21" s="116" customFormat="1" x14ac:dyDescent="0.2">
      <c r="C2047" s="117"/>
      <c r="D2047" s="118"/>
      <c r="E2047" s="118"/>
      <c r="F2047" s="118"/>
      <c r="G2047" s="117"/>
      <c r="H2047" s="119"/>
      <c r="I2047" s="119"/>
      <c r="J2047" s="119"/>
      <c r="K2047" s="119"/>
      <c r="L2047" s="119"/>
      <c r="M2047" s="119"/>
      <c r="N2047" s="119"/>
      <c r="O2047" s="119"/>
      <c r="P2047" s="119"/>
      <c r="Q2047" s="119"/>
      <c r="R2047" s="119"/>
      <c r="S2047" s="119"/>
      <c r="T2047" s="120"/>
      <c r="U2047" s="121"/>
    </row>
    <row r="2048" spans="3:21" s="116" customFormat="1" x14ac:dyDescent="0.2">
      <c r="C2048" s="117"/>
      <c r="D2048" s="118"/>
      <c r="E2048" s="118"/>
      <c r="F2048" s="118"/>
      <c r="G2048" s="117"/>
      <c r="H2048" s="119"/>
      <c r="I2048" s="119"/>
      <c r="J2048" s="119"/>
      <c r="K2048" s="119"/>
      <c r="L2048" s="119"/>
      <c r="M2048" s="119"/>
      <c r="N2048" s="119"/>
      <c r="O2048" s="119"/>
      <c r="P2048" s="119"/>
      <c r="Q2048" s="119"/>
      <c r="R2048" s="119"/>
      <c r="S2048" s="119"/>
      <c r="T2048" s="120"/>
      <c r="U2048" s="121"/>
    </row>
    <row r="2049" spans="3:21" s="116" customFormat="1" x14ac:dyDescent="0.2">
      <c r="C2049" s="117"/>
      <c r="D2049" s="118"/>
      <c r="E2049" s="118"/>
      <c r="F2049" s="118"/>
      <c r="G2049" s="117"/>
      <c r="H2049" s="119"/>
      <c r="I2049" s="119"/>
      <c r="J2049" s="119"/>
      <c r="K2049" s="119"/>
      <c r="L2049" s="119"/>
      <c r="M2049" s="119"/>
      <c r="N2049" s="119"/>
      <c r="O2049" s="119"/>
      <c r="P2049" s="119"/>
      <c r="Q2049" s="119"/>
      <c r="R2049" s="119"/>
      <c r="S2049" s="119"/>
      <c r="T2049" s="120"/>
      <c r="U2049" s="121"/>
    </row>
    <row r="2050" spans="3:21" s="116" customFormat="1" x14ac:dyDescent="0.2">
      <c r="C2050" s="117"/>
      <c r="D2050" s="118"/>
      <c r="E2050" s="118"/>
      <c r="F2050" s="118"/>
      <c r="G2050" s="117"/>
      <c r="H2050" s="119"/>
      <c r="I2050" s="119"/>
      <c r="J2050" s="119"/>
      <c r="K2050" s="119"/>
      <c r="L2050" s="119"/>
      <c r="M2050" s="119"/>
      <c r="N2050" s="119"/>
      <c r="O2050" s="119"/>
      <c r="P2050" s="119"/>
      <c r="Q2050" s="119"/>
      <c r="R2050" s="119"/>
      <c r="S2050" s="119"/>
      <c r="T2050" s="120"/>
      <c r="U2050" s="121"/>
    </row>
    <row r="2051" spans="3:21" s="116" customFormat="1" x14ac:dyDescent="0.2">
      <c r="C2051" s="117"/>
      <c r="D2051" s="118"/>
      <c r="E2051" s="118"/>
      <c r="F2051" s="118"/>
      <c r="G2051" s="117"/>
      <c r="H2051" s="119"/>
      <c r="I2051" s="119"/>
      <c r="J2051" s="119"/>
      <c r="K2051" s="119"/>
      <c r="L2051" s="119"/>
      <c r="M2051" s="119"/>
      <c r="N2051" s="119"/>
      <c r="O2051" s="119"/>
      <c r="P2051" s="119"/>
      <c r="Q2051" s="119"/>
      <c r="R2051" s="119"/>
      <c r="S2051" s="119"/>
      <c r="T2051" s="120"/>
      <c r="U2051" s="121"/>
    </row>
    <row r="2052" spans="3:21" s="116" customFormat="1" x14ac:dyDescent="0.2">
      <c r="C2052" s="117"/>
      <c r="D2052" s="118"/>
      <c r="E2052" s="118"/>
      <c r="F2052" s="118"/>
      <c r="G2052" s="117"/>
      <c r="H2052" s="119"/>
      <c r="I2052" s="119"/>
      <c r="J2052" s="119"/>
      <c r="K2052" s="119"/>
      <c r="L2052" s="119"/>
      <c r="M2052" s="119"/>
      <c r="N2052" s="119"/>
      <c r="O2052" s="119"/>
      <c r="P2052" s="119"/>
      <c r="Q2052" s="119"/>
      <c r="R2052" s="119"/>
      <c r="S2052" s="119"/>
      <c r="T2052" s="120"/>
      <c r="U2052" s="121"/>
    </row>
    <row r="2053" spans="3:21" s="116" customFormat="1" x14ac:dyDescent="0.2">
      <c r="C2053" s="117"/>
      <c r="D2053" s="118"/>
      <c r="E2053" s="118"/>
      <c r="F2053" s="118"/>
      <c r="G2053" s="117"/>
      <c r="H2053" s="119"/>
      <c r="I2053" s="119"/>
      <c r="J2053" s="119"/>
      <c r="K2053" s="119"/>
      <c r="L2053" s="119"/>
      <c r="M2053" s="119"/>
      <c r="N2053" s="119"/>
      <c r="O2053" s="119"/>
      <c r="P2053" s="119"/>
      <c r="Q2053" s="119"/>
      <c r="R2053" s="119"/>
      <c r="S2053" s="119"/>
      <c r="T2053" s="120"/>
      <c r="U2053" s="121"/>
    </row>
    <row r="2054" spans="3:21" s="116" customFormat="1" x14ac:dyDescent="0.2">
      <c r="C2054" s="117"/>
      <c r="D2054" s="118"/>
      <c r="E2054" s="118"/>
      <c r="F2054" s="118"/>
      <c r="G2054" s="117"/>
      <c r="H2054" s="119"/>
      <c r="I2054" s="119"/>
      <c r="J2054" s="119"/>
      <c r="K2054" s="119"/>
      <c r="L2054" s="119"/>
      <c r="M2054" s="119"/>
      <c r="N2054" s="119"/>
      <c r="O2054" s="119"/>
      <c r="P2054" s="119"/>
      <c r="Q2054" s="119"/>
      <c r="R2054" s="119"/>
      <c r="S2054" s="119"/>
      <c r="T2054" s="120"/>
      <c r="U2054" s="121"/>
    </row>
    <row r="2055" spans="3:21" s="116" customFormat="1" x14ac:dyDescent="0.2">
      <c r="C2055" s="117"/>
      <c r="D2055" s="118"/>
      <c r="E2055" s="118"/>
      <c r="F2055" s="118"/>
      <c r="G2055" s="117"/>
      <c r="H2055" s="119"/>
      <c r="I2055" s="119"/>
      <c r="J2055" s="119"/>
      <c r="K2055" s="119"/>
      <c r="L2055" s="119"/>
      <c r="M2055" s="119"/>
      <c r="N2055" s="119"/>
      <c r="O2055" s="119"/>
      <c r="P2055" s="119"/>
      <c r="Q2055" s="119"/>
      <c r="R2055" s="119"/>
      <c r="S2055" s="119"/>
      <c r="T2055" s="120"/>
      <c r="U2055" s="121"/>
    </row>
    <row r="2056" spans="3:21" s="116" customFormat="1" x14ac:dyDescent="0.2">
      <c r="C2056" s="117"/>
      <c r="D2056" s="118"/>
      <c r="E2056" s="118"/>
      <c r="F2056" s="118"/>
      <c r="G2056" s="117"/>
      <c r="H2056" s="119"/>
      <c r="I2056" s="119"/>
      <c r="J2056" s="119"/>
      <c r="K2056" s="119"/>
      <c r="L2056" s="119"/>
      <c r="M2056" s="119"/>
      <c r="N2056" s="119"/>
      <c r="O2056" s="119"/>
      <c r="P2056" s="119"/>
      <c r="Q2056" s="119"/>
      <c r="R2056" s="119"/>
      <c r="S2056" s="119"/>
      <c r="T2056" s="120"/>
      <c r="U2056" s="121"/>
    </row>
    <row r="2057" spans="3:21" s="116" customFormat="1" x14ac:dyDescent="0.2">
      <c r="C2057" s="117"/>
      <c r="D2057" s="118"/>
      <c r="E2057" s="118"/>
      <c r="F2057" s="118"/>
      <c r="G2057" s="117"/>
      <c r="H2057" s="119"/>
      <c r="I2057" s="119"/>
      <c r="J2057" s="119"/>
      <c r="K2057" s="119"/>
      <c r="L2057" s="119"/>
      <c r="M2057" s="119"/>
      <c r="N2057" s="119"/>
      <c r="O2057" s="119"/>
      <c r="P2057" s="119"/>
      <c r="Q2057" s="119"/>
      <c r="R2057" s="119"/>
      <c r="S2057" s="119"/>
      <c r="T2057" s="120"/>
      <c r="U2057" s="121"/>
    </row>
    <row r="2058" spans="3:21" s="116" customFormat="1" x14ac:dyDescent="0.2">
      <c r="C2058" s="117"/>
      <c r="D2058" s="118"/>
      <c r="E2058" s="118"/>
      <c r="F2058" s="118"/>
      <c r="G2058" s="117"/>
      <c r="H2058" s="119"/>
      <c r="I2058" s="119"/>
      <c r="J2058" s="119"/>
      <c r="K2058" s="119"/>
      <c r="L2058" s="119"/>
      <c r="M2058" s="119"/>
      <c r="N2058" s="119"/>
      <c r="O2058" s="119"/>
      <c r="P2058" s="119"/>
      <c r="Q2058" s="119"/>
      <c r="R2058" s="119"/>
      <c r="S2058" s="119"/>
      <c r="T2058" s="120"/>
      <c r="U2058" s="121"/>
    </row>
    <row r="2059" spans="3:21" s="116" customFormat="1" x14ac:dyDescent="0.2">
      <c r="C2059" s="117"/>
      <c r="D2059" s="118"/>
      <c r="E2059" s="118"/>
      <c r="F2059" s="118"/>
      <c r="G2059" s="117"/>
      <c r="H2059" s="119"/>
      <c r="I2059" s="119"/>
      <c r="J2059" s="119"/>
      <c r="K2059" s="119"/>
      <c r="L2059" s="119"/>
      <c r="M2059" s="119"/>
      <c r="N2059" s="119"/>
      <c r="O2059" s="119"/>
      <c r="P2059" s="119"/>
      <c r="Q2059" s="119"/>
      <c r="R2059" s="119"/>
      <c r="S2059" s="119"/>
      <c r="T2059" s="120"/>
      <c r="U2059" s="121"/>
    </row>
    <row r="2060" spans="3:21" s="116" customFormat="1" x14ac:dyDescent="0.2">
      <c r="C2060" s="117"/>
      <c r="D2060" s="118"/>
      <c r="E2060" s="118"/>
      <c r="F2060" s="118"/>
      <c r="G2060" s="117"/>
      <c r="H2060" s="119"/>
      <c r="I2060" s="119"/>
      <c r="J2060" s="119"/>
      <c r="K2060" s="119"/>
      <c r="L2060" s="119"/>
      <c r="M2060" s="119"/>
      <c r="N2060" s="119"/>
      <c r="O2060" s="119"/>
      <c r="P2060" s="119"/>
      <c r="Q2060" s="119"/>
      <c r="R2060" s="119"/>
      <c r="S2060" s="119"/>
      <c r="T2060" s="120"/>
      <c r="U2060" s="121"/>
    </row>
    <row r="2061" spans="3:21" s="116" customFormat="1" x14ac:dyDescent="0.2">
      <c r="C2061" s="117"/>
      <c r="D2061" s="118"/>
      <c r="E2061" s="118"/>
      <c r="F2061" s="118"/>
      <c r="G2061" s="117"/>
      <c r="H2061" s="119"/>
      <c r="I2061" s="119"/>
      <c r="J2061" s="119"/>
      <c r="K2061" s="119"/>
      <c r="L2061" s="119"/>
      <c r="M2061" s="119"/>
      <c r="N2061" s="119"/>
      <c r="O2061" s="119"/>
      <c r="P2061" s="119"/>
      <c r="Q2061" s="119"/>
      <c r="R2061" s="119"/>
      <c r="S2061" s="119"/>
      <c r="T2061" s="120"/>
      <c r="U2061" s="121"/>
    </row>
    <row r="2062" spans="3:21" s="116" customFormat="1" x14ac:dyDescent="0.2">
      <c r="C2062" s="117"/>
      <c r="D2062" s="118"/>
      <c r="E2062" s="118"/>
      <c r="F2062" s="118"/>
      <c r="G2062" s="117"/>
      <c r="H2062" s="119"/>
      <c r="I2062" s="119"/>
      <c r="J2062" s="119"/>
      <c r="K2062" s="119"/>
      <c r="L2062" s="119"/>
      <c r="M2062" s="119"/>
      <c r="N2062" s="119"/>
      <c r="O2062" s="119"/>
      <c r="P2062" s="119"/>
      <c r="Q2062" s="119"/>
      <c r="R2062" s="119"/>
      <c r="S2062" s="119"/>
      <c r="T2062" s="120"/>
      <c r="U2062" s="121"/>
    </row>
    <row r="2063" spans="3:21" s="116" customFormat="1" x14ac:dyDescent="0.2">
      <c r="C2063" s="117"/>
      <c r="D2063" s="118"/>
      <c r="E2063" s="118"/>
      <c r="F2063" s="118"/>
      <c r="G2063" s="117"/>
      <c r="H2063" s="119"/>
      <c r="I2063" s="119"/>
      <c r="J2063" s="119"/>
      <c r="K2063" s="119"/>
      <c r="L2063" s="119"/>
      <c r="M2063" s="119"/>
      <c r="N2063" s="119"/>
      <c r="O2063" s="119"/>
      <c r="P2063" s="119"/>
      <c r="Q2063" s="119"/>
      <c r="R2063" s="119"/>
      <c r="S2063" s="119"/>
      <c r="T2063" s="120"/>
      <c r="U2063" s="121"/>
    </row>
    <row r="2064" spans="3:21" s="116" customFormat="1" x14ac:dyDescent="0.2">
      <c r="C2064" s="117"/>
      <c r="D2064" s="118"/>
      <c r="E2064" s="118"/>
      <c r="F2064" s="118"/>
      <c r="G2064" s="117"/>
      <c r="H2064" s="119"/>
      <c r="I2064" s="119"/>
      <c r="J2064" s="119"/>
      <c r="K2064" s="119"/>
      <c r="L2064" s="119"/>
      <c r="M2064" s="119"/>
      <c r="N2064" s="119"/>
      <c r="O2064" s="119"/>
      <c r="P2064" s="119"/>
      <c r="Q2064" s="119"/>
      <c r="R2064" s="119"/>
      <c r="S2064" s="119"/>
      <c r="T2064" s="120"/>
      <c r="U2064" s="121"/>
    </row>
    <row r="2065" spans="3:21" s="116" customFormat="1" x14ac:dyDescent="0.2">
      <c r="C2065" s="117"/>
      <c r="D2065" s="118"/>
      <c r="E2065" s="118"/>
      <c r="F2065" s="118"/>
      <c r="G2065" s="117"/>
      <c r="H2065" s="119"/>
      <c r="I2065" s="119"/>
      <c r="J2065" s="119"/>
      <c r="K2065" s="119"/>
      <c r="L2065" s="119"/>
      <c r="M2065" s="119"/>
      <c r="N2065" s="119"/>
      <c r="O2065" s="119"/>
      <c r="P2065" s="119"/>
      <c r="Q2065" s="119"/>
      <c r="R2065" s="119"/>
      <c r="S2065" s="119"/>
      <c r="T2065" s="120"/>
      <c r="U2065" s="121"/>
    </row>
    <row r="2066" spans="3:21" s="116" customFormat="1" x14ac:dyDescent="0.2">
      <c r="C2066" s="117"/>
      <c r="D2066" s="118"/>
      <c r="E2066" s="118"/>
      <c r="F2066" s="118"/>
      <c r="G2066" s="117"/>
      <c r="H2066" s="119"/>
      <c r="I2066" s="119"/>
      <c r="J2066" s="119"/>
      <c r="K2066" s="119"/>
      <c r="L2066" s="119"/>
      <c r="M2066" s="119"/>
      <c r="N2066" s="119"/>
      <c r="O2066" s="119"/>
      <c r="P2066" s="119"/>
      <c r="Q2066" s="119"/>
      <c r="R2066" s="119"/>
      <c r="S2066" s="119"/>
      <c r="T2066" s="120"/>
      <c r="U2066" s="121"/>
    </row>
    <row r="2067" spans="3:21" s="116" customFormat="1" x14ac:dyDescent="0.2">
      <c r="C2067" s="117"/>
      <c r="D2067" s="118"/>
      <c r="E2067" s="118"/>
      <c r="F2067" s="118"/>
      <c r="G2067" s="117"/>
      <c r="H2067" s="119"/>
      <c r="I2067" s="119"/>
      <c r="J2067" s="119"/>
      <c r="K2067" s="119"/>
      <c r="L2067" s="119"/>
      <c r="M2067" s="119"/>
      <c r="N2067" s="119"/>
      <c r="O2067" s="119"/>
      <c r="P2067" s="119"/>
      <c r="Q2067" s="119"/>
      <c r="R2067" s="119"/>
      <c r="S2067" s="119"/>
      <c r="T2067" s="120"/>
      <c r="U2067" s="121"/>
    </row>
    <row r="2068" spans="3:21" s="116" customFormat="1" x14ac:dyDescent="0.2">
      <c r="C2068" s="117"/>
      <c r="D2068" s="118"/>
      <c r="E2068" s="118"/>
      <c r="F2068" s="118"/>
      <c r="G2068" s="117"/>
      <c r="H2068" s="119"/>
      <c r="I2068" s="119"/>
      <c r="J2068" s="119"/>
      <c r="K2068" s="119"/>
      <c r="L2068" s="119"/>
      <c r="M2068" s="119"/>
      <c r="N2068" s="119"/>
      <c r="O2068" s="119"/>
      <c r="P2068" s="119"/>
      <c r="Q2068" s="119"/>
      <c r="R2068" s="119"/>
      <c r="S2068" s="119"/>
      <c r="T2068" s="120"/>
      <c r="U2068" s="121"/>
    </row>
    <row r="2069" spans="3:21" s="116" customFormat="1" x14ac:dyDescent="0.2">
      <c r="C2069" s="117"/>
      <c r="D2069" s="118"/>
      <c r="E2069" s="118"/>
      <c r="F2069" s="118"/>
      <c r="G2069" s="117"/>
      <c r="H2069" s="119"/>
      <c r="I2069" s="119"/>
      <c r="J2069" s="119"/>
      <c r="K2069" s="119"/>
      <c r="L2069" s="119"/>
      <c r="M2069" s="119"/>
      <c r="N2069" s="119"/>
      <c r="O2069" s="119"/>
      <c r="P2069" s="119"/>
      <c r="Q2069" s="119"/>
      <c r="R2069" s="119"/>
      <c r="S2069" s="119"/>
      <c r="T2069" s="120"/>
      <c r="U2069" s="121"/>
    </row>
    <row r="2070" spans="3:21" s="116" customFormat="1" x14ac:dyDescent="0.2">
      <c r="C2070" s="117"/>
      <c r="D2070" s="118"/>
      <c r="E2070" s="118"/>
      <c r="F2070" s="118"/>
      <c r="G2070" s="117"/>
      <c r="H2070" s="119"/>
      <c r="I2070" s="119"/>
      <c r="J2070" s="119"/>
      <c r="K2070" s="119"/>
      <c r="L2070" s="119"/>
      <c r="M2070" s="119"/>
      <c r="N2070" s="119"/>
      <c r="O2070" s="119"/>
      <c r="P2070" s="119"/>
      <c r="Q2070" s="119"/>
      <c r="R2070" s="119"/>
      <c r="S2070" s="119"/>
      <c r="T2070" s="120"/>
      <c r="U2070" s="121"/>
    </row>
    <row r="2071" spans="3:21" s="116" customFormat="1" x14ac:dyDescent="0.2">
      <c r="C2071" s="117"/>
      <c r="D2071" s="118"/>
      <c r="E2071" s="118"/>
      <c r="F2071" s="118"/>
      <c r="G2071" s="117"/>
      <c r="H2071" s="119"/>
      <c r="I2071" s="119"/>
      <c r="J2071" s="119"/>
      <c r="K2071" s="119"/>
      <c r="L2071" s="119"/>
      <c r="M2071" s="119"/>
      <c r="N2071" s="119"/>
      <c r="O2071" s="119"/>
      <c r="P2071" s="119"/>
      <c r="Q2071" s="119"/>
      <c r="R2071" s="119"/>
      <c r="S2071" s="119"/>
      <c r="T2071" s="120"/>
      <c r="U2071" s="121"/>
    </row>
    <row r="2072" spans="3:21" s="116" customFormat="1" x14ac:dyDescent="0.2">
      <c r="C2072" s="117"/>
      <c r="D2072" s="118"/>
      <c r="E2072" s="118"/>
      <c r="F2072" s="118"/>
      <c r="G2072" s="117"/>
      <c r="H2072" s="119"/>
      <c r="I2072" s="119"/>
      <c r="J2072" s="119"/>
      <c r="K2072" s="119"/>
      <c r="L2072" s="119"/>
      <c r="M2072" s="119"/>
      <c r="N2072" s="119"/>
      <c r="O2072" s="119"/>
      <c r="P2072" s="119"/>
      <c r="Q2072" s="119"/>
      <c r="R2072" s="119"/>
      <c r="S2072" s="119"/>
      <c r="T2072" s="120"/>
      <c r="U2072" s="121"/>
    </row>
    <row r="2073" spans="3:21" s="116" customFormat="1" x14ac:dyDescent="0.2">
      <c r="C2073" s="117"/>
      <c r="D2073" s="118"/>
      <c r="E2073" s="118"/>
      <c r="F2073" s="118"/>
      <c r="G2073" s="117"/>
      <c r="H2073" s="119"/>
      <c r="I2073" s="119"/>
      <c r="J2073" s="119"/>
      <c r="K2073" s="119"/>
      <c r="L2073" s="119"/>
      <c r="M2073" s="119"/>
      <c r="N2073" s="119"/>
      <c r="O2073" s="119"/>
      <c r="P2073" s="119"/>
      <c r="Q2073" s="119"/>
      <c r="R2073" s="119"/>
      <c r="S2073" s="119"/>
      <c r="T2073" s="120"/>
      <c r="U2073" s="121"/>
    </row>
    <row r="2074" spans="3:21" s="116" customFormat="1" x14ac:dyDescent="0.2">
      <c r="C2074" s="117"/>
      <c r="D2074" s="118"/>
      <c r="E2074" s="118"/>
      <c r="F2074" s="118"/>
      <c r="G2074" s="117"/>
      <c r="H2074" s="119"/>
      <c r="I2074" s="119"/>
      <c r="J2074" s="119"/>
      <c r="K2074" s="119"/>
      <c r="L2074" s="119"/>
      <c r="M2074" s="119"/>
      <c r="N2074" s="119"/>
      <c r="O2074" s="119"/>
      <c r="P2074" s="119"/>
      <c r="Q2074" s="119"/>
      <c r="R2074" s="119"/>
      <c r="S2074" s="119"/>
      <c r="T2074" s="120"/>
      <c r="U2074" s="121"/>
    </row>
    <row r="2075" spans="3:21" s="116" customFormat="1" x14ac:dyDescent="0.2">
      <c r="C2075" s="117"/>
      <c r="D2075" s="118"/>
      <c r="E2075" s="118"/>
      <c r="F2075" s="118"/>
      <c r="G2075" s="117"/>
      <c r="H2075" s="119"/>
      <c r="I2075" s="119"/>
      <c r="J2075" s="119"/>
      <c r="K2075" s="119"/>
      <c r="L2075" s="119"/>
      <c r="M2075" s="119"/>
      <c r="N2075" s="119"/>
      <c r="O2075" s="119"/>
      <c r="P2075" s="119"/>
      <c r="Q2075" s="119"/>
      <c r="R2075" s="119"/>
      <c r="S2075" s="119"/>
      <c r="T2075" s="120"/>
      <c r="U2075" s="121"/>
    </row>
    <row r="2076" spans="3:21" s="116" customFormat="1" x14ac:dyDescent="0.2">
      <c r="C2076" s="117"/>
      <c r="D2076" s="118"/>
      <c r="E2076" s="118"/>
      <c r="F2076" s="118"/>
      <c r="G2076" s="117"/>
      <c r="H2076" s="119"/>
      <c r="I2076" s="119"/>
      <c r="J2076" s="119"/>
      <c r="K2076" s="119"/>
      <c r="L2076" s="119"/>
      <c r="M2076" s="119"/>
      <c r="N2076" s="119"/>
      <c r="O2076" s="119"/>
      <c r="P2076" s="119"/>
      <c r="Q2076" s="119"/>
      <c r="R2076" s="119"/>
      <c r="S2076" s="119"/>
      <c r="T2076" s="120"/>
      <c r="U2076" s="121"/>
    </row>
    <row r="2077" spans="3:21" s="116" customFormat="1" x14ac:dyDescent="0.2">
      <c r="C2077" s="117"/>
      <c r="D2077" s="118"/>
      <c r="E2077" s="118"/>
      <c r="F2077" s="118"/>
      <c r="G2077" s="117"/>
      <c r="H2077" s="119"/>
      <c r="I2077" s="119"/>
      <c r="J2077" s="119"/>
      <c r="K2077" s="119"/>
      <c r="L2077" s="119"/>
      <c r="M2077" s="119"/>
      <c r="N2077" s="119"/>
      <c r="O2077" s="119"/>
      <c r="P2077" s="119"/>
      <c r="Q2077" s="119"/>
      <c r="R2077" s="119"/>
      <c r="S2077" s="119"/>
      <c r="T2077" s="120"/>
      <c r="U2077" s="121"/>
    </row>
    <row r="2078" spans="3:21" s="116" customFormat="1" x14ac:dyDescent="0.2">
      <c r="C2078" s="117"/>
      <c r="D2078" s="118"/>
      <c r="E2078" s="118"/>
      <c r="F2078" s="118"/>
      <c r="G2078" s="117"/>
      <c r="H2078" s="119"/>
      <c r="I2078" s="119"/>
      <c r="J2078" s="119"/>
      <c r="K2078" s="119"/>
      <c r="L2078" s="119"/>
      <c r="M2078" s="119"/>
      <c r="N2078" s="119"/>
      <c r="O2078" s="119"/>
      <c r="P2078" s="119"/>
      <c r="Q2078" s="119"/>
      <c r="R2078" s="119"/>
      <c r="S2078" s="119"/>
      <c r="T2078" s="120"/>
      <c r="U2078" s="121"/>
    </row>
    <row r="2079" spans="3:21" s="116" customFormat="1" x14ac:dyDescent="0.2">
      <c r="C2079" s="117"/>
      <c r="D2079" s="118"/>
      <c r="E2079" s="118"/>
      <c r="F2079" s="118"/>
      <c r="G2079" s="117"/>
      <c r="H2079" s="119"/>
      <c r="I2079" s="119"/>
      <c r="J2079" s="119"/>
      <c r="K2079" s="119"/>
      <c r="L2079" s="119"/>
      <c r="M2079" s="119"/>
      <c r="N2079" s="119"/>
      <c r="O2079" s="119"/>
      <c r="P2079" s="119"/>
      <c r="Q2079" s="119"/>
      <c r="R2079" s="119"/>
      <c r="S2079" s="119"/>
      <c r="T2079" s="120"/>
      <c r="U2079" s="121"/>
    </row>
    <row r="2080" spans="3:21" s="116" customFormat="1" x14ac:dyDescent="0.2">
      <c r="C2080" s="117"/>
      <c r="D2080" s="118"/>
      <c r="E2080" s="118"/>
      <c r="F2080" s="118"/>
      <c r="G2080" s="117"/>
      <c r="H2080" s="119"/>
      <c r="I2080" s="119"/>
      <c r="J2080" s="119"/>
      <c r="K2080" s="119"/>
      <c r="L2080" s="119"/>
      <c r="M2080" s="119"/>
      <c r="N2080" s="119"/>
      <c r="O2080" s="119"/>
      <c r="P2080" s="119"/>
      <c r="Q2080" s="119"/>
      <c r="R2080" s="119"/>
      <c r="S2080" s="119"/>
      <c r="T2080" s="120"/>
      <c r="U2080" s="121"/>
    </row>
    <row r="2081" spans="3:21" s="116" customFormat="1" x14ac:dyDescent="0.2">
      <c r="C2081" s="117"/>
      <c r="D2081" s="118"/>
      <c r="E2081" s="118"/>
      <c r="F2081" s="118"/>
      <c r="G2081" s="117"/>
      <c r="H2081" s="119"/>
      <c r="I2081" s="119"/>
      <c r="J2081" s="119"/>
      <c r="K2081" s="119"/>
      <c r="L2081" s="119"/>
      <c r="M2081" s="119"/>
      <c r="N2081" s="119"/>
      <c r="O2081" s="119"/>
      <c r="P2081" s="119"/>
      <c r="Q2081" s="119"/>
      <c r="R2081" s="119"/>
      <c r="S2081" s="119"/>
      <c r="T2081" s="120"/>
      <c r="U2081" s="121"/>
    </row>
    <row r="2082" spans="3:21" s="116" customFormat="1" x14ac:dyDescent="0.2">
      <c r="C2082" s="117"/>
      <c r="D2082" s="118"/>
      <c r="E2082" s="118"/>
      <c r="F2082" s="118"/>
      <c r="G2082" s="117"/>
      <c r="H2082" s="119"/>
      <c r="I2082" s="119"/>
      <c r="J2082" s="119"/>
      <c r="K2082" s="119"/>
      <c r="L2082" s="119"/>
      <c r="M2082" s="119"/>
      <c r="N2082" s="119"/>
      <c r="O2082" s="119"/>
      <c r="P2082" s="119"/>
      <c r="Q2082" s="119"/>
      <c r="R2082" s="119"/>
      <c r="S2082" s="119"/>
      <c r="T2082" s="120"/>
      <c r="U2082" s="121"/>
    </row>
    <row r="2083" spans="3:21" s="116" customFormat="1" x14ac:dyDescent="0.2">
      <c r="C2083" s="117"/>
      <c r="D2083" s="118"/>
      <c r="E2083" s="118"/>
      <c r="F2083" s="118"/>
      <c r="G2083" s="117"/>
      <c r="H2083" s="119"/>
      <c r="I2083" s="119"/>
      <c r="J2083" s="119"/>
      <c r="K2083" s="119"/>
      <c r="L2083" s="119"/>
      <c r="M2083" s="119"/>
      <c r="N2083" s="119"/>
      <c r="O2083" s="119"/>
      <c r="P2083" s="119"/>
      <c r="Q2083" s="119"/>
      <c r="R2083" s="119"/>
      <c r="S2083" s="119"/>
      <c r="T2083" s="120"/>
      <c r="U2083" s="121"/>
    </row>
    <row r="2084" spans="3:21" s="116" customFormat="1" x14ac:dyDescent="0.2">
      <c r="C2084" s="117"/>
      <c r="D2084" s="118"/>
      <c r="E2084" s="118"/>
      <c r="F2084" s="118"/>
      <c r="G2084" s="117"/>
      <c r="H2084" s="119"/>
      <c r="I2084" s="119"/>
      <c r="J2084" s="119"/>
      <c r="K2084" s="119"/>
      <c r="L2084" s="119"/>
      <c r="M2084" s="119"/>
      <c r="N2084" s="119"/>
      <c r="O2084" s="119"/>
      <c r="P2084" s="119"/>
      <c r="Q2084" s="119"/>
      <c r="R2084" s="119"/>
      <c r="S2084" s="119"/>
      <c r="T2084" s="120"/>
      <c r="U2084" s="121"/>
    </row>
    <row r="2085" spans="3:21" s="116" customFormat="1" x14ac:dyDescent="0.2">
      <c r="C2085" s="117"/>
      <c r="D2085" s="118"/>
      <c r="E2085" s="118"/>
      <c r="F2085" s="118"/>
      <c r="G2085" s="117"/>
      <c r="H2085" s="119"/>
      <c r="I2085" s="119"/>
      <c r="J2085" s="119"/>
      <c r="K2085" s="119"/>
      <c r="L2085" s="119"/>
      <c r="M2085" s="119"/>
      <c r="N2085" s="119"/>
      <c r="O2085" s="119"/>
      <c r="P2085" s="119"/>
      <c r="Q2085" s="119"/>
      <c r="R2085" s="119"/>
      <c r="S2085" s="119"/>
      <c r="T2085" s="120"/>
      <c r="U2085" s="121"/>
    </row>
    <row r="2086" spans="3:21" s="116" customFormat="1" x14ac:dyDescent="0.2">
      <c r="C2086" s="117"/>
      <c r="D2086" s="118"/>
      <c r="E2086" s="118"/>
      <c r="F2086" s="118"/>
      <c r="G2086" s="117"/>
      <c r="H2086" s="119"/>
      <c r="I2086" s="119"/>
      <c r="J2086" s="119"/>
      <c r="K2086" s="119"/>
      <c r="L2086" s="119"/>
      <c r="M2086" s="119"/>
      <c r="N2086" s="119"/>
      <c r="O2086" s="119"/>
      <c r="P2086" s="119"/>
      <c r="Q2086" s="119"/>
      <c r="R2086" s="119"/>
      <c r="S2086" s="119"/>
      <c r="T2086" s="120"/>
      <c r="U2086" s="121"/>
    </row>
    <row r="2087" spans="3:21" s="116" customFormat="1" x14ac:dyDescent="0.2">
      <c r="C2087" s="117"/>
      <c r="D2087" s="118"/>
      <c r="E2087" s="118"/>
      <c r="F2087" s="118"/>
      <c r="G2087" s="117"/>
      <c r="H2087" s="119"/>
      <c r="I2087" s="119"/>
      <c r="J2087" s="119"/>
      <c r="K2087" s="119"/>
      <c r="L2087" s="119"/>
      <c r="M2087" s="119"/>
      <c r="N2087" s="119"/>
      <c r="O2087" s="119"/>
      <c r="P2087" s="119"/>
      <c r="Q2087" s="119"/>
      <c r="R2087" s="119"/>
      <c r="S2087" s="119"/>
      <c r="T2087" s="120"/>
      <c r="U2087" s="121"/>
    </row>
    <row r="2088" spans="3:21" s="116" customFormat="1" x14ac:dyDescent="0.2">
      <c r="C2088" s="117"/>
      <c r="D2088" s="118"/>
      <c r="E2088" s="118"/>
      <c r="F2088" s="118"/>
      <c r="G2088" s="117"/>
      <c r="H2088" s="119"/>
      <c r="I2088" s="119"/>
      <c r="J2088" s="119"/>
      <c r="K2088" s="119"/>
      <c r="L2088" s="119"/>
      <c r="M2088" s="119"/>
      <c r="N2088" s="119"/>
      <c r="O2088" s="119"/>
      <c r="P2088" s="119"/>
      <c r="Q2088" s="119"/>
      <c r="R2088" s="119"/>
      <c r="S2088" s="119"/>
      <c r="T2088" s="120"/>
      <c r="U2088" s="121"/>
    </row>
    <row r="2089" spans="3:21" s="116" customFormat="1" x14ac:dyDescent="0.2">
      <c r="C2089" s="117"/>
      <c r="D2089" s="118"/>
      <c r="E2089" s="118"/>
      <c r="F2089" s="118"/>
      <c r="G2089" s="117"/>
      <c r="H2089" s="119"/>
      <c r="I2089" s="119"/>
      <c r="J2089" s="119"/>
      <c r="K2089" s="119"/>
      <c r="L2089" s="119"/>
      <c r="M2089" s="119"/>
      <c r="N2089" s="119"/>
      <c r="O2089" s="119"/>
      <c r="P2089" s="119"/>
      <c r="Q2089" s="119"/>
      <c r="R2089" s="119"/>
      <c r="S2089" s="119"/>
      <c r="T2089" s="120"/>
      <c r="U2089" s="121"/>
    </row>
    <row r="2090" spans="3:21" s="116" customFormat="1" x14ac:dyDescent="0.2">
      <c r="C2090" s="117"/>
      <c r="D2090" s="118"/>
      <c r="E2090" s="118"/>
      <c r="F2090" s="118"/>
      <c r="G2090" s="117"/>
      <c r="H2090" s="119"/>
      <c r="I2090" s="119"/>
      <c r="J2090" s="119"/>
      <c r="K2090" s="119"/>
      <c r="L2090" s="119"/>
      <c r="M2090" s="119"/>
      <c r="N2090" s="119"/>
      <c r="O2090" s="119"/>
      <c r="P2090" s="119"/>
      <c r="Q2090" s="119"/>
      <c r="R2090" s="119"/>
      <c r="S2090" s="119"/>
      <c r="T2090" s="120"/>
      <c r="U2090" s="121"/>
    </row>
    <row r="2091" spans="3:21" s="116" customFormat="1" x14ac:dyDescent="0.2">
      <c r="C2091" s="117"/>
      <c r="D2091" s="118"/>
      <c r="E2091" s="118"/>
      <c r="F2091" s="118"/>
      <c r="G2091" s="117"/>
      <c r="H2091" s="119"/>
      <c r="I2091" s="119"/>
      <c r="J2091" s="119"/>
      <c r="K2091" s="119"/>
      <c r="L2091" s="119"/>
      <c r="M2091" s="119"/>
      <c r="N2091" s="119"/>
      <c r="O2091" s="119"/>
      <c r="P2091" s="119"/>
      <c r="Q2091" s="119"/>
      <c r="R2091" s="119"/>
      <c r="S2091" s="119"/>
      <c r="T2091" s="120"/>
      <c r="U2091" s="121"/>
    </row>
    <row r="2092" spans="3:21" s="116" customFormat="1" x14ac:dyDescent="0.2">
      <c r="C2092" s="117"/>
      <c r="D2092" s="118"/>
      <c r="E2092" s="118"/>
      <c r="F2092" s="118"/>
      <c r="G2092" s="117"/>
      <c r="H2092" s="119"/>
      <c r="I2092" s="119"/>
      <c r="J2092" s="119"/>
      <c r="K2092" s="119"/>
      <c r="L2092" s="119"/>
      <c r="M2092" s="119"/>
      <c r="N2092" s="119"/>
      <c r="O2092" s="119"/>
      <c r="P2092" s="119"/>
      <c r="Q2092" s="119"/>
      <c r="R2092" s="119"/>
      <c r="S2092" s="119"/>
      <c r="T2092" s="120"/>
      <c r="U2092" s="121"/>
    </row>
    <row r="2093" spans="3:21" s="116" customFormat="1" x14ac:dyDescent="0.2">
      <c r="C2093" s="117"/>
      <c r="D2093" s="118"/>
      <c r="E2093" s="118"/>
      <c r="F2093" s="118"/>
      <c r="G2093" s="117"/>
      <c r="H2093" s="119"/>
      <c r="I2093" s="119"/>
      <c r="J2093" s="119"/>
      <c r="K2093" s="119"/>
      <c r="L2093" s="119"/>
      <c r="M2093" s="119"/>
      <c r="N2093" s="119"/>
      <c r="O2093" s="119"/>
      <c r="P2093" s="119"/>
      <c r="Q2093" s="119"/>
      <c r="R2093" s="119"/>
      <c r="S2093" s="119"/>
      <c r="T2093" s="120"/>
      <c r="U2093" s="121"/>
    </row>
    <row r="2094" spans="3:21" s="116" customFormat="1" x14ac:dyDescent="0.2">
      <c r="C2094" s="117"/>
      <c r="D2094" s="118"/>
      <c r="E2094" s="118"/>
      <c r="F2094" s="118"/>
      <c r="G2094" s="117"/>
      <c r="H2094" s="119"/>
      <c r="I2094" s="119"/>
      <c r="J2094" s="119"/>
      <c r="K2094" s="119"/>
      <c r="L2094" s="119"/>
      <c r="M2094" s="119"/>
      <c r="N2094" s="119"/>
      <c r="O2094" s="119"/>
      <c r="P2094" s="119"/>
      <c r="Q2094" s="119"/>
      <c r="R2094" s="119"/>
      <c r="S2094" s="119"/>
      <c r="T2094" s="120"/>
      <c r="U2094" s="121"/>
    </row>
    <row r="2095" spans="3:21" s="116" customFormat="1" x14ac:dyDescent="0.2">
      <c r="C2095" s="117"/>
      <c r="D2095" s="118"/>
      <c r="E2095" s="118"/>
      <c r="F2095" s="118"/>
      <c r="G2095" s="117"/>
      <c r="H2095" s="119"/>
      <c r="I2095" s="119"/>
      <c r="J2095" s="119"/>
      <c r="K2095" s="119"/>
      <c r="L2095" s="119"/>
      <c r="M2095" s="119"/>
      <c r="N2095" s="119"/>
      <c r="O2095" s="119"/>
      <c r="P2095" s="119"/>
      <c r="Q2095" s="119"/>
      <c r="R2095" s="119"/>
      <c r="S2095" s="119"/>
      <c r="T2095" s="120"/>
      <c r="U2095" s="121"/>
    </row>
    <row r="2096" spans="3:21" s="116" customFormat="1" x14ac:dyDescent="0.2">
      <c r="C2096" s="117"/>
      <c r="D2096" s="118"/>
      <c r="E2096" s="118"/>
      <c r="F2096" s="118"/>
      <c r="G2096" s="117"/>
      <c r="H2096" s="119"/>
      <c r="I2096" s="119"/>
      <c r="J2096" s="119"/>
      <c r="K2096" s="119"/>
      <c r="L2096" s="119"/>
      <c r="M2096" s="119"/>
      <c r="N2096" s="119"/>
      <c r="O2096" s="119"/>
      <c r="P2096" s="119"/>
      <c r="Q2096" s="119"/>
      <c r="R2096" s="119"/>
      <c r="S2096" s="119"/>
      <c r="T2096" s="120"/>
      <c r="U2096" s="121"/>
    </row>
    <row r="2097" spans="3:21" s="116" customFormat="1" x14ac:dyDescent="0.2">
      <c r="C2097" s="117"/>
      <c r="D2097" s="118"/>
      <c r="E2097" s="118"/>
      <c r="F2097" s="118"/>
      <c r="G2097" s="117"/>
      <c r="H2097" s="119"/>
      <c r="I2097" s="119"/>
      <c r="J2097" s="119"/>
      <c r="K2097" s="119"/>
      <c r="L2097" s="119"/>
      <c r="M2097" s="119"/>
      <c r="N2097" s="119"/>
      <c r="O2097" s="119"/>
      <c r="P2097" s="119"/>
      <c r="Q2097" s="119"/>
      <c r="R2097" s="119"/>
      <c r="S2097" s="119"/>
      <c r="T2097" s="120"/>
      <c r="U2097" s="121"/>
    </row>
    <row r="2098" spans="3:21" s="116" customFormat="1" x14ac:dyDescent="0.2">
      <c r="C2098" s="117"/>
      <c r="D2098" s="118"/>
      <c r="E2098" s="118"/>
      <c r="F2098" s="118"/>
      <c r="G2098" s="117"/>
      <c r="H2098" s="119"/>
      <c r="I2098" s="119"/>
      <c r="J2098" s="119"/>
      <c r="K2098" s="119"/>
      <c r="L2098" s="119"/>
      <c r="M2098" s="119"/>
      <c r="N2098" s="119"/>
      <c r="O2098" s="119"/>
      <c r="P2098" s="119"/>
      <c r="Q2098" s="119"/>
      <c r="R2098" s="119"/>
      <c r="S2098" s="119"/>
      <c r="T2098" s="120"/>
      <c r="U2098" s="121"/>
    </row>
    <row r="2099" spans="3:21" s="116" customFormat="1" x14ac:dyDescent="0.2">
      <c r="C2099" s="117"/>
      <c r="D2099" s="118"/>
      <c r="E2099" s="118"/>
      <c r="F2099" s="118"/>
      <c r="G2099" s="117"/>
      <c r="H2099" s="119"/>
      <c r="I2099" s="119"/>
      <c r="J2099" s="119"/>
      <c r="K2099" s="119"/>
      <c r="L2099" s="119"/>
      <c r="M2099" s="119"/>
      <c r="N2099" s="119"/>
      <c r="O2099" s="119"/>
      <c r="P2099" s="119"/>
      <c r="Q2099" s="119"/>
      <c r="R2099" s="119"/>
      <c r="S2099" s="119"/>
      <c r="T2099" s="120"/>
      <c r="U2099" s="121"/>
    </row>
    <row r="2100" spans="3:21" s="116" customFormat="1" x14ac:dyDescent="0.2">
      <c r="C2100" s="117"/>
      <c r="D2100" s="118"/>
      <c r="E2100" s="118"/>
      <c r="F2100" s="118"/>
      <c r="G2100" s="117"/>
      <c r="H2100" s="119"/>
      <c r="I2100" s="119"/>
      <c r="J2100" s="119"/>
      <c r="K2100" s="119"/>
      <c r="L2100" s="119"/>
      <c r="M2100" s="119"/>
      <c r="N2100" s="119"/>
      <c r="O2100" s="119"/>
      <c r="P2100" s="119"/>
      <c r="Q2100" s="119"/>
      <c r="R2100" s="119"/>
      <c r="S2100" s="119"/>
      <c r="T2100" s="120"/>
      <c r="U2100" s="121"/>
    </row>
    <row r="2101" spans="3:21" s="116" customFormat="1" x14ac:dyDescent="0.2">
      <c r="C2101" s="117"/>
      <c r="D2101" s="118"/>
      <c r="E2101" s="118"/>
      <c r="F2101" s="118"/>
      <c r="G2101" s="117"/>
      <c r="H2101" s="119"/>
      <c r="I2101" s="119"/>
      <c r="J2101" s="119"/>
      <c r="K2101" s="119"/>
      <c r="L2101" s="119"/>
      <c r="M2101" s="119"/>
      <c r="N2101" s="119"/>
      <c r="O2101" s="119"/>
      <c r="P2101" s="119"/>
      <c r="Q2101" s="119"/>
      <c r="R2101" s="119"/>
      <c r="S2101" s="119"/>
      <c r="T2101" s="120"/>
      <c r="U2101" s="121"/>
    </row>
    <row r="2102" spans="3:21" s="116" customFormat="1" x14ac:dyDescent="0.2">
      <c r="C2102" s="117"/>
      <c r="D2102" s="118"/>
      <c r="E2102" s="118"/>
      <c r="F2102" s="118"/>
      <c r="G2102" s="117"/>
      <c r="H2102" s="119"/>
      <c r="I2102" s="119"/>
      <c r="J2102" s="119"/>
      <c r="K2102" s="119"/>
      <c r="L2102" s="119"/>
      <c r="M2102" s="119"/>
      <c r="N2102" s="119"/>
      <c r="O2102" s="119"/>
      <c r="P2102" s="119"/>
      <c r="Q2102" s="119"/>
      <c r="R2102" s="119"/>
      <c r="S2102" s="119"/>
      <c r="T2102" s="120"/>
      <c r="U2102" s="121"/>
    </row>
    <row r="2103" spans="3:21" s="116" customFormat="1" x14ac:dyDescent="0.2">
      <c r="C2103" s="117"/>
      <c r="D2103" s="118"/>
      <c r="E2103" s="118"/>
      <c r="F2103" s="118"/>
      <c r="G2103" s="117"/>
      <c r="H2103" s="119"/>
      <c r="I2103" s="119"/>
      <c r="J2103" s="119"/>
      <c r="K2103" s="119"/>
      <c r="L2103" s="119"/>
      <c r="M2103" s="119"/>
      <c r="N2103" s="119"/>
      <c r="O2103" s="119"/>
      <c r="P2103" s="119"/>
      <c r="Q2103" s="119"/>
      <c r="R2103" s="119"/>
      <c r="S2103" s="119"/>
      <c r="T2103" s="120"/>
      <c r="U2103" s="121"/>
    </row>
    <row r="2104" spans="3:21" s="116" customFormat="1" x14ac:dyDescent="0.2">
      <c r="C2104" s="117"/>
      <c r="D2104" s="118"/>
      <c r="E2104" s="118"/>
      <c r="F2104" s="118"/>
      <c r="G2104" s="117"/>
      <c r="H2104" s="119"/>
      <c r="I2104" s="119"/>
      <c r="J2104" s="119"/>
      <c r="K2104" s="119"/>
      <c r="L2104" s="119"/>
      <c r="M2104" s="119"/>
      <c r="N2104" s="119"/>
      <c r="O2104" s="119"/>
      <c r="P2104" s="119"/>
      <c r="Q2104" s="119"/>
      <c r="R2104" s="119"/>
      <c r="S2104" s="119"/>
      <c r="T2104" s="120"/>
      <c r="U2104" s="121"/>
    </row>
    <row r="2105" spans="3:21" s="116" customFormat="1" x14ac:dyDescent="0.2">
      <c r="C2105" s="117"/>
      <c r="D2105" s="118"/>
      <c r="E2105" s="118"/>
      <c r="F2105" s="118"/>
      <c r="G2105" s="117"/>
      <c r="H2105" s="119"/>
      <c r="I2105" s="119"/>
      <c r="J2105" s="119"/>
      <c r="K2105" s="119"/>
      <c r="L2105" s="119"/>
      <c r="M2105" s="119"/>
      <c r="N2105" s="119"/>
      <c r="O2105" s="119"/>
      <c r="P2105" s="119"/>
      <c r="Q2105" s="119"/>
      <c r="R2105" s="119"/>
      <c r="S2105" s="119"/>
      <c r="T2105" s="120"/>
      <c r="U2105" s="121"/>
    </row>
    <row r="2106" spans="3:21" s="116" customFormat="1" x14ac:dyDescent="0.2">
      <c r="C2106" s="117"/>
      <c r="D2106" s="118"/>
      <c r="E2106" s="118"/>
      <c r="F2106" s="118"/>
      <c r="G2106" s="117"/>
      <c r="H2106" s="119"/>
      <c r="I2106" s="119"/>
      <c r="J2106" s="119"/>
      <c r="K2106" s="119"/>
      <c r="L2106" s="119"/>
      <c r="M2106" s="119"/>
      <c r="N2106" s="119"/>
      <c r="O2106" s="119"/>
      <c r="P2106" s="119"/>
      <c r="Q2106" s="119"/>
      <c r="R2106" s="119"/>
      <c r="S2106" s="119"/>
      <c r="T2106" s="120"/>
      <c r="U2106" s="121"/>
    </row>
    <row r="2107" spans="3:21" s="116" customFormat="1" x14ac:dyDescent="0.2">
      <c r="C2107" s="117"/>
      <c r="D2107" s="118"/>
      <c r="E2107" s="118"/>
      <c r="F2107" s="118"/>
      <c r="G2107" s="117"/>
      <c r="H2107" s="119"/>
      <c r="I2107" s="119"/>
      <c r="J2107" s="119"/>
      <c r="K2107" s="119"/>
      <c r="L2107" s="119"/>
      <c r="M2107" s="119"/>
      <c r="N2107" s="119"/>
      <c r="O2107" s="119"/>
      <c r="P2107" s="119"/>
      <c r="Q2107" s="119"/>
      <c r="R2107" s="119"/>
      <c r="S2107" s="119"/>
      <c r="T2107" s="120"/>
      <c r="U2107" s="121"/>
    </row>
    <row r="2108" spans="3:21" s="116" customFormat="1" x14ac:dyDescent="0.2">
      <c r="C2108" s="117"/>
      <c r="D2108" s="118"/>
      <c r="E2108" s="118"/>
      <c r="F2108" s="118"/>
      <c r="G2108" s="117"/>
      <c r="H2108" s="119"/>
      <c r="I2108" s="119"/>
      <c r="J2108" s="119"/>
      <c r="K2108" s="119"/>
      <c r="L2108" s="119"/>
      <c r="M2108" s="119"/>
      <c r="N2108" s="119"/>
      <c r="O2108" s="119"/>
      <c r="P2108" s="119"/>
      <c r="Q2108" s="119"/>
      <c r="R2108" s="119"/>
      <c r="S2108" s="119"/>
      <c r="T2108" s="120"/>
      <c r="U2108" s="121"/>
    </row>
    <row r="2109" spans="3:21" s="116" customFormat="1" x14ac:dyDescent="0.2">
      <c r="C2109" s="117"/>
      <c r="D2109" s="118"/>
      <c r="E2109" s="118"/>
      <c r="F2109" s="118"/>
      <c r="G2109" s="117"/>
      <c r="H2109" s="119"/>
      <c r="I2109" s="119"/>
      <c r="J2109" s="119"/>
      <c r="K2109" s="119"/>
      <c r="L2109" s="119"/>
      <c r="M2109" s="119"/>
      <c r="N2109" s="119"/>
      <c r="O2109" s="119"/>
      <c r="P2109" s="119"/>
      <c r="Q2109" s="119"/>
      <c r="R2109" s="119"/>
      <c r="S2109" s="119"/>
      <c r="T2109" s="120"/>
      <c r="U2109" s="121"/>
    </row>
    <row r="2110" spans="3:21" s="116" customFormat="1" x14ac:dyDescent="0.2">
      <c r="C2110" s="117"/>
      <c r="D2110" s="118"/>
      <c r="E2110" s="118"/>
      <c r="F2110" s="118"/>
      <c r="G2110" s="117"/>
      <c r="H2110" s="119"/>
      <c r="I2110" s="119"/>
      <c r="J2110" s="119"/>
      <c r="K2110" s="119"/>
      <c r="L2110" s="119"/>
      <c r="M2110" s="119"/>
      <c r="N2110" s="119"/>
      <c r="O2110" s="119"/>
      <c r="P2110" s="119"/>
      <c r="Q2110" s="119"/>
      <c r="R2110" s="119"/>
      <c r="S2110" s="119"/>
      <c r="T2110" s="120"/>
      <c r="U2110" s="121"/>
    </row>
    <row r="2111" spans="3:21" s="116" customFormat="1" x14ac:dyDescent="0.2">
      <c r="C2111" s="117"/>
      <c r="D2111" s="118"/>
      <c r="E2111" s="118"/>
      <c r="F2111" s="118"/>
      <c r="G2111" s="117"/>
      <c r="H2111" s="119"/>
      <c r="I2111" s="119"/>
      <c r="J2111" s="119"/>
      <c r="K2111" s="119"/>
      <c r="L2111" s="119"/>
      <c r="M2111" s="119"/>
      <c r="N2111" s="119"/>
      <c r="O2111" s="119"/>
      <c r="P2111" s="119"/>
      <c r="Q2111" s="119"/>
      <c r="R2111" s="119"/>
      <c r="S2111" s="119"/>
      <c r="T2111" s="120"/>
      <c r="U2111" s="121"/>
    </row>
    <row r="2112" spans="3:21" s="116" customFormat="1" x14ac:dyDescent="0.2">
      <c r="C2112" s="117"/>
      <c r="D2112" s="118"/>
      <c r="E2112" s="118"/>
      <c r="F2112" s="118"/>
      <c r="G2112" s="117"/>
      <c r="H2112" s="119"/>
      <c r="I2112" s="119"/>
      <c r="J2112" s="119"/>
      <c r="K2112" s="119"/>
      <c r="L2112" s="119"/>
      <c r="M2112" s="119"/>
      <c r="N2112" s="119"/>
      <c r="O2112" s="119"/>
      <c r="P2112" s="119"/>
      <c r="Q2112" s="119"/>
      <c r="R2112" s="119"/>
      <c r="S2112" s="119"/>
      <c r="T2112" s="120"/>
      <c r="U2112" s="121"/>
    </row>
    <row r="2113" spans="3:21" s="116" customFormat="1" x14ac:dyDescent="0.2">
      <c r="C2113" s="117"/>
      <c r="D2113" s="118"/>
      <c r="E2113" s="118"/>
      <c r="F2113" s="118"/>
      <c r="G2113" s="117"/>
      <c r="H2113" s="119"/>
      <c r="I2113" s="119"/>
      <c r="J2113" s="119"/>
      <c r="K2113" s="119"/>
      <c r="L2113" s="119"/>
      <c r="M2113" s="119"/>
      <c r="N2113" s="119"/>
      <c r="O2113" s="119"/>
      <c r="P2113" s="119"/>
      <c r="Q2113" s="119"/>
      <c r="R2113" s="119"/>
      <c r="S2113" s="119"/>
      <c r="T2113" s="120"/>
      <c r="U2113" s="121"/>
    </row>
    <row r="2114" spans="3:21" s="116" customFormat="1" x14ac:dyDescent="0.2">
      <c r="C2114" s="117"/>
      <c r="D2114" s="118"/>
      <c r="E2114" s="118"/>
      <c r="F2114" s="118"/>
      <c r="G2114" s="117"/>
      <c r="H2114" s="119"/>
      <c r="I2114" s="119"/>
      <c r="J2114" s="119"/>
      <c r="K2114" s="119"/>
      <c r="L2114" s="119"/>
      <c r="M2114" s="119"/>
      <c r="N2114" s="119"/>
      <c r="O2114" s="119"/>
      <c r="P2114" s="119"/>
      <c r="Q2114" s="119"/>
      <c r="R2114" s="119"/>
      <c r="S2114" s="119"/>
      <c r="T2114" s="120"/>
      <c r="U2114" s="121"/>
    </row>
    <row r="2115" spans="3:21" s="116" customFormat="1" x14ac:dyDescent="0.2">
      <c r="C2115" s="117"/>
      <c r="D2115" s="118"/>
      <c r="E2115" s="118"/>
      <c r="F2115" s="118"/>
      <c r="G2115" s="117"/>
      <c r="H2115" s="119"/>
      <c r="I2115" s="119"/>
      <c r="J2115" s="119"/>
      <c r="K2115" s="119"/>
      <c r="L2115" s="119"/>
      <c r="M2115" s="119"/>
      <c r="N2115" s="119"/>
      <c r="O2115" s="119"/>
      <c r="P2115" s="119"/>
      <c r="Q2115" s="119"/>
      <c r="R2115" s="119"/>
      <c r="S2115" s="119"/>
      <c r="T2115" s="120"/>
      <c r="U2115" s="121"/>
    </row>
    <row r="2116" spans="3:21" s="116" customFormat="1" x14ac:dyDescent="0.2">
      <c r="C2116" s="117"/>
      <c r="D2116" s="118"/>
      <c r="E2116" s="118"/>
      <c r="F2116" s="118"/>
      <c r="G2116" s="117"/>
      <c r="H2116" s="119"/>
      <c r="I2116" s="119"/>
      <c r="J2116" s="119"/>
      <c r="K2116" s="119"/>
      <c r="L2116" s="119"/>
      <c r="M2116" s="119"/>
      <c r="N2116" s="119"/>
      <c r="O2116" s="119"/>
      <c r="P2116" s="119"/>
      <c r="Q2116" s="119"/>
      <c r="R2116" s="119"/>
      <c r="S2116" s="119"/>
      <c r="T2116" s="120"/>
      <c r="U2116" s="121"/>
    </row>
    <row r="2117" spans="3:21" s="116" customFormat="1" x14ac:dyDescent="0.2">
      <c r="C2117" s="117"/>
      <c r="D2117" s="118"/>
      <c r="E2117" s="118"/>
      <c r="F2117" s="118"/>
      <c r="G2117" s="117"/>
      <c r="H2117" s="119"/>
      <c r="I2117" s="119"/>
      <c r="J2117" s="119"/>
      <c r="K2117" s="119"/>
      <c r="L2117" s="119"/>
      <c r="M2117" s="119"/>
      <c r="N2117" s="119"/>
      <c r="O2117" s="119"/>
      <c r="P2117" s="119"/>
      <c r="Q2117" s="119"/>
      <c r="R2117" s="119"/>
      <c r="S2117" s="119"/>
      <c r="T2117" s="120"/>
      <c r="U2117" s="121"/>
    </row>
    <row r="2118" spans="3:21" s="116" customFormat="1" x14ac:dyDescent="0.2">
      <c r="C2118" s="117"/>
      <c r="D2118" s="118"/>
      <c r="E2118" s="118"/>
      <c r="F2118" s="118"/>
      <c r="G2118" s="117"/>
      <c r="H2118" s="119"/>
      <c r="I2118" s="119"/>
      <c r="J2118" s="119"/>
      <c r="K2118" s="119"/>
      <c r="L2118" s="119"/>
      <c r="M2118" s="119"/>
      <c r="N2118" s="119"/>
      <c r="O2118" s="119"/>
      <c r="P2118" s="119"/>
      <c r="Q2118" s="119"/>
      <c r="R2118" s="119"/>
      <c r="S2118" s="119"/>
      <c r="T2118" s="120"/>
      <c r="U2118" s="121"/>
    </row>
    <row r="2119" spans="3:21" s="116" customFormat="1" x14ac:dyDescent="0.2">
      <c r="C2119" s="117"/>
      <c r="D2119" s="118"/>
      <c r="E2119" s="118"/>
      <c r="F2119" s="118"/>
      <c r="G2119" s="117"/>
      <c r="H2119" s="119"/>
      <c r="I2119" s="119"/>
      <c r="J2119" s="119"/>
      <c r="K2119" s="119"/>
      <c r="L2119" s="119"/>
      <c r="M2119" s="119"/>
      <c r="N2119" s="119"/>
      <c r="O2119" s="119"/>
      <c r="P2119" s="119"/>
      <c r="Q2119" s="119"/>
      <c r="R2119" s="119"/>
      <c r="S2119" s="119"/>
      <c r="T2119" s="120"/>
      <c r="U2119" s="121"/>
    </row>
    <row r="2120" spans="3:21" s="116" customFormat="1" x14ac:dyDescent="0.2">
      <c r="C2120" s="117"/>
      <c r="D2120" s="118"/>
      <c r="E2120" s="118"/>
      <c r="F2120" s="118"/>
      <c r="G2120" s="117"/>
      <c r="H2120" s="119"/>
      <c r="I2120" s="119"/>
      <c r="J2120" s="119"/>
      <c r="K2120" s="119"/>
      <c r="L2120" s="119"/>
      <c r="M2120" s="119"/>
      <c r="N2120" s="119"/>
      <c r="O2120" s="119"/>
      <c r="P2120" s="119"/>
      <c r="Q2120" s="119"/>
      <c r="R2120" s="119"/>
      <c r="S2120" s="119"/>
      <c r="T2120" s="120"/>
      <c r="U2120" s="121"/>
    </row>
    <row r="2121" spans="3:21" s="116" customFormat="1" x14ac:dyDescent="0.2">
      <c r="C2121" s="117"/>
      <c r="D2121" s="118"/>
      <c r="E2121" s="118"/>
      <c r="F2121" s="118"/>
      <c r="G2121" s="117"/>
      <c r="H2121" s="119"/>
      <c r="I2121" s="119"/>
      <c r="J2121" s="119"/>
      <c r="K2121" s="119"/>
      <c r="L2121" s="119"/>
      <c r="M2121" s="119"/>
      <c r="N2121" s="119"/>
      <c r="O2121" s="119"/>
      <c r="P2121" s="119"/>
      <c r="Q2121" s="119"/>
      <c r="R2121" s="119"/>
      <c r="S2121" s="119"/>
      <c r="T2121" s="120"/>
      <c r="U2121" s="121"/>
    </row>
    <row r="2122" spans="3:21" s="116" customFormat="1" x14ac:dyDescent="0.2">
      <c r="C2122" s="117"/>
      <c r="D2122" s="118"/>
      <c r="E2122" s="118"/>
      <c r="F2122" s="118"/>
      <c r="G2122" s="117"/>
      <c r="H2122" s="119"/>
      <c r="I2122" s="119"/>
      <c r="J2122" s="119"/>
      <c r="K2122" s="119"/>
      <c r="L2122" s="119"/>
      <c r="M2122" s="119"/>
      <c r="N2122" s="119"/>
      <c r="O2122" s="119"/>
      <c r="P2122" s="119"/>
      <c r="Q2122" s="119"/>
      <c r="R2122" s="119"/>
      <c r="S2122" s="119"/>
      <c r="T2122" s="120"/>
      <c r="U2122" s="121"/>
    </row>
    <row r="2123" spans="3:21" s="116" customFormat="1" x14ac:dyDescent="0.2">
      <c r="C2123" s="117"/>
      <c r="D2123" s="118"/>
      <c r="E2123" s="118"/>
      <c r="F2123" s="118"/>
      <c r="G2123" s="117"/>
      <c r="H2123" s="119"/>
      <c r="I2123" s="119"/>
      <c r="J2123" s="119"/>
      <c r="K2123" s="119"/>
      <c r="L2123" s="119"/>
      <c r="M2123" s="119"/>
      <c r="N2123" s="119"/>
      <c r="O2123" s="119"/>
      <c r="P2123" s="119"/>
      <c r="Q2123" s="119"/>
      <c r="R2123" s="119"/>
      <c r="S2123" s="119"/>
      <c r="T2123" s="120"/>
      <c r="U2123" s="121"/>
    </row>
    <row r="2124" spans="3:21" s="116" customFormat="1" x14ac:dyDescent="0.2">
      <c r="C2124" s="117"/>
      <c r="D2124" s="118"/>
      <c r="E2124" s="118"/>
      <c r="F2124" s="118"/>
      <c r="G2124" s="117"/>
      <c r="H2124" s="119"/>
      <c r="I2124" s="119"/>
      <c r="J2124" s="119"/>
      <c r="K2124" s="119"/>
      <c r="L2124" s="119"/>
      <c r="M2124" s="119"/>
      <c r="N2124" s="119"/>
      <c r="O2124" s="119"/>
      <c r="P2124" s="119"/>
      <c r="Q2124" s="119"/>
      <c r="R2124" s="119"/>
      <c r="S2124" s="119"/>
      <c r="T2124" s="120"/>
      <c r="U2124" s="121"/>
    </row>
    <row r="2125" spans="3:21" s="116" customFormat="1" x14ac:dyDescent="0.2">
      <c r="C2125" s="117"/>
      <c r="D2125" s="118"/>
      <c r="E2125" s="118"/>
      <c r="F2125" s="118"/>
      <c r="G2125" s="117"/>
      <c r="H2125" s="119"/>
      <c r="I2125" s="119"/>
      <c r="J2125" s="119"/>
      <c r="K2125" s="119"/>
      <c r="L2125" s="119"/>
      <c r="M2125" s="119"/>
      <c r="N2125" s="119"/>
      <c r="O2125" s="119"/>
      <c r="P2125" s="119"/>
      <c r="Q2125" s="119"/>
      <c r="R2125" s="119"/>
      <c r="S2125" s="119"/>
      <c r="T2125" s="120"/>
      <c r="U2125" s="121"/>
    </row>
    <row r="2126" spans="3:21" s="116" customFormat="1" x14ac:dyDescent="0.2">
      <c r="C2126" s="117"/>
      <c r="D2126" s="118"/>
      <c r="E2126" s="118"/>
      <c r="F2126" s="118"/>
      <c r="G2126" s="117"/>
      <c r="H2126" s="119"/>
      <c r="I2126" s="119"/>
      <c r="J2126" s="119"/>
      <c r="K2126" s="119"/>
      <c r="L2126" s="119"/>
      <c r="M2126" s="119"/>
      <c r="N2126" s="119"/>
      <c r="O2126" s="119"/>
      <c r="P2126" s="119"/>
      <c r="Q2126" s="119"/>
      <c r="R2126" s="119"/>
      <c r="S2126" s="119"/>
      <c r="T2126" s="120"/>
      <c r="U2126" s="121"/>
    </row>
    <row r="2127" spans="3:21" s="116" customFormat="1" x14ac:dyDescent="0.2">
      <c r="C2127" s="117"/>
      <c r="D2127" s="118"/>
      <c r="E2127" s="118"/>
      <c r="F2127" s="118"/>
      <c r="G2127" s="117"/>
      <c r="H2127" s="119"/>
      <c r="I2127" s="119"/>
      <c r="J2127" s="119"/>
      <c r="K2127" s="119"/>
      <c r="L2127" s="119"/>
      <c r="M2127" s="119"/>
      <c r="N2127" s="119"/>
      <c r="O2127" s="119"/>
      <c r="P2127" s="119"/>
      <c r="Q2127" s="119"/>
      <c r="R2127" s="119"/>
      <c r="S2127" s="119"/>
      <c r="T2127" s="120"/>
      <c r="U2127" s="121"/>
    </row>
    <row r="2128" spans="3:21" s="116" customFormat="1" x14ac:dyDescent="0.2">
      <c r="C2128" s="117"/>
      <c r="D2128" s="118"/>
      <c r="E2128" s="118"/>
      <c r="F2128" s="118"/>
      <c r="G2128" s="117"/>
      <c r="H2128" s="119"/>
      <c r="I2128" s="119"/>
      <c r="J2128" s="119"/>
      <c r="K2128" s="119"/>
      <c r="L2128" s="119"/>
      <c r="M2128" s="119"/>
      <c r="N2128" s="119"/>
      <c r="O2128" s="119"/>
      <c r="P2128" s="119"/>
      <c r="Q2128" s="119"/>
      <c r="R2128" s="119"/>
      <c r="S2128" s="119"/>
      <c r="T2128" s="120"/>
      <c r="U2128" s="121"/>
    </row>
    <row r="2129" spans="3:21" s="116" customFormat="1" x14ac:dyDescent="0.2">
      <c r="C2129" s="117"/>
      <c r="D2129" s="118"/>
      <c r="E2129" s="118"/>
      <c r="F2129" s="118"/>
      <c r="G2129" s="117"/>
      <c r="H2129" s="119"/>
      <c r="I2129" s="119"/>
      <c r="J2129" s="119"/>
      <c r="K2129" s="119"/>
      <c r="L2129" s="119"/>
      <c r="M2129" s="119"/>
      <c r="N2129" s="119"/>
      <c r="O2129" s="119"/>
      <c r="P2129" s="119"/>
      <c r="Q2129" s="119"/>
      <c r="R2129" s="119"/>
      <c r="S2129" s="119"/>
      <c r="T2129" s="120"/>
      <c r="U2129" s="121"/>
    </row>
    <row r="2130" spans="3:21" s="116" customFormat="1" x14ac:dyDescent="0.2">
      <c r="C2130" s="117"/>
      <c r="D2130" s="118"/>
      <c r="E2130" s="118"/>
      <c r="F2130" s="118"/>
      <c r="G2130" s="117"/>
      <c r="H2130" s="119"/>
      <c r="I2130" s="119"/>
      <c r="J2130" s="119"/>
      <c r="K2130" s="119"/>
      <c r="L2130" s="119"/>
      <c r="M2130" s="119"/>
      <c r="N2130" s="119"/>
      <c r="O2130" s="119"/>
      <c r="P2130" s="119"/>
      <c r="Q2130" s="119"/>
      <c r="R2130" s="119"/>
      <c r="S2130" s="119"/>
      <c r="T2130" s="120"/>
      <c r="U2130" s="121"/>
    </row>
    <row r="2131" spans="3:21" s="116" customFormat="1" x14ac:dyDescent="0.2">
      <c r="C2131" s="117"/>
      <c r="D2131" s="118"/>
      <c r="E2131" s="118"/>
      <c r="F2131" s="118"/>
      <c r="G2131" s="117"/>
      <c r="H2131" s="119"/>
      <c r="I2131" s="119"/>
      <c r="J2131" s="119"/>
      <c r="K2131" s="119"/>
      <c r="L2131" s="119"/>
      <c r="M2131" s="119"/>
      <c r="N2131" s="119"/>
      <c r="O2131" s="119"/>
      <c r="P2131" s="119"/>
      <c r="Q2131" s="119"/>
      <c r="R2131" s="119"/>
      <c r="S2131" s="119"/>
      <c r="T2131" s="120"/>
      <c r="U2131" s="121"/>
    </row>
    <row r="2132" spans="3:21" s="116" customFormat="1" x14ac:dyDescent="0.2">
      <c r="C2132" s="117"/>
      <c r="D2132" s="118"/>
      <c r="E2132" s="118"/>
      <c r="F2132" s="118"/>
      <c r="G2132" s="117"/>
      <c r="H2132" s="119"/>
      <c r="I2132" s="119"/>
      <c r="J2132" s="119"/>
      <c r="K2132" s="119"/>
      <c r="L2132" s="119"/>
      <c r="M2132" s="119"/>
      <c r="N2132" s="119"/>
      <c r="O2132" s="119"/>
      <c r="P2132" s="119"/>
      <c r="Q2132" s="119"/>
      <c r="R2132" s="119"/>
      <c r="S2132" s="119"/>
      <c r="T2132" s="120"/>
      <c r="U2132" s="121"/>
    </row>
    <row r="2133" spans="3:21" s="116" customFormat="1" x14ac:dyDescent="0.2">
      <c r="C2133" s="117"/>
      <c r="D2133" s="118"/>
      <c r="E2133" s="118"/>
      <c r="F2133" s="118"/>
      <c r="G2133" s="117"/>
      <c r="H2133" s="119"/>
      <c r="I2133" s="119"/>
      <c r="J2133" s="119"/>
      <c r="K2133" s="119"/>
      <c r="L2133" s="119"/>
      <c r="M2133" s="119"/>
      <c r="N2133" s="119"/>
      <c r="O2133" s="119"/>
      <c r="P2133" s="119"/>
      <c r="Q2133" s="119"/>
      <c r="R2133" s="119"/>
      <c r="S2133" s="119"/>
      <c r="T2133" s="120"/>
      <c r="U2133" s="121"/>
    </row>
    <row r="2134" spans="3:21" s="116" customFormat="1" x14ac:dyDescent="0.2">
      <c r="C2134" s="117"/>
      <c r="D2134" s="118"/>
      <c r="E2134" s="118"/>
      <c r="F2134" s="118"/>
      <c r="G2134" s="117"/>
      <c r="H2134" s="119"/>
      <c r="I2134" s="119"/>
      <c r="J2134" s="119"/>
      <c r="K2134" s="119"/>
      <c r="L2134" s="119"/>
      <c r="M2134" s="119"/>
      <c r="N2134" s="119"/>
      <c r="O2134" s="119"/>
      <c r="P2134" s="119"/>
      <c r="Q2134" s="119"/>
      <c r="R2134" s="119"/>
      <c r="S2134" s="119"/>
      <c r="T2134" s="120"/>
      <c r="U2134" s="121"/>
    </row>
    <row r="2135" spans="3:21" s="116" customFormat="1" x14ac:dyDescent="0.2">
      <c r="C2135" s="117"/>
      <c r="D2135" s="118"/>
      <c r="E2135" s="118"/>
      <c r="F2135" s="118"/>
      <c r="G2135" s="117"/>
      <c r="H2135" s="119"/>
      <c r="I2135" s="119"/>
      <c r="J2135" s="119"/>
      <c r="K2135" s="119"/>
      <c r="L2135" s="119"/>
      <c r="M2135" s="119"/>
      <c r="N2135" s="119"/>
      <c r="O2135" s="119"/>
      <c r="P2135" s="119"/>
      <c r="Q2135" s="119"/>
      <c r="R2135" s="119"/>
      <c r="S2135" s="119"/>
      <c r="T2135" s="120"/>
      <c r="U2135" s="121"/>
    </row>
    <row r="2136" spans="3:21" s="116" customFormat="1" x14ac:dyDescent="0.2">
      <c r="C2136" s="117"/>
      <c r="D2136" s="118"/>
      <c r="E2136" s="118"/>
      <c r="F2136" s="118"/>
      <c r="G2136" s="117"/>
      <c r="H2136" s="119"/>
      <c r="I2136" s="119"/>
      <c r="J2136" s="119"/>
      <c r="K2136" s="119"/>
      <c r="L2136" s="119"/>
      <c r="M2136" s="119"/>
      <c r="N2136" s="119"/>
      <c r="O2136" s="119"/>
      <c r="P2136" s="119"/>
      <c r="Q2136" s="119"/>
      <c r="R2136" s="119"/>
      <c r="S2136" s="119"/>
      <c r="T2136" s="120"/>
      <c r="U2136" s="121"/>
    </row>
    <row r="2137" spans="3:21" s="116" customFormat="1" x14ac:dyDescent="0.2">
      <c r="C2137" s="117"/>
      <c r="D2137" s="118"/>
      <c r="E2137" s="118"/>
      <c r="F2137" s="118"/>
      <c r="G2137" s="117"/>
      <c r="H2137" s="119"/>
      <c r="I2137" s="119"/>
      <c r="J2137" s="119"/>
      <c r="K2137" s="119"/>
      <c r="L2137" s="119"/>
      <c r="M2137" s="119"/>
      <c r="N2137" s="119"/>
      <c r="O2137" s="119"/>
      <c r="P2137" s="119"/>
      <c r="Q2137" s="119"/>
      <c r="R2137" s="119"/>
      <c r="S2137" s="119"/>
      <c r="T2137" s="120"/>
      <c r="U2137" s="121"/>
    </row>
    <row r="2138" spans="3:21" s="116" customFormat="1" x14ac:dyDescent="0.2">
      <c r="C2138" s="117"/>
      <c r="D2138" s="118"/>
      <c r="E2138" s="118"/>
      <c r="F2138" s="118"/>
      <c r="G2138" s="117"/>
      <c r="H2138" s="119"/>
      <c r="I2138" s="119"/>
      <c r="J2138" s="119"/>
      <c r="K2138" s="119"/>
      <c r="L2138" s="119"/>
      <c r="M2138" s="119"/>
      <c r="N2138" s="119"/>
      <c r="O2138" s="119"/>
      <c r="P2138" s="119"/>
      <c r="Q2138" s="119"/>
      <c r="R2138" s="119"/>
      <c r="S2138" s="119"/>
      <c r="T2138" s="120"/>
      <c r="U2138" s="121"/>
    </row>
    <row r="2139" spans="3:21" s="116" customFormat="1" x14ac:dyDescent="0.2">
      <c r="C2139" s="117"/>
      <c r="D2139" s="118"/>
      <c r="E2139" s="118"/>
      <c r="F2139" s="118"/>
      <c r="G2139" s="117"/>
      <c r="H2139" s="119"/>
      <c r="I2139" s="119"/>
      <c r="J2139" s="119"/>
      <c r="K2139" s="119"/>
      <c r="L2139" s="119"/>
      <c r="M2139" s="119"/>
      <c r="N2139" s="119"/>
      <c r="O2139" s="119"/>
      <c r="P2139" s="119"/>
      <c r="Q2139" s="119"/>
      <c r="R2139" s="119"/>
      <c r="S2139" s="119"/>
      <c r="T2139" s="120"/>
      <c r="U2139" s="121"/>
    </row>
    <row r="2140" spans="3:21" s="116" customFormat="1" x14ac:dyDescent="0.2">
      <c r="C2140" s="117"/>
      <c r="D2140" s="118"/>
      <c r="E2140" s="118"/>
      <c r="F2140" s="118"/>
      <c r="G2140" s="117"/>
      <c r="H2140" s="119"/>
      <c r="I2140" s="119"/>
      <c r="J2140" s="119"/>
      <c r="K2140" s="119"/>
      <c r="L2140" s="119"/>
      <c r="M2140" s="119"/>
      <c r="N2140" s="119"/>
      <c r="O2140" s="119"/>
      <c r="P2140" s="119"/>
      <c r="Q2140" s="119"/>
      <c r="R2140" s="119"/>
      <c r="S2140" s="119"/>
      <c r="T2140" s="120"/>
      <c r="U2140" s="121"/>
    </row>
    <row r="2141" spans="3:21" s="116" customFormat="1" x14ac:dyDescent="0.2">
      <c r="C2141" s="117"/>
      <c r="D2141" s="118"/>
      <c r="E2141" s="118"/>
      <c r="F2141" s="118"/>
      <c r="G2141" s="117"/>
      <c r="H2141" s="119"/>
      <c r="I2141" s="119"/>
      <c r="J2141" s="119"/>
      <c r="K2141" s="119"/>
      <c r="L2141" s="119"/>
      <c r="M2141" s="119"/>
      <c r="N2141" s="119"/>
      <c r="O2141" s="119"/>
      <c r="P2141" s="119"/>
      <c r="Q2141" s="119"/>
      <c r="R2141" s="119"/>
      <c r="S2141" s="119"/>
      <c r="T2141" s="120"/>
      <c r="U2141" s="121"/>
    </row>
    <row r="2142" spans="3:21" s="116" customFormat="1" x14ac:dyDescent="0.2">
      <c r="C2142" s="117"/>
      <c r="D2142" s="118"/>
      <c r="E2142" s="118"/>
      <c r="F2142" s="118"/>
      <c r="G2142" s="117"/>
      <c r="H2142" s="119"/>
      <c r="I2142" s="119"/>
      <c r="J2142" s="119"/>
      <c r="K2142" s="119"/>
      <c r="L2142" s="119"/>
      <c r="M2142" s="119"/>
      <c r="N2142" s="119"/>
      <c r="O2142" s="119"/>
      <c r="P2142" s="119"/>
      <c r="Q2142" s="119"/>
      <c r="R2142" s="119"/>
      <c r="S2142" s="119"/>
      <c r="T2142" s="120"/>
      <c r="U2142" s="121"/>
    </row>
    <row r="2143" spans="3:21" s="116" customFormat="1" x14ac:dyDescent="0.2">
      <c r="C2143" s="117"/>
      <c r="D2143" s="118"/>
      <c r="E2143" s="118"/>
      <c r="F2143" s="118"/>
      <c r="G2143" s="117"/>
      <c r="H2143" s="119"/>
      <c r="I2143" s="119"/>
      <c r="J2143" s="119"/>
      <c r="K2143" s="119"/>
      <c r="L2143" s="119"/>
      <c r="M2143" s="119"/>
      <c r="N2143" s="119"/>
      <c r="O2143" s="119"/>
      <c r="P2143" s="119"/>
      <c r="Q2143" s="119"/>
      <c r="R2143" s="119"/>
      <c r="S2143" s="119"/>
      <c r="T2143" s="120"/>
      <c r="U2143" s="121"/>
    </row>
    <row r="2144" spans="3:21" s="116" customFormat="1" x14ac:dyDescent="0.2">
      <c r="C2144" s="117"/>
      <c r="D2144" s="118"/>
      <c r="E2144" s="118"/>
      <c r="F2144" s="118"/>
      <c r="G2144" s="117"/>
      <c r="H2144" s="119"/>
      <c r="I2144" s="119"/>
      <c r="J2144" s="119"/>
      <c r="K2144" s="119"/>
      <c r="L2144" s="119"/>
      <c r="M2144" s="119"/>
      <c r="N2144" s="119"/>
      <c r="O2144" s="119"/>
      <c r="P2144" s="119"/>
      <c r="Q2144" s="119"/>
      <c r="R2144" s="119"/>
      <c r="S2144" s="119"/>
      <c r="T2144" s="120"/>
      <c r="U2144" s="121"/>
    </row>
    <row r="2145" spans="3:21" s="116" customFormat="1" x14ac:dyDescent="0.2">
      <c r="C2145" s="117"/>
      <c r="D2145" s="118"/>
      <c r="E2145" s="118"/>
      <c r="F2145" s="118"/>
      <c r="G2145" s="117"/>
      <c r="H2145" s="119"/>
      <c r="I2145" s="119"/>
      <c r="J2145" s="119"/>
      <c r="K2145" s="119"/>
      <c r="L2145" s="119"/>
      <c r="M2145" s="119"/>
      <c r="N2145" s="119"/>
      <c r="O2145" s="119"/>
      <c r="P2145" s="119"/>
      <c r="Q2145" s="119"/>
      <c r="R2145" s="119"/>
      <c r="S2145" s="119"/>
      <c r="T2145" s="120"/>
      <c r="U2145" s="121"/>
    </row>
    <row r="2146" spans="3:21" s="116" customFormat="1" x14ac:dyDescent="0.2">
      <c r="C2146" s="117"/>
      <c r="D2146" s="118"/>
      <c r="E2146" s="118"/>
      <c r="F2146" s="118"/>
      <c r="G2146" s="117"/>
      <c r="H2146" s="119"/>
      <c r="I2146" s="119"/>
      <c r="J2146" s="119"/>
      <c r="K2146" s="119"/>
      <c r="L2146" s="119"/>
      <c r="M2146" s="119"/>
      <c r="N2146" s="119"/>
      <c r="O2146" s="119"/>
      <c r="P2146" s="119"/>
      <c r="Q2146" s="119"/>
      <c r="R2146" s="119"/>
      <c r="S2146" s="119"/>
      <c r="T2146" s="120"/>
      <c r="U2146" s="121"/>
    </row>
    <row r="2147" spans="3:21" s="116" customFormat="1" x14ac:dyDescent="0.2">
      <c r="C2147" s="117"/>
      <c r="D2147" s="118"/>
      <c r="E2147" s="118"/>
      <c r="F2147" s="118"/>
      <c r="G2147" s="117"/>
      <c r="H2147" s="119"/>
      <c r="I2147" s="119"/>
      <c r="J2147" s="119"/>
      <c r="K2147" s="119"/>
      <c r="L2147" s="119"/>
      <c r="M2147" s="119"/>
      <c r="N2147" s="119"/>
      <c r="O2147" s="119"/>
      <c r="P2147" s="119"/>
      <c r="Q2147" s="119"/>
      <c r="R2147" s="119"/>
      <c r="S2147" s="119"/>
      <c r="T2147" s="120"/>
      <c r="U2147" s="121"/>
    </row>
    <row r="2148" spans="3:21" s="116" customFormat="1" x14ac:dyDescent="0.2">
      <c r="C2148" s="117"/>
      <c r="D2148" s="118"/>
      <c r="E2148" s="118"/>
      <c r="F2148" s="118"/>
      <c r="G2148" s="117"/>
      <c r="H2148" s="119"/>
      <c r="I2148" s="119"/>
      <c r="J2148" s="119"/>
      <c r="K2148" s="119"/>
      <c r="L2148" s="119"/>
      <c r="M2148" s="119"/>
      <c r="N2148" s="119"/>
      <c r="O2148" s="119"/>
      <c r="P2148" s="119"/>
      <c r="Q2148" s="119"/>
      <c r="R2148" s="119"/>
      <c r="S2148" s="119"/>
      <c r="T2148" s="120"/>
      <c r="U2148" s="121"/>
    </row>
    <row r="2149" spans="3:21" s="116" customFormat="1" x14ac:dyDescent="0.2">
      <c r="C2149" s="117"/>
      <c r="D2149" s="118"/>
      <c r="E2149" s="118"/>
      <c r="F2149" s="118"/>
      <c r="G2149" s="117"/>
      <c r="H2149" s="119"/>
      <c r="I2149" s="119"/>
      <c r="J2149" s="119"/>
      <c r="K2149" s="119"/>
      <c r="L2149" s="119"/>
      <c r="M2149" s="119"/>
      <c r="N2149" s="119"/>
      <c r="O2149" s="119"/>
      <c r="P2149" s="119"/>
      <c r="Q2149" s="119"/>
      <c r="R2149" s="119"/>
      <c r="S2149" s="119"/>
      <c r="T2149" s="120"/>
      <c r="U2149" s="121"/>
    </row>
    <row r="2150" spans="3:21" s="116" customFormat="1" x14ac:dyDescent="0.2">
      <c r="C2150" s="117"/>
      <c r="D2150" s="118"/>
      <c r="E2150" s="118"/>
      <c r="F2150" s="118"/>
      <c r="G2150" s="117"/>
      <c r="H2150" s="119"/>
      <c r="I2150" s="119"/>
      <c r="J2150" s="119"/>
      <c r="K2150" s="119"/>
      <c r="L2150" s="119"/>
      <c r="M2150" s="119"/>
      <c r="N2150" s="119"/>
      <c r="O2150" s="119"/>
      <c r="P2150" s="119"/>
      <c r="Q2150" s="119"/>
      <c r="R2150" s="119"/>
      <c r="S2150" s="119"/>
      <c r="T2150" s="120"/>
      <c r="U2150" s="121"/>
    </row>
    <row r="2151" spans="3:21" s="116" customFormat="1" x14ac:dyDescent="0.2">
      <c r="C2151" s="117"/>
      <c r="D2151" s="118"/>
      <c r="E2151" s="118"/>
      <c r="F2151" s="118"/>
      <c r="G2151" s="117"/>
      <c r="H2151" s="119"/>
      <c r="I2151" s="119"/>
      <c r="J2151" s="119"/>
      <c r="K2151" s="119"/>
      <c r="L2151" s="119"/>
      <c r="M2151" s="119"/>
      <c r="N2151" s="119"/>
      <c r="O2151" s="119"/>
      <c r="P2151" s="119"/>
      <c r="Q2151" s="119"/>
      <c r="R2151" s="119"/>
      <c r="S2151" s="119"/>
      <c r="T2151" s="120"/>
      <c r="U2151" s="121"/>
    </row>
    <row r="2152" spans="3:21" s="116" customFormat="1" x14ac:dyDescent="0.2">
      <c r="C2152" s="117"/>
      <c r="D2152" s="118"/>
      <c r="E2152" s="118"/>
      <c r="F2152" s="118"/>
      <c r="G2152" s="117"/>
      <c r="H2152" s="119"/>
      <c r="I2152" s="119"/>
      <c r="J2152" s="119"/>
      <c r="K2152" s="119"/>
      <c r="L2152" s="119"/>
      <c r="M2152" s="119"/>
      <c r="N2152" s="119"/>
      <c r="O2152" s="119"/>
      <c r="P2152" s="119"/>
      <c r="Q2152" s="119"/>
      <c r="R2152" s="119"/>
      <c r="S2152" s="119"/>
      <c r="T2152" s="120"/>
      <c r="U2152" s="121"/>
    </row>
    <row r="2153" spans="3:21" s="116" customFormat="1" x14ac:dyDescent="0.2">
      <c r="C2153" s="117"/>
      <c r="D2153" s="118"/>
      <c r="E2153" s="118"/>
      <c r="F2153" s="118"/>
      <c r="G2153" s="117"/>
      <c r="H2153" s="119"/>
      <c r="I2153" s="119"/>
      <c r="J2153" s="119"/>
      <c r="K2153" s="119"/>
      <c r="L2153" s="119"/>
      <c r="M2153" s="119"/>
      <c r="N2153" s="119"/>
      <c r="O2153" s="119"/>
      <c r="P2153" s="119"/>
      <c r="Q2153" s="119"/>
      <c r="R2153" s="119"/>
      <c r="S2153" s="119"/>
      <c r="T2153" s="120"/>
      <c r="U2153" s="121"/>
    </row>
    <row r="2154" spans="3:21" s="116" customFormat="1" x14ac:dyDescent="0.2">
      <c r="C2154" s="117"/>
      <c r="D2154" s="118"/>
      <c r="E2154" s="118"/>
      <c r="F2154" s="118"/>
      <c r="G2154" s="117"/>
      <c r="H2154" s="119"/>
      <c r="I2154" s="119"/>
      <c r="J2154" s="119"/>
      <c r="K2154" s="119"/>
      <c r="L2154" s="119"/>
      <c r="M2154" s="119"/>
      <c r="N2154" s="119"/>
      <c r="O2154" s="119"/>
      <c r="P2154" s="119"/>
      <c r="Q2154" s="119"/>
      <c r="R2154" s="119"/>
      <c r="S2154" s="119"/>
      <c r="T2154" s="120"/>
      <c r="U2154" s="121"/>
    </row>
    <row r="2155" spans="3:21" s="116" customFormat="1" x14ac:dyDescent="0.2">
      <c r="C2155" s="117"/>
      <c r="D2155" s="118"/>
      <c r="E2155" s="118"/>
      <c r="F2155" s="118"/>
      <c r="G2155" s="117"/>
      <c r="H2155" s="119"/>
      <c r="I2155" s="119"/>
      <c r="J2155" s="119"/>
      <c r="K2155" s="119"/>
      <c r="L2155" s="119"/>
      <c r="M2155" s="119"/>
      <c r="N2155" s="119"/>
      <c r="O2155" s="119"/>
      <c r="P2155" s="119"/>
      <c r="Q2155" s="119"/>
      <c r="R2155" s="119"/>
      <c r="S2155" s="119"/>
      <c r="T2155" s="120"/>
      <c r="U2155" s="121"/>
    </row>
    <row r="2156" spans="3:21" s="116" customFormat="1" x14ac:dyDescent="0.2">
      <c r="C2156" s="117"/>
      <c r="D2156" s="118"/>
      <c r="E2156" s="118"/>
      <c r="F2156" s="118"/>
      <c r="G2156" s="117"/>
      <c r="H2156" s="119"/>
      <c r="I2156" s="119"/>
      <c r="J2156" s="119"/>
      <c r="K2156" s="119"/>
      <c r="L2156" s="119"/>
      <c r="M2156" s="119"/>
      <c r="N2156" s="119"/>
      <c r="O2156" s="119"/>
      <c r="P2156" s="119"/>
      <c r="Q2156" s="119"/>
      <c r="R2156" s="119"/>
      <c r="S2156" s="119"/>
      <c r="T2156" s="120"/>
      <c r="U2156" s="121"/>
    </row>
    <row r="2157" spans="3:21" s="116" customFormat="1" x14ac:dyDescent="0.2">
      <c r="C2157" s="117"/>
      <c r="D2157" s="118"/>
      <c r="E2157" s="118"/>
      <c r="F2157" s="118"/>
      <c r="G2157" s="117"/>
      <c r="H2157" s="119"/>
      <c r="I2157" s="119"/>
      <c r="J2157" s="119"/>
      <c r="K2157" s="119"/>
      <c r="L2157" s="119"/>
      <c r="M2157" s="119"/>
      <c r="N2157" s="119"/>
      <c r="O2157" s="119"/>
      <c r="P2157" s="119"/>
      <c r="Q2157" s="119"/>
      <c r="R2157" s="119"/>
      <c r="S2157" s="119"/>
      <c r="T2157" s="120"/>
      <c r="U2157" s="121"/>
    </row>
    <row r="2158" spans="3:21" s="116" customFormat="1" x14ac:dyDescent="0.2">
      <c r="C2158" s="117"/>
      <c r="D2158" s="118"/>
      <c r="E2158" s="118"/>
      <c r="F2158" s="118"/>
      <c r="G2158" s="117"/>
      <c r="H2158" s="119"/>
      <c r="I2158" s="119"/>
      <c r="J2158" s="119"/>
      <c r="K2158" s="119"/>
      <c r="L2158" s="119"/>
      <c r="M2158" s="119"/>
      <c r="N2158" s="119"/>
      <c r="O2158" s="119"/>
      <c r="P2158" s="119"/>
      <c r="Q2158" s="119"/>
      <c r="R2158" s="119"/>
      <c r="S2158" s="119"/>
      <c r="T2158" s="120"/>
      <c r="U2158" s="121"/>
    </row>
    <row r="2159" spans="3:21" s="116" customFormat="1" x14ac:dyDescent="0.2">
      <c r="C2159" s="117"/>
      <c r="D2159" s="118"/>
      <c r="E2159" s="118"/>
      <c r="F2159" s="118"/>
      <c r="G2159" s="117"/>
      <c r="H2159" s="119"/>
      <c r="I2159" s="119"/>
      <c r="J2159" s="119"/>
      <c r="K2159" s="119"/>
      <c r="L2159" s="119"/>
      <c r="M2159" s="119"/>
      <c r="N2159" s="119"/>
      <c r="O2159" s="119"/>
      <c r="P2159" s="119"/>
      <c r="Q2159" s="119"/>
      <c r="R2159" s="119"/>
      <c r="S2159" s="119"/>
      <c r="T2159" s="120"/>
      <c r="U2159" s="121"/>
    </row>
    <row r="2160" spans="3:21" s="116" customFormat="1" x14ac:dyDescent="0.2">
      <c r="C2160" s="117"/>
      <c r="D2160" s="118"/>
      <c r="E2160" s="118"/>
      <c r="F2160" s="118"/>
      <c r="G2160" s="117"/>
      <c r="H2160" s="119"/>
      <c r="I2160" s="119"/>
      <c r="J2160" s="119"/>
      <c r="K2160" s="119"/>
      <c r="L2160" s="119"/>
      <c r="M2160" s="119"/>
      <c r="N2160" s="119"/>
      <c r="O2160" s="119"/>
      <c r="P2160" s="119"/>
      <c r="Q2160" s="119"/>
      <c r="R2160" s="119"/>
      <c r="S2160" s="119"/>
      <c r="T2160" s="120"/>
      <c r="U2160" s="121"/>
    </row>
    <row r="2161" spans="3:21" s="116" customFormat="1" x14ac:dyDescent="0.2">
      <c r="C2161" s="117"/>
      <c r="D2161" s="118"/>
      <c r="E2161" s="118"/>
      <c r="F2161" s="118"/>
      <c r="G2161" s="117"/>
      <c r="H2161" s="119"/>
      <c r="I2161" s="119"/>
      <c r="J2161" s="119"/>
      <c r="K2161" s="119"/>
      <c r="L2161" s="119"/>
      <c r="M2161" s="119"/>
      <c r="N2161" s="119"/>
      <c r="O2161" s="119"/>
      <c r="P2161" s="119"/>
      <c r="Q2161" s="119"/>
      <c r="R2161" s="119"/>
      <c r="S2161" s="119"/>
      <c r="T2161" s="120"/>
      <c r="U2161" s="121"/>
    </row>
    <row r="2162" spans="3:21" s="116" customFormat="1" x14ac:dyDescent="0.2">
      <c r="C2162" s="117"/>
      <c r="D2162" s="118"/>
      <c r="E2162" s="118"/>
      <c r="F2162" s="118"/>
      <c r="G2162" s="117"/>
      <c r="H2162" s="119"/>
      <c r="I2162" s="119"/>
      <c r="J2162" s="119"/>
      <c r="K2162" s="119"/>
      <c r="L2162" s="119"/>
      <c r="M2162" s="119"/>
      <c r="N2162" s="119"/>
      <c r="O2162" s="119"/>
      <c r="P2162" s="119"/>
      <c r="Q2162" s="119"/>
      <c r="R2162" s="119"/>
      <c r="S2162" s="119"/>
      <c r="T2162" s="120"/>
      <c r="U2162" s="121"/>
    </row>
    <row r="2163" spans="3:21" s="116" customFormat="1" x14ac:dyDescent="0.2">
      <c r="C2163" s="117"/>
      <c r="D2163" s="118"/>
      <c r="E2163" s="118"/>
      <c r="F2163" s="118"/>
      <c r="G2163" s="117"/>
      <c r="H2163" s="119"/>
      <c r="I2163" s="119"/>
      <c r="J2163" s="119"/>
      <c r="K2163" s="119"/>
      <c r="L2163" s="119"/>
      <c r="M2163" s="119"/>
      <c r="N2163" s="119"/>
      <c r="O2163" s="119"/>
      <c r="P2163" s="119"/>
      <c r="Q2163" s="119"/>
      <c r="R2163" s="119"/>
      <c r="S2163" s="119"/>
      <c r="T2163" s="120"/>
      <c r="U2163" s="121"/>
    </row>
    <row r="2164" spans="3:21" s="116" customFormat="1" x14ac:dyDescent="0.2">
      <c r="C2164" s="117"/>
      <c r="D2164" s="118"/>
      <c r="E2164" s="118"/>
      <c r="F2164" s="118"/>
      <c r="G2164" s="117"/>
      <c r="H2164" s="119"/>
      <c r="I2164" s="119"/>
      <c r="J2164" s="119"/>
      <c r="K2164" s="119"/>
      <c r="L2164" s="119"/>
      <c r="M2164" s="119"/>
      <c r="N2164" s="119"/>
      <c r="O2164" s="119"/>
      <c r="P2164" s="119"/>
      <c r="Q2164" s="119"/>
      <c r="R2164" s="119"/>
      <c r="S2164" s="119"/>
      <c r="T2164" s="120"/>
      <c r="U2164" s="121"/>
    </row>
    <row r="2165" spans="3:21" s="116" customFormat="1" x14ac:dyDescent="0.2">
      <c r="C2165" s="117"/>
      <c r="D2165" s="118"/>
      <c r="E2165" s="118"/>
      <c r="F2165" s="118"/>
      <c r="G2165" s="117"/>
      <c r="H2165" s="119"/>
      <c r="I2165" s="119"/>
      <c r="J2165" s="119"/>
      <c r="K2165" s="119"/>
      <c r="L2165" s="119"/>
      <c r="M2165" s="119"/>
      <c r="N2165" s="119"/>
      <c r="O2165" s="119"/>
      <c r="P2165" s="119"/>
      <c r="Q2165" s="119"/>
      <c r="R2165" s="119"/>
      <c r="S2165" s="119"/>
      <c r="T2165" s="120"/>
      <c r="U2165" s="121"/>
    </row>
    <row r="2166" spans="3:21" s="116" customFormat="1" x14ac:dyDescent="0.2">
      <c r="C2166" s="117"/>
      <c r="D2166" s="118"/>
      <c r="E2166" s="118"/>
      <c r="F2166" s="118"/>
      <c r="G2166" s="117"/>
      <c r="H2166" s="119"/>
      <c r="I2166" s="119"/>
      <c r="J2166" s="119"/>
      <c r="K2166" s="119"/>
      <c r="L2166" s="119"/>
      <c r="M2166" s="119"/>
      <c r="N2166" s="119"/>
      <c r="O2166" s="119"/>
      <c r="P2166" s="119"/>
      <c r="Q2166" s="119"/>
      <c r="R2166" s="119"/>
      <c r="S2166" s="119"/>
      <c r="T2166" s="120"/>
      <c r="U2166" s="121"/>
    </row>
    <row r="2167" spans="3:21" s="116" customFormat="1" x14ac:dyDescent="0.2">
      <c r="C2167" s="117"/>
      <c r="D2167" s="118"/>
      <c r="E2167" s="118"/>
      <c r="F2167" s="118"/>
      <c r="G2167" s="117"/>
      <c r="H2167" s="119"/>
      <c r="I2167" s="119"/>
      <c r="J2167" s="119"/>
      <c r="K2167" s="119"/>
      <c r="L2167" s="119"/>
      <c r="M2167" s="119"/>
      <c r="N2167" s="119"/>
      <c r="O2167" s="119"/>
      <c r="P2167" s="119"/>
      <c r="Q2167" s="119"/>
      <c r="R2167" s="119"/>
      <c r="S2167" s="119"/>
      <c r="T2167" s="120"/>
      <c r="U2167" s="121"/>
    </row>
    <row r="2168" spans="3:21" s="116" customFormat="1" x14ac:dyDescent="0.2">
      <c r="C2168" s="117"/>
      <c r="D2168" s="118"/>
      <c r="E2168" s="118"/>
      <c r="F2168" s="118"/>
      <c r="G2168" s="117"/>
      <c r="H2168" s="119"/>
      <c r="I2168" s="119"/>
      <c r="J2168" s="119"/>
      <c r="K2168" s="119"/>
      <c r="L2168" s="119"/>
      <c r="M2168" s="119"/>
      <c r="N2168" s="119"/>
      <c r="O2168" s="119"/>
      <c r="P2168" s="119"/>
      <c r="Q2168" s="119"/>
      <c r="R2168" s="119"/>
      <c r="S2168" s="119"/>
      <c r="T2168" s="120"/>
      <c r="U2168" s="121"/>
    </row>
    <row r="2169" spans="3:21" s="116" customFormat="1" x14ac:dyDescent="0.2">
      <c r="C2169" s="117"/>
      <c r="D2169" s="118"/>
      <c r="E2169" s="118"/>
      <c r="F2169" s="118"/>
      <c r="G2169" s="117"/>
      <c r="H2169" s="119"/>
      <c r="I2169" s="119"/>
      <c r="J2169" s="119"/>
      <c r="K2169" s="119"/>
      <c r="L2169" s="119"/>
      <c r="M2169" s="119"/>
      <c r="N2169" s="119"/>
      <c r="O2169" s="119"/>
      <c r="P2169" s="119"/>
      <c r="Q2169" s="119"/>
      <c r="R2169" s="119"/>
      <c r="S2169" s="119"/>
      <c r="T2169" s="120"/>
      <c r="U2169" s="121"/>
    </row>
    <row r="2170" spans="3:21" s="116" customFormat="1" x14ac:dyDescent="0.2">
      <c r="C2170" s="117"/>
      <c r="D2170" s="118"/>
      <c r="E2170" s="118"/>
      <c r="F2170" s="118"/>
      <c r="G2170" s="117"/>
      <c r="H2170" s="119"/>
      <c r="I2170" s="119"/>
      <c r="J2170" s="119"/>
      <c r="K2170" s="119"/>
      <c r="L2170" s="119"/>
      <c r="M2170" s="119"/>
      <c r="N2170" s="119"/>
      <c r="O2170" s="119"/>
      <c r="P2170" s="119"/>
      <c r="Q2170" s="119"/>
      <c r="R2170" s="119"/>
      <c r="S2170" s="119"/>
      <c r="T2170" s="120"/>
      <c r="U2170" s="121"/>
    </row>
    <row r="2171" spans="3:21" s="116" customFormat="1" x14ac:dyDescent="0.2">
      <c r="C2171" s="117"/>
      <c r="D2171" s="118"/>
      <c r="E2171" s="118"/>
      <c r="F2171" s="118"/>
      <c r="G2171" s="117"/>
      <c r="H2171" s="119"/>
      <c r="I2171" s="119"/>
      <c r="J2171" s="119"/>
      <c r="K2171" s="119"/>
      <c r="L2171" s="119"/>
      <c r="M2171" s="119"/>
      <c r="N2171" s="119"/>
      <c r="O2171" s="119"/>
      <c r="P2171" s="119"/>
      <c r="Q2171" s="119"/>
      <c r="R2171" s="119"/>
      <c r="S2171" s="119"/>
      <c r="T2171" s="120"/>
      <c r="U2171" s="121"/>
    </row>
    <row r="2172" spans="3:21" s="116" customFormat="1" x14ac:dyDescent="0.2">
      <c r="C2172" s="117"/>
      <c r="D2172" s="118"/>
      <c r="E2172" s="118"/>
      <c r="F2172" s="118"/>
      <c r="G2172" s="117"/>
      <c r="H2172" s="119"/>
      <c r="I2172" s="119"/>
      <c r="J2172" s="119"/>
      <c r="K2172" s="119"/>
      <c r="L2172" s="119"/>
      <c r="M2172" s="119"/>
      <c r="N2172" s="119"/>
      <c r="O2172" s="119"/>
      <c r="P2172" s="119"/>
      <c r="Q2172" s="119"/>
      <c r="R2172" s="119"/>
      <c r="S2172" s="119"/>
      <c r="T2172" s="120"/>
      <c r="U2172" s="121"/>
    </row>
    <row r="2173" spans="3:21" s="116" customFormat="1" x14ac:dyDescent="0.2">
      <c r="C2173" s="117"/>
      <c r="D2173" s="118"/>
      <c r="E2173" s="118"/>
      <c r="F2173" s="118"/>
      <c r="G2173" s="117"/>
      <c r="H2173" s="119"/>
      <c r="I2173" s="119"/>
      <c r="J2173" s="119"/>
      <c r="K2173" s="119"/>
      <c r="L2173" s="119"/>
      <c r="M2173" s="119"/>
      <c r="N2173" s="119"/>
      <c r="O2173" s="119"/>
      <c r="P2173" s="119"/>
      <c r="Q2173" s="119"/>
      <c r="R2173" s="119"/>
      <c r="S2173" s="119"/>
      <c r="T2173" s="120"/>
      <c r="U2173" s="121"/>
    </row>
    <row r="2174" spans="3:21" s="116" customFormat="1" x14ac:dyDescent="0.2">
      <c r="C2174" s="117"/>
      <c r="D2174" s="118"/>
      <c r="E2174" s="118"/>
      <c r="F2174" s="118"/>
      <c r="G2174" s="117"/>
      <c r="H2174" s="119"/>
      <c r="I2174" s="119"/>
      <c r="J2174" s="119"/>
      <c r="K2174" s="119"/>
      <c r="L2174" s="119"/>
      <c r="M2174" s="119"/>
      <c r="N2174" s="119"/>
      <c r="O2174" s="119"/>
      <c r="P2174" s="119"/>
      <c r="Q2174" s="119"/>
      <c r="R2174" s="119"/>
      <c r="S2174" s="119"/>
      <c r="T2174" s="120"/>
      <c r="U2174" s="121"/>
    </row>
    <row r="2175" spans="3:21" s="116" customFormat="1" x14ac:dyDescent="0.2">
      <c r="C2175" s="117"/>
      <c r="D2175" s="118"/>
      <c r="E2175" s="118"/>
      <c r="F2175" s="118"/>
      <c r="G2175" s="117"/>
      <c r="H2175" s="119"/>
      <c r="I2175" s="119"/>
      <c r="J2175" s="119"/>
      <c r="K2175" s="119"/>
      <c r="L2175" s="119"/>
      <c r="M2175" s="119"/>
      <c r="N2175" s="119"/>
      <c r="O2175" s="119"/>
      <c r="P2175" s="119"/>
      <c r="Q2175" s="119"/>
      <c r="R2175" s="119"/>
      <c r="S2175" s="119"/>
      <c r="T2175" s="120"/>
      <c r="U2175" s="121"/>
    </row>
    <row r="2176" spans="3:21" s="116" customFormat="1" x14ac:dyDescent="0.2">
      <c r="C2176" s="117"/>
      <c r="D2176" s="118"/>
      <c r="E2176" s="118"/>
      <c r="F2176" s="118"/>
      <c r="G2176" s="117"/>
      <c r="H2176" s="119"/>
      <c r="I2176" s="119"/>
      <c r="J2176" s="119"/>
      <c r="K2176" s="119"/>
      <c r="L2176" s="119"/>
      <c r="M2176" s="119"/>
      <c r="N2176" s="119"/>
      <c r="O2176" s="119"/>
      <c r="P2176" s="119"/>
      <c r="Q2176" s="119"/>
      <c r="R2176" s="119"/>
      <c r="S2176" s="119"/>
      <c r="T2176" s="120"/>
      <c r="U2176" s="121"/>
    </row>
    <row r="2177" spans="3:21" s="116" customFormat="1" x14ac:dyDescent="0.2">
      <c r="C2177" s="117"/>
      <c r="D2177" s="118"/>
      <c r="E2177" s="118"/>
      <c r="F2177" s="118"/>
      <c r="G2177" s="117"/>
      <c r="H2177" s="119"/>
      <c r="I2177" s="119"/>
      <c r="J2177" s="119"/>
      <c r="K2177" s="119"/>
      <c r="L2177" s="119"/>
      <c r="M2177" s="119"/>
      <c r="N2177" s="119"/>
      <c r="O2177" s="119"/>
      <c r="P2177" s="119"/>
      <c r="Q2177" s="119"/>
      <c r="R2177" s="119"/>
      <c r="S2177" s="119"/>
      <c r="T2177" s="120"/>
      <c r="U2177" s="121"/>
    </row>
    <row r="2178" spans="3:21" s="116" customFormat="1" x14ac:dyDescent="0.2">
      <c r="C2178" s="117"/>
      <c r="D2178" s="118"/>
      <c r="E2178" s="118"/>
      <c r="F2178" s="118"/>
      <c r="G2178" s="117"/>
      <c r="H2178" s="119"/>
      <c r="I2178" s="119"/>
      <c r="J2178" s="119"/>
      <c r="K2178" s="119"/>
      <c r="L2178" s="119"/>
      <c r="M2178" s="119"/>
      <c r="N2178" s="119"/>
      <c r="O2178" s="119"/>
      <c r="P2178" s="119"/>
      <c r="Q2178" s="119"/>
      <c r="R2178" s="119"/>
      <c r="S2178" s="119"/>
      <c r="T2178" s="120"/>
      <c r="U2178" s="121"/>
    </row>
    <row r="2179" spans="3:21" s="116" customFormat="1" x14ac:dyDescent="0.2">
      <c r="C2179" s="117"/>
      <c r="D2179" s="118"/>
      <c r="E2179" s="118"/>
      <c r="F2179" s="118"/>
      <c r="G2179" s="117"/>
      <c r="H2179" s="119"/>
      <c r="I2179" s="119"/>
      <c r="J2179" s="119"/>
      <c r="K2179" s="119"/>
      <c r="L2179" s="119"/>
      <c r="M2179" s="119"/>
      <c r="N2179" s="119"/>
      <c r="O2179" s="119"/>
      <c r="P2179" s="119"/>
      <c r="Q2179" s="119"/>
      <c r="R2179" s="119"/>
      <c r="S2179" s="119"/>
      <c r="T2179" s="120"/>
      <c r="U2179" s="121"/>
    </row>
    <row r="2180" spans="3:21" s="116" customFormat="1" x14ac:dyDescent="0.2">
      <c r="C2180" s="117"/>
      <c r="D2180" s="118"/>
      <c r="E2180" s="118"/>
      <c r="F2180" s="118"/>
      <c r="G2180" s="117"/>
      <c r="H2180" s="119"/>
      <c r="I2180" s="119"/>
      <c r="J2180" s="119"/>
      <c r="K2180" s="119"/>
      <c r="L2180" s="119"/>
      <c r="M2180" s="119"/>
      <c r="N2180" s="119"/>
      <c r="O2180" s="119"/>
      <c r="P2180" s="119"/>
      <c r="Q2180" s="119"/>
      <c r="R2180" s="119"/>
      <c r="S2180" s="119"/>
      <c r="T2180" s="120"/>
      <c r="U2180" s="121"/>
    </row>
    <row r="2181" spans="3:21" s="116" customFormat="1" x14ac:dyDescent="0.2">
      <c r="C2181" s="117"/>
      <c r="D2181" s="118"/>
      <c r="E2181" s="118"/>
      <c r="F2181" s="118"/>
      <c r="G2181" s="117"/>
      <c r="H2181" s="119"/>
      <c r="I2181" s="119"/>
      <c r="J2181" s="119"/>
      <c r="K2181" s="119"/>
      <c r="L2181" s="119"/>
      <c r="M2181" s="119"/>
      <c r="N2181" s="119"/>
      <c r="O2181" s="119"/>
      <c r="P2181" s="119"/>
      <c r="Q2181" s="119"/>
      <c r="R2181" s="119"/>
      <c r="S2181" s="119"/>
      <c r="T2181" s="120"/>
      <c r="U2181" s="121"/>
    </row>
    <row r="2182" spans="3:21" s="116" customFormat="1" x14ac:dyDescent="0.2">
      <c r="C2182" s="117"/>
      <c r="D2182" s="118"/>
      <c r="E2182" s="118"/>
      <c r="F2182" s="118"/>
      <c r="G2182" s="117"/>
      <c r="H2182" s="119"/>
      <c r="I2182" s="119"/>
      <c r="J2182" s="119"/>
      <c r="K2182" s="119"/>
      <c r="L2182" s="119"/>
      <c r="M2182" s="119"/>
      <c r="N2182" s="119"/>
      <c r="O2182" s="119"/>
      <c r="P2182" s="119"/>
      <c r="Q2182" s="119"/>
      <c r="R2182" s="119"/>
      <c r="S2182" s="119"/>
      <c r="T2182" s="120"/>
      <c r="U2182" s="121"/>
    </row>
    <row r="2183" spans="3:21" s="116" customFormat="1" x14ac:dyDescent="0.2">
      <c r="C2183" s="117"/>
      <c r="D2183" s="118"/>
      <c r="E2183" s="118"/>
      <c r="F2183" s="118"/>
      <c r="G2183" s="117"/>
      <c r="H2183" s="119"/>
      <c r="I2183" s="119"/>
      <c r="J2183" s="119"/>
      <c r="K2183" s="119"/>
      <c r="L2183" s="119"/>
      <c r="M2183" s="119"/>
      <c r="N2183" s="119"/>
      <c r="O2183" s="119"/>
      <c r="P2183" s="119"/>
      <c r="Q2183" s="119"/>
      <c r="R2183" s="119"/>
      <c r="S2183" s="119"/>
      <c r="T2183" s="120"/>
      <c r="U2183" s="121"/>
    </row>
    <row r="2184" spans="3:21" s="116" customFormat="1" x14ac:dyDescent="0.2">
      <c r="C2184" s="117"/>
      <c r="D2184" s="118"/>
      <c r="E2184" s="118"/>
      <c r="F2184" s="118"/>
      <c r="G2184" s="117"/>
      <c r="H2184" s="119"/>
      <c r="I2184" s="119"/>
      <c r="J2184" s="119"/>
      <c r="K2184" s="119"/>
      <c r="L2184" s="119"/>
      <c r="M2184" s="119"/>
      <c r="N2184" s="119"/>
      <c r="O2184" s="119"/>
      <c r="P2184" s="119"/>
      <c r="Q2184" s="119"/>
      <c r="R2184" s="119"/>
      <c r="S2184" s="119"/>
      <c r="T2184" s="120"/>
      <c r="U2184" s="121"/>
    </row>
    <row r="2185" spans="3:21" s="116" customFormat="1" x14ac:dyDescent="0.2">
      <c r="C2185" s="117"/>
      <c r="D2185" s="118"/>
      <c r="E2185" s="118"/>
      <c r="F2185" s="118"/>
      <c r="G2185" s="117"/>
      <c r="H2185" s="119"/>
      <c r="I2185" s="119"/>
      <c r="J2185" s="119"/>
      <c r="K2185" s="119"/>
      <c r="L2185" s="119"/>
      <c r="M2185" s="119"/>
      <c r="N2185" s="119"/>
      <c r="O2185" s="119"/>
      <c r="P2185" s="119"/>
      <c r="Q2185" s="119"/>
      <c r="R2185" s="119"/>
      <c r="S2185" s="119"/>
      <c r="T2185" s="120"/>
      <c r="U2185" s="121"/>
    </row>
    <row r="2186" spans="3:21" s="116" customFormat="1" x14ac:dyDescent="0.2">
      <c r="C2186" s="117"/>
      <c r="D2186" s="118"/>
      <c r="E2186" s="118"/>
      <c r="F2186" s="118"/>
      <c r="G2186" s="117"/>
      <c r="H2186" s="119"/>
      <c r="I2186" s="119"/>
      <c r="J2186" s="119"/>
      <c r="K2186" s="119"/>
      <c r="L2186" s="119"/>
      <c r="M2186" s="119"/>
      <c r="N2186" s="119"/>
      <c r="O2186" s="119"/>
      <c r="P2186" s="119"/>
      <c r="Q2186" s="119"/>
      <c r="R2186" s="119"/>
      <c r="S2186" s="119"/>
      <c r="T2186" s="120"/>
      <c r="U2186" s="121"/>
    </row>
    <row r="2187" spans="3:21" s="116" customFormat="1" x14ac:dyDescent="0.2">
      <c r="C2187" s="117"/>
      <c r="D2187" s="118"/>
      <c r="E2187" s="118"/>
      <c r="F2187" s="118"/>
      <c r="G2187" s="117"/>
      <c r="H2187" s="119"/>
      <c r="I2187" s="119"/>
      <c r="J2187" s="119"/>
      <c r="K2187" s="119"/>
      <c r="L2187" s="119"/>
      <c r="M2187" s="119"/>
      <c r="N2187" s="119"/>
      <c r="O2187" s="119"/>
      <c r="P2187" s="119"/>
      <c r="Q2187" s="119"/>
      <c r="R2187" s="119"/>
      <c r="S2187" s="119"/>
      <c r="T2187" s="120"/>
      <c r="U2187" s="121"/>
    </row>
    <row r="2188" spans="3:21" s="116" customFormat="1" x14ac:dyDescent="0.2">
      <c r="C2188" s="117"/>
      <c r="D2188" s="118"/>
      <c r="E2188" s="118"/>
      <c r="F2188" s="118"/>
      <c r="G2188" s="117"/>
      <c r="H2188" s="119"/>
      <c r="I2188" s="119"/>
      <c r="J2188" s="119"/>
      <c r="K2188" s="119"/>
      <c r="L2188" s="119"/>
      <c r="M2188" s="119"/>
      <c r="N2188" s="119"/>
      <c r="O2188" s="119"/>
      <c r="P2188" s="119"/>
      <c r="Q2188" s="119"/>
      <c r="R2188" s="119"/>
      <c r="S2188" s="119"/>
      <c r="T2188" s="120"/>
      <c r="U2188" s="121"/>
    </row>
    <row r="2189" spans="3:21" s="116" customFormat="1" x14ac:dyDescent="0.2">
      <c r="C2189" s="117"/>
      <c r="D2189" s="118"/>
      <c r="E2189" s="118"/>
      <c r="F2189" s="118"/>
      <c r="G2189" s="117"/>
      <c r="H2189" s="119"/>
      <c r="I2189" s="119"/>
      <c r="J2189" s="119"/>
      <c r="K2189" s="119"/>
      <c r="L2189" s="119"/>
      <c r="M2189" s="119"/>
      <c r="N2189" s="119"/>
      <c r="O2189" s="119"/>
      <c r="P2189" s="119"/>
      <c r="Q2189" s="119"/>
      <c r="R2189" s="119"/>
      <c r="S2189" s="119"/>
      <c r="T2189" s="120"/>
      <c r="U2189" s="121"/>
    </row>
    <row r="2190" spans="3:21" s="116" customFormat="1" x14ac:dyDescent="0.2">
      <c r="C2190" s="117"/>
      <c r="D2190" s="118"/>
      <c r="E2190" s="118"/>
      <c r="F2190" s="118"/>
      <c r="G2190" s="117"/>
      <c r="H2190" s="119"/>
      <c r="I2190" s="119"/>
      <c r="J2190" s="119"/>
      <c r="K2190" s="119"/>
      <c r="L2190" s="119"/>
      <c r="M2190" s="119"/>
      <c r="N2190" s="119"/>
      <c r="O2190" s="119"/>
      <c r="P2190" s="119"/>
      <c r="Q2190" s="119"/>
      <c r="R2190" s="119"/>
      <c r="S2190" s="119"/>
      <c r="T2190" s="120"/>
      <c r="U2190" s="121"/>
    </row>
    <row r="2191" spans="3:21" s="116" customFormat="1" x14ac:dyDescent="0.2">
      <c r="C2191" s="117"/>
      <c r="D2191" s="118"/>
      <c r="E2191" s="118"/>
      <c r="F2191" s="118"/>
      <c r="G2191" s="117"/>
      <c r="H2191" s="119"/>
      <c r="I2191" s="119"/>
      <c r="J2191" s="119"/>
      <c r="K2191" s="119"/>
      <c r="L2191" s="119"/>
      <c r="M2191" s="119"/>
      <c r="N2191" s="119"/>
      <c r="O2191" s="119"/>
      <c r="P2191" s="119"/>
      <c r="Q2191" s="119"/>
      <c r="R2191" s="119"/>
      <c r="S2191" s="119"/>
      <c r="T2191" s="120"/>
      <c r="U2191" s="121"/>
    </row>
    <row r="2192" spans="3:21" s="116" customFormat="1" x14ac:dyDescent="0.2">
      <c r="C2192" s="117"/>
      <c r="D2192" s="118"/>
      <c r="E2192" s="118"/>
      <c r="F2192" s="118"/>
      <c r="G2192" s="117"/>
      <c r="H2192" s="119"/>
      <c r="I2192" s="119"/>
      <c r="J2192" s="119"/>
      <c r="K2192" s="119"/>
      <c r="L2192" s="119"/>
      <c r="M2192" s="119"/>
      <c r="N2192" s="119"/>
      <c r="O2192" s="119"/>
      <c r="P2192" s="119"/>
      <c r="Q2192" s="119"/>
      <c r="R2192" s="119"/>
      <c r="S2192" s="119"/>
      <c r="T2192" s="120"/>
      <c r="U2192" s="121"/>
    </row>
    <row r="2193" spans="3:21" s="116" customFormat="1" x14ac:dyDescent="0.2">
      <c r="C2193" s="117"/>
      <c r="D2193" s="118"/>
      <c r="E2193" s="118"/>
      <c r="F2193" s="118"/>
      <c r="G2193" s="117"/>
      <c r="H2193" s="119"/>
      <c r="I2193" s="119"/>
      <c r="J2193" s="119"/>
      <c r="K2193" s="119"/>
      <c r="L2193" s="119"/>
      <c r="M2193" s="119"/>
      <c r="N2193" s="119"/>
      <c r="O2193" s="119"/>
      <c r="P2193" s="119"/>
      <c r="Q2193" s="119"/>
      <c r="R2193" s="119"/>
      <c r="S2193" s="119"/>
      <c r="T2193" s="120"/>
      <c r="U2193" s="121"/>
    </row>
    <row r="2194" spans="3:21" s="116" customFormat="1" x14ac:dyDescent="0.2">
      <c r="C2194" s="117"/>
      <c r="D2194" s="118"/>
      <c r="E2194" s="118"/>
      <c r="F2194" s="118"/>
      <c r="G2194" s="117"/>
      <c r="H2194" s="119"/>
      <c r="I2194" s="119"/>
      <c r="J2194" s="119"/>
      <c r="K2194" s="119"/>
      <c r="L2194" s="119"/>
      <c r="M2194" s="119"/>
      <c r="N2194" s="119"/>
      <c r="O2194" s="119"/>
      <c r="P2194" s="119"/>
      <c r="Q2194" s="119"/>
      <c r="R2194" s="119"/>
      <c r="S2194" s="119"/>
      <c r="T2194" s="120"/>
      <c r="U2194" s="121"/>
    </row>
    <row r="2195" spans="3:21" s="116" customFormat="1" x14ac:dyDescent="0.2">
      <c r="C2195" s="117"/>
      <c r="D2195" s="118"/>
      <c r="E2195" s="118"/>
      <c r="F2195" s="118"/>
      <c r="G2195" s="117"/>
      <c r="H2195" s="119"/>
      <c r="I2195" s="119"/>
      <c r="J2195" s="119"/>
      <c r="K2195" s="119"/>
      <c r="L2195" s="119"/>
      <c r="M2195" s="119"/>
      <c r="N2195" s="119"/>
      <c r="O2195" s="119"/>
      <c r="P2195" s="119"/>
      <c r="Q2195" s="119"/>
      <c r="R2195" s="119"/>
      <c r="S2195" s="119"/>
      <c r="T2195" s="120"/>
      <c r="U2195" s="121"/>
    </row>
    <row r="2196" spans="3:21" s="116" customFormat="1" x14ac:dyDescent="0.2">
      <c r="C2196" s="117"/>
      <c r="D2196" s="118"/>
      <c r="E2196" s="118"/>
      <c r="F2196" s="118"/>
      <c r="G2196" s="117"/>
      <c r="H2196" s="119"/>
      <c r="I2196" s="119"/>
      <c r="J2196" s="119"/>
      <c r="K2196" s="119"/>
      <c r="L2196" s="119"/>
      <c r="M2196" s="119"/>
      <c r="N2196" s="119"/>
      <c r="O2196" s="119"/>
      <c r="P2196" s="119"/>
      <c r="Q2196" s="119"/>
      <c r="R2196" s="119"/>
      <c r="S2196" s="119"/>
      <c r="T2196" s="120"/>
      <c r="U2196" s="121"/>
    </row>
    <row r="2197" spans="3:21" s="116" customFormat="1" x14ac:dyDescent="0.2">
      <c r="C2197" s="117"/>
      <c r="D2197" s="118"/>
      <c r="E2197" s="118"/>
      <c r="F2197" s="118"/>
      <c r="G2197" s="117"/>
      <c r="H2197" s="119"/>
      <c r="I2197" s="119"/>
      <c r="J2197" s="119"/>
      <c r="K2197" s="119"/>
      <c r="L2197" s="119"/>
      <c r="M2197" s="119"/>
      <c r="N2197" s="119"/>
      <c r="O2197" s="119"/>
      <c r="P2197" s="119"/>
      <c r="Q2197" s="119"/>
      <c r="R2197" s="119"/>
      <c r="S2197" s="119"/>
      <c r="T2197" s="120"/>
      <c r="U2197" s="121"/>
    </row>
    <row r="2198" spans="3:21" s="116" customFormat="1" x14ac:dyDescent="0.2">
      <c r="C2198" s="117"/>
      <c r="D2198" s="118"/>
      <c r="E2198" s="118"/>
      <c r="F2198" s="118"/>
      <c r="G2198" s="117"/>
      <c r="H2198" s="119"/>
      <c r="I2198" s="119"/>
      <c r="J2198" s="119"/>
      <c r="K2198" s="119"/>
      <c r="L2198" s="119"/>
      <c r="M2198" s="119"/>
      <c r="N2198" s="119"/>
      <c r="O2198" s="119"/>
      <c r="P2198" s="119"/>
      <c r="Q2198" s="119"/>
      <c r="R2198" s="119"/>
      <c r="S2198" s="119"/>
      <c r="T2198" s="120"/>
      <c r="U2198" s="121"/>
    </row>
    <row r="2199" spans="3:21" s="116" customFormat="1" x14ac:dyDescent="0.2">
      <c r="C2199" s="117"/>
      <c r="D2199" s="118"/>
      <c r="E2199" s="118"/>
      <c r="F2199" s="118"/>
      <c r="G2199" s="117"/>
      <c r="H2199" s="119"/>
      <c r="I2199" s="119"/>
      <c r="J2199" s="119"/>
      <c r="K2199" s="119"/>
      <c r="L2199" s="119"/>
      <c r="M2199" s="119"/>
      <c r="N2199" s="119"/>
      <c r="O2199" s="119"/>
      <c r="P2199" s="119"/>
      <c r="Q2199" s="119"/>
      <c r="R2199" s="119"/>
      <c r="S2199" s="119"/>
      <c r="T2199" s="120"/>
      <c r="U2199" s="121"/>
    </row>
    <row r="2200" spans="3:21" s="116" customFormat="1" x14ac:dyDescent="0.2">
      <c r="C2200" s="117"/>
      <c r="D2200" s="118"/>
      <c r="E2200" s="118"/>
      <c r="F2200" s="118"/>
      <c r="G2200" s="117"/>
      <c r="H2200" s="119"/>
      <c r="I2200" s="119"/>
      <c r="J2200" s="119"/>
      <c r="K2200" s="119"/>
      <c r="L2200" s="119"/>
      <c r="M2200" s="119"/>
      <c r="N2200" s="119"/>
      <c r="O2200" s="119"/>
      <c r="P2200" s="119"/>
      <c r="Q2200" s="119"/>
      <c r="R2200" s="119"/>
      <c r="S2200" s="119"/>
      <c r="T2200" s="120"/>
      <c r="U2200" s="121"/>
    </row>
    <row r="2201" spans="3:21" s="116" customFormat="1" x14ac:dyDescent="0.2">
      <c r="C2201" s="117"/>
      <c r="D2201" s="118"/>
      <c r="E2201" s="118"/>
      <c r="F2201" s="118"/>
      <c r="G2201" s="117"/>
      <c r="H2201" s="119"/>
      <c r="I2201" s="119"/>
      <c r="J2201" s="119"/>
      <c r="K2201" s="119"/>
      <c r="L2201" s="119"/>
      <c r="M2201" s="119"/>
      <c r="N2201" s="119"/>
      <c r="O2201" s="119"/>
      <c r="P2201" s="119"/>
      <c r="Q2201" s="119"/>
      <c r="R2201" s="119"/>
      <c r="S2201" s="119"/>
      <c r="T2201" s="120"/>
      <c r="U2201" s="121"/>
    </row>
    <row r="2202" spans="3:21" s="116" customFormat="1" x14ac:dyDescent="0.2">
      <c r="C2202" s="117"/>
      <c r="D2202" s="118"/>
      <c r="E2202" s="118"/>
      <c r="F2202" s="118"/>
      <c r="G2202" s="117"/>
      <c r="H2202" s="119"/>
      <c r="I2202" s="119"/>
      <c r="J2202" s="119"/>
      <c r="K2202" s="119"/>
      <c r="L2202" s="119"/>
      <c r="M2202" s="119"/>
      <c r="N2202" s="119"/>
      <c r="O2202" s="119"/>
      <c r="P2202" s="119"/>
      <c r="Q2202" s="119"/>
      <c r="R2202" s="119"/>
      <c r="S2202" s="119"/>
      <c r="T2202" s="120"/>
      <c r="U2202" s="121"/>
    </row>
    <row r="2203" spans="3:21" s="116" customFormat="1" x14ac:dyDescent="0.2">
      <c r="C2203" s="117"/>
      <c r="D2203" s="118"/>
      <c r="E2203" s="118"/>
      <c r="F2203" s="118"/>
      <c r="G2203" s="117"/>
      <c r="H2203" s="119"/>
      <c r="I2203" s="119"/>
      <c r="J2203" s="119"/>
      <c r="K2203" s="119"/>
      <c r="L2203" s="119"/>
      <c r="M2203" s="119"/>
      <c r="N2203" s="119"/>
      <c r="O2203" s="119"/>
      <c r="P2203" s="119"/>
      <c r="Q2203" s="119"/>
      <c r="R2203" s="119"/>
      <c r="S2203" s="119"/>
      <c r="T2203" s="120"/>
      <c r="U2203" s="121"/>
    </row>
    <row r="2204" spans="3:21" s="116" customFormat="1" x14ac:dyDescent="0.2">
      <c r="C2204" s="117"/>
      <c r="D2204" s="118"/>
      <c r="E2204" s="118"/>
      <c r="F2204" s="118"/>
      <c r="G2204" s="117"/>
      <c r="H2204" s="119"/>
      <c r="I2204" s="119"/>
      <c r="J2204" s="119"/>
      <c r="K2204" s="119"/>
      <c r="L2204" s="119"/>
      <c r="M2204" s="119"/>
      <c r="N2204" s="119"/>
      <c r="O2204" s="119"/>
      <c r="P2204" s="119"/>
      <c r="Q2204" s="119"/>
      <c r="R2204" s="119"/>
      <c r="S2204" s="119"/>
      <c r="T2204" s="120"/>
      <c r="U2204" s="121"/>
    </row>
    <row r="2205" spans="3:21" s="116" customFormat="1" x14ac:dyDescent="0.2">
      <c r="C2205" s="117"/>
      <c r="D2205" s="118"/>
      <c r="E2205" s="118"/>
      <c r="F2205" s="118"/>
      <c r="G2205" s="117"/>
      <c r="H2205" s="119"/>
      <c r="I2205" s="119"/>
      <c r="J2205" s="119"/>
      <c r="K2205" s="119"/>
      <c r="L2205" s="119"/>
      <c r="M2205" s="119"/>
      <c r="N2205" s="119"/>
      <c r="O2205" s="119"/>
      <c r="P2205" s="119"/>
      <c r="Q2205" s="119"/>
      <c r="R2205" s="119"/>
      <c r="S2205" s="119"/>
      <c r="T2205" s="120"/>
      <c r="U2205" s="121"/>
    </row>
    <row r="2206" spans="3:21" s="116" customFormat="1" x14ac:dyDescent="0.2">
      <c r="C2206" s="117"/>
      <c r="D2206" s="118"/>
      <c r="E2206" s="118"/>
      <c r="F2206" s="118"/>
      <c r="G2206" s="117"/>
      <c r="H2206" s="119"/>
      <c r="I2206" s="119"/>
      <c r="J2206" s="119"/>
      <c r="K2206" s="119"/>
      <c r="L2206" s="119"/>
      <c r="M2206" s="119"/>
      <c r="N2206" s="119"/>
      <c r="O2206" s="119"/>
      <c r="P2206" s="119"/>
      <c r="Q2206" s="119"/>
      <c r="R2206" s="119"/>
      <c r="S2206" s="119"/>
      <c r="T2206" s="120"/>
      <c r="U2206" s="121"/>
    </row>
    <row r="2207" spans="3:21" s="116" customFormat="1" x14ac:dyDescent="0.2">
      <c r="C2207" s="117"/>
      <c r="D2207" s="118"/>
      <c r="E2207" s="118"/>
      <c r="F2207" s="118"/>
      <c r="G2207" s="117"/>
      <c r="H2207" s="119"/>
      <c r="I2207" s="119"/>
      <c r="J2207" s="119"/>
      <c r="K2207" s="119"/>
      <c r="L2207" s="119"/>
      <c r="M2207" s="119"/>
      <c r="N2207" s="119"/>
      <c r="O2207" s="119"/>
      <c r="P2207" s="119"/>
      <c r="Q2207" s="119"/>
      <c r="R2207" s="119"/>
      <c r="S2207" s="119"/>
      <c r="T2207" s="120"/>
      <c r="U2207" s="121"/>
    </row>
    <row r="2208" spans="3:21" s="116" customFormat="1" x14ac:dyDescent="0.2">
      <c r="C2208" s="117"/>
      <c r="D2208" s="118"/>
      <c r="E2208" s="118"/>
      <c r="F2208" s="118"/>
      <c r="G2208" s="117"/>
      <c r="H2208" s="119"/>
      <c r="I2208" s="119"/>
      <c r="J2208" s="119"/>
      <c r="K2208" s="119"/>
      <c r="L2208" s="119"/>
      <c r="M2208" s="119"/>
      <c r="N2208" s="119"/>
      <c r="O2208" s="119"/>
      <c r="P2208" s="119"/>
      <c r="Q2208" s="119"/>
      <c r="R2208" s="119"/>
      <c r="S2208" s="119"/>
      <c r="T2208" s="120"/>
      <c r="U2208" s="121"/>
    </row>
    <row r="2209" spans="3:21" s="116" customFormat="1" x14ac:dyDescent="0.2">
      <c r="C2209" s="117"/>
      <c r="D2209" s="118"/>
      <c r="E2209" s="118"/>
      <c r="F2209" s="118"/>
      <c r="G2209" s="117"/>
      <c r="H2209" s="119"/>
      <c r="I2209" s="119"/>
      <c r="J2209" s="119"/>
      <c r="K2209" s="119"/>
      <c r="L2209" s="119"/>
      <c r="M2209" s="119"/>
      <c r="N2209" s="119"/>
      <c r="O2209" s="119"/>
      <c r="P2209" s="119"/>
      <c r="Q2209" s="119"/>
      <c r="R2209" s="119"/>
      <c r="S2209" s="119"/>
      <c r="T2209" s="120"/>
      <c r="U2209" s="121"/>
    </row>
    <row r="2210" spans="3:21" s="116" customFormat="1" x14ac:dyDescent="0.2">
      <c r="C2210" s="117"/>
      <c r="D2210" s="118"/>
      <c r="E2210" s="118"/>
      <c r="F2210" s="118"/>
      <c r="G2210" s="117"/>
      <c r="H2210" s="119"/>
      <c r="I2210" s="119"/>
      <c r="J2210" s="119"/>
      <c r="K2210" s="119"/>
      <c r="L2210" s="119"/>
      <c r="M2210" s="119"/>
      <c r="N2210" s="119"/>
      <c r="O2210" s="119"/>
      <c r="P2210" s="119"/>
      <c r="Q2210" s="119"/>
      <c r="R2210" s="119"/>
      <c r="S2210" s="119"/>
      <c r="T2210" s="120"/>
      <c r="U2210" s="121"/>
    </row>
    <row r="2211" spans="3:21" s="116" customFormat="1" x14ac:dyDescent="0.2">
      <c r="C2211" s="117"/>
      <c r="D2211" s="118"/>
      <c r="E2211" s="118"/>
      <c r="F2211" s="118"/>
      <c r="G2211" s="117"/>
      <c r="H2211" s="119"/>
      <c r="I2211" s="119"/>
      <c r="J2211" s="119"/>
      <c r="K2211" s="119"/>
      <c r="L2211" s="119"/>
      <c r="M2211" s="119"/>
      <c r="N2211" s="119"/>
      <c r="O2211" s="119"/>
      <c r="P2211" s="119"/>
      <c r="Q2211" s="119"/>
      <c r="R2211" s="119"/>
      <c r="S2211" s="119"/>
      <c r="T2211" s="120"/>
      <c r="U2211" s="121"/>
    </row>
    <row r="2212" spans="3:21" s="116" customFormat="1" x14ac:dyDescent="0.2">
      <c r="C2212" s="117"/>
      <c r="D2212" s="118"/>
      <c r="E2212" s="118"/>
      <c r="F2212" s="118"/>
      <c r="G2212" s="117"/>
      <c r="H2212" s="119"/>
      <c r="I2212" s="119"/>
      <c r="J2212" s="119"/>
      <c r="K2212" s="119"/>
      <c r="L2212" s="119"/>
      <c r="M2212" s="119"/>
      <c r="N2212" s="119"/>
      <c r="O2212" s="119"/>
      <c r="P2212" s="119"/>
      <c r="Q2212" s="119"/>
      <c r="R2212" s="119"/>
      <c r="S2212" s="119"/>
      <c r="T2212" s="120"/>
      <c r="U2212" s="121"/>
    </row>
    <row r="2213" spans="3:21" s="116" customFormat="1" x14ac:dyDescent="0.2">
      <c r="C2213" s="117"/>
      <c r="D2213" s="118"/>
      <c r="E2213" s="118"/>
      <c r="F2213" s="118"/>
      <c r="G2213" s="117"/>
      <c r="H2213" s="119"/>
      <c r="I2213" s="119"/>
      <c r="J2213" s="119"/>
      <c r="K2213" s="119"/>
      <c r="L2213" s="119"/>
      <c r="M2213" s="119"/>
      <c r="N2213" s="119"/>
      <c r="O2213" s="119"/>
      <c r="P2213" s="119"/>
      <c r="Q2213" s="119"/>
      <c r="R2213" s="119"/>
      <c r="S2213" s="119"/>
      <c r="T2213" s="120"/>
      <c r="U2213" s="121"/>
    </row>
    <row r="2214" spans="3:21" s="116" customFormat="1" x14ac:dyDescent="0.2">
      <c r="C2214" s="117"/>
      <c r="D2214" s="118"/>
      <c r="E2214" s="118"/>
      <c r="F2214" s="118"/>
      <c r="G2214" s="117"/>
      <c r="H2214" s="119"/>
      <c r="I2214" s="119"/>
      <c r="J2214" s="119"/>
      <c r="K2214" s="119"/>
      <c r="L2214" s="119"/>
      <c r="M2214" s="119"/>
      <c r="N2214" s="119"/>
      <c r="O2214" s="119"/>
      <c r="P2214" s="119"/>
      <c r="Q2214" s="119"/>
      <c r="R2214" s="119"/>
      <c r="S2214" s="119"/>
      <c r="T2214" s="120"/>
      <c r="U2214" s="121"/>
    </row>
    <row r="2215" spans="3:21" s="116" customFormat="1" x14ac:dyDescent="0.2">
      <c r="C2215" s="117"/>
      <c r="D2215" s="118"/>
      <c r="E2215" s="118"/>
      <c r="F2215" s="118"/>
      <c r="G2215" s="117"/>
      <c r="H2215" s="119"/>
      <c r="I2215" s="119"/>
      <c r="J2215" s="119"/>
      <c r="K2215" s="119"/>
      <c r="L2215" s="119"/>
      <c r="M2215" s="119"/>
      <c r="N2215" s="119"/>
      <c r="O2215" s="119"/>
      <c r="P2215" s="119"/>
      <c r="Q2215" s="119"/>
      <c r="R2215" s="119"/>
      <c r="S2215" s="119"/>
      <c r="T2215" s="120"/>
      <c r="U2215" s="121"/>
    </row>
    <row r="2216" spans="3:21" s="116" customFormat="1" x14ac:dyDescent="0.2">
      <c r="C2216" s="117"/>
      <c r="D2216" s="118"/>
      <c r="E2216" s="118"/>
      <c r="F2216" s="118"/>
      <c r="G2216" s="117"/>
      <c r="H2216" s="119"/>
      <c r="I2216" s="119"/>
      <c r="J2216" s="119"/>
      <c r="K2216" s="119"/>
      <c r="L2216" s="119"/>
      <c r="M2216" s="119"/>
      <c r="N2216" s="119"/>
      <c r="O2216" s="119"/>
      <c r="P2216" s="119"/>
      <c r="Q2216" s="119"/>
      <c r="R2216" s="119"/>
      <c r="S2216" s="119"/>
      <c r="T2216" s="120"/>
      <c r="U2216" s="121"/>
    </row>
    <row r="2217" spans="3:21" s="116" customFormat="1" x14ac:dyDescent="0.2">
      <c r="C2217" s="117"/>
      <c r="D2217" s="118"/>
      <c r="E2217" s="118"/>
      <c r="F2217" s="118"/>
      <c r="G2217" s="117"/>
      <c r="H2217" s="119"/>
      <c r="I2217" s="119"/>
      <c r="J2217" s="119"/>
      <c r="K2217" s="119"/>
      <c r="L2217" s="119"/>
      <c r="M2217" s="119"/>
      <c r="N2217" s="119"/>
      <c r="O2217" s="119"/>
      <c r="P2217" s="119"/>
      <c r="Q2217" s="119"/>
      <c r="R2217" s="119"/>
      <c r="S2217" s="119"/>
      <c r="T2217" s="120"/>
      <c r="U2217" s="121"/>
    </row>
    <row r="2218" spans="3:21" s="116" customFormat="1" x14ac:dyDescent="0.2">
      <c r="C2218" s="117"/>
      <c r="D2218" s="118"/>
      <c r="E2218" s="118"/>
      <c r="F2218" s="118"/>
      <c r="G2218" s="117"/>
      <c r="H2218" s="119"/>
      <c r="I2218" s="119"/>
      <c r="J2218" s="119"/>
      <c r="K2218" s="119"/>
      <c r="L2218" s="119"/>
      <c r="M2218" s="119"/>
      <c r="N2218" s="119"/>
      <c r="O2218" s="119"/>
      <c r="P2218" s="119"/>
      <c r="Q2218" s="119"/>
      <c r="R2218" s="119"/>
      <c r="S2218" s="119"/>
      <c r="T2218" s="120"/>
      <c r="U2218" s="121"/>
    </row>
    <row r="2219" spans="3:21" s="116" customFormat="1" x14ac:dyDescent="0.2">
      <c r="C2219" s="117"/>
      <c r="D2219" s="118"/>
      <c r="E2219" s="118"/>
      <c r="F2219" s="118"/>
      <c r="G2219" s="117"/>
      <c r="H2219" s="119"/>
      <c r="I2219" s="119"/>
      <c r="J2219" s="119"/>
      <c r="K2219" s="119"/>
      <c r="L2219" s="119"/>
      <c r="M2219" s="119"/>
      <c r="N2219" s="119"/>
      <c r="O2219" s="119"/>
      <c r="P2219" s="119"/>
      <c r="Q2219" s="119"/>
      <c r="R2219" s="119"/>
      <c r="S2219" s="119"/>
      <c r="T2219" s="120"/>
      <c r="U2219" s="121"/>
    </row>
    <row r="2220" spans="3:21" s="116" customFormat="1" x14ac:dyDescent="0.2">
      <c r="C2220" s="117"/>
      <c r="D2220" s="118"/>
      <c r="E2220" s="118"/>
      <c r="F2220" s="118"/>
      <c r="G2220" s="117"/>
      <c r="H2220" s="119"/>
      <c r="I2220" s="119"/>
      <c r="J2220" s="119"/>
      <c r="K2220" s="119"/>
      <c r="L2220" s="119"/>
      <c r="M2220" s="119"/>
      <c r="N2220" s="119"/>
      <c r="O2220" s="119"/>
      <c r="P2220" s="119"/>
      <c r="Q2220" s="119"/>
      <c r="R2220" s="119"/>
      <c r="S2220" s="119"/>
      <c r="T2220" s="120"/>
      <c r="U2220" s="121"/>
    </row>
    <row r="2221" spans="3:21" s="116" customFormat="1" x14ac:dyDescent="0.2">
      <c r="C2221" s="117"/>
      <c r="D2221" s="118"/>
      <c r="E2221" s="118"/>
      <c r="F2221" s="118"/>
      <c r="G2221" s="117"/>
      <c r="H2221" s="119"/>
      <c r="I2221" s="119"/>
      <c r="J2221" s="119"/>
      <c r="K2221" s="119"/>
      <c r="L2221" s="119"/>
      <c r="M2221" s="119"/>
      <c r="N2221" s="119"/>
      <c r="O2221" s="119"/>
      <c r="P2221" s="119"/>
      <c r="Q2221" s="119"/>
      <c r="R2221" s="119"/>
      <c r="S2221" s="119"/>
      <c r="T2221" s="120"/>
      <c r="U2221" s="121"/>
    </row>
    <row r="2222" spans="3:21" s="116" customFormat="1" x14ac:dyDescent="0.2">
      <c r="C2222" s="117"/>
      <c r="D2222" s="118"/>
      <c r="E2222" s="118"/>
      <c r="F2222" s="118"/>
      <c r="G2222" s="117"/>
      <c r="H2222" s="119"/>
      <c r="I2222" s="119"/>
      <c r="J2222" s="119"/>
      <c r="K2222" s="119"/>
      <c r="L2222" s="119"/>
      <c r="M2222" s="119"/>
      <c r="N2222" s="119"/>
      <c r="O2222" s="119"/>
      <c r="P2222" s="119"/>
      <c r="Q2222" s="119"/>
      <c r="R2222" s="119"/>
      <c r="S2222" s="119"/>
      <c r="T2222" s="120"/>
      <c r="U2222" s="121"/>
    </row>
    <row r="2223" spans="3:21" s="116" customFormat="1" x14ac:dyDescent="0.2">
      <c r="C2223" s="117"/>
      <c r="D2223" s="118"/>
      <c r="E2223" s="118"/>
      <c r="F2223" s="118"/>
      <c r="G2223" s="117"/>
      <c r="H2223" s="119"/>
      <c r="I2223" s="119"/>
      <c r="J2223" s="119"/>
      <c r="K2223" s="119"/>
      <c r="L2223" s="119"/>
      <c r="M2223" s="119"/>
      <c r="N2223" s="119"/>
      <c r="O2223" s="119"/>
      <c r="P2223" s="119"/>
      <c r="Q2223" s="119"/>
      <c r="R2223" s="119"/>
      <c r="S2223" s="119"/>
      <c r="T2223" s="120"/>
      <c r="U2223" s="121"/>
    </row>
    <row r="2224" spans="3:21" s="116" customFormat="1" x14ac:dyDescent="0.2">
      <c r="C2224" s="117"/>
      <c r="D2224" s="118"/>
      <c r="E2224" s="118"/>
      <c r="F2224" s="118"/>
      <c r="G2224" s="117"/>
      <c r="H2224" s="119"/>
      <c r="I2224" s="119"/>
      <c r="J2224" s="119"/>
      <c r="K2224" s="119"/>
      <c r="L2224" s="119"/>
      <c r="M2224" s="119"/>
      <c r="N2224" s="119"/>
      <c r="O2224" s="119"/>
      <c r="P2224" s="119"/>
      <c r="Q2224" s="119"/>
      <c r="R2224" s="119"/>
      <c r="S2224" s="119"/>
      <c r="T2224" s="120"/>
      <c r="U2224" s="121"/>
    </row>
    <row r="2225" spans="3:21" s="116" customFormat="1" x14ac:dyDescent="0.2">
      <c r="C2225" s="117"/>
      <c r="D2225" s="118"/>
      <c r="E2225" s="118"/>
      <c r="F2225" s="118"/>
      <c r="G2225" s="117"/>
      <c r="H2225" s="119"/>
      <c r="I2225" s="119"/>
      <c r="J2225" s="119"/>
      <c r="K2225" s="119"/>
      <c r="L2225" s="119"/>
      <c r="M2225" s="119"/>
      <c r="N2225" s="119"/>
      <c r="O2225" s="119"/>
      <c r="P2225" s="119"/>
      <c r="Q2225" s="119"/>
      <c r="R2225" s="119"/>
      <c r="S2225" s="119"/>
      <c r="T2225" s="120"/>
      <c r="U2225" s="121"/>
    </row>
    <row r="2226" spans="3:21" s="116" customFormat="1" x14ac:dyDescent="0.2">
      <c r="C2226" s="117"/>
      <c r="D2226" s="118"/>
      <c r="E2226" s="118"/>
      <c r="F2226" s="118"/>
      <c r="G2226" s="117"/>
      <c r="H2226" s="119"/>
      <c r="I2226" s="119"/>
      <c r="J2226" s="119"/>
      <c r="K2226" s="119"/>
      <c r="L2226" s="119"/>
      <c r="M2226" s="119"/>
      <c r="N2226" s="119"/>
      <c r="O2226" s="119"/>
      <c r="P2226" s="119"/>
      <c r="Q2226" s="119"/>
      <c r="R2226" s="119"/>
      <c r="S2226" s="119"/>
      <c r="T2226" s="120"/>
      <c r="U2226" s="121"/>
    </row>
    <row r="2227" spans="3:21" s="116" customFormat="1" x14ac:dyDescent="0.2">
      <c r="C2227" s="117"/>
      <c r="D2227" s="118"/>
      <c r="E2227" s="118"/>
      <c r="F2227" s="118"/>
      <c r="G2227" s="117"/>
      <c r="H2227" s="119"/>
      <c r="I2227" s="119"/>
      <c r="J2227" s="119"/>
      <c r="K2227" s="119"/>
      <c r="L2227" s="119"/>
      <c r="M2227" s="119"/>
      <c r="N2227" s="119"/>
      <c r="O2227" s="119"/>
      <c r="P2227" s="119"/>
      <c r="Q2227" s="119"/>
      <c r="R2227" s="119"/>
      <c r="S2227" s="119"/>
      <c r="T2227" s="120"/>
      <c r="U2227" s="121"/>
    </row>
    <row r="2228" spans="3:21" s="116" customFormat="1" x14ac:dyDescent="0.2">
      <c r="C2228" s="117"/>
      <c r="D2228" s="118"/>
      <c r="E2228" s="118"/>
      <c r="F2228" s="118"/>
      <c r="G2228" s="117"/>
      <c r="H2228" s="119"/>
      <c r="I2228" s="119"/>
      <c r="J2228" s="119"/>
      <c r="K2228" s="119"/>
      <c r="L2228" s="119"/>
      <c r="M2228" s="119"/>
      <c r="N2228" s="119"/>
      <c r="O2228" s="119"/>
      <c r="P2228" s="119"/>
      <c r="Q2228" s="119"/>
      <c r="R2228" s="119"/>
      <c r="S2228" s="119"/>
      <c r="T2228" s="120"/>
      <c r="U2228" s="121"/>
    </row>
    <row r="2229" spans="3:21" s="116" customFormat="1" x14ac:dyDescent="0.2">
      <c r="C2229" s="117"/>
      <c r="D2229" s="118"/>
      <c r="E2229" s="118"/>
      <c r="F2229" s="118"/>
      <c r="G2229" s="117"/>
      <c r="H2229" s="119"/>
      <c r="I2229" s="119"/>
      <c r="J2229" s="119"/>
      <c r="K2229" s="119"/>
      <c r="L2229" s="119"/>
      <c r="M2229" s="119"/>
      <c r="N2229" s="119"/>
      <c r="O2229" s="119"/>
      <c r="P2229" s="119"/>
      <c r="Q2229" s="119"/>
      <c r="R2229" s="119"/>
      <c r="S2229" s="119"/>
      <c r="T2229" s="120"/>
      <c r="U2229" s="121"/>
    </row>
    <row r="2230" spans="3:21" s="116" customFormat="1" x14ac:dyDescent="0.2">
      <c r="C2230" s="117"/>
      <c r="D2230" s="118"/>
      <c r="E2230" s="118"/>
      <c r="F2230" s="118"/>
      <c r="G2230" s="117"/>
      <c r="H2230" s="119"/>
      <c r="I2230" s="119"/>
      <c r="J2230" s="119"/>
      <c r="K2230" s="119"/>
      <c r="L2230" s="119"/>
      <c r="M2230" s="119"/>
      <c r="N2230" s="119"/>
      <c r="O2230" s="119"/>
      <c r="P2230" s="119"/>
      <c r="Q2230" s="119"/>
      <c r="R2230" s="119"/>
      <c r="S2230" s="119"/>
      <c r="T2230" s="120"/>
      <c r="U2230" s="121"/>
    </row>
    <row r="2231" spans="3:21" s="116" customFormat="1" x14ac:dyDescent="0.2">
      <c r="C2231" s="117"/>
      <c r="D2231" s="118"/>
      <c r="E2231" s="118"/>
      <c r="F2231" s="118"/>
      <c r="G2231" s="117"/>
      <c r="H2231" s="119"/>
      <c r="I2231" s="119"/>
      <c r="J2231" s="119"/>
      <c r="K2231" s="119"/>
      <c r="L2231" s="119"/>
      <c r="M2231" s="119"/>
      <c r="N2231" s="119"/>
      <c r="O2231" s="119"/>
      <c r="P2231" s="119"/>
      <c r="Q2231" s="119"/>
      <c r="R2231" s="119"/>
      <c r="S2231" s="119"/>
      <c r="T2231" s="120"/>
      <c r="U2231" s="121"/>
    </row>
    <row r="2232" spans="3:21" s="116" customFormat="1" x14ac:dyDescent="0.2">
      <c r="C2232" s="117"/>
      <c r="D2232" s="118"/>
      <c r="E2232" s="118"/>
      <c r="F2232" s="118"/>
      <c r="G2232" s="117"/>
      <c r="H2232" s="119"/>
      <c r="I2232" s="119"/>
      <c r="J2232" s="119"/>
      <c r="K2232" s="119"/>
      <c r="L2232" s="119"/>
      <c r="M2232" s="119"/>
      <c r="N2232" s="119"/>
      <c r="O2232" s="119"/>
      <c r="P2232" s="119"/>
      <c r="Q2232" s="119"/>
      <c r="R2232" s="119"/>
      <c r="S2232" s="119"/>
      <c r="T2232" s="120"/>
      <c r="U2232" s="121"/>
    </row>
    <row r="2233" spans="3:21" s="116" customFormat="1" x14ac:dyDescent="0.2">
      <c r="C2233" s="117"/>
      <c r="D2233" s="118"/>
      <c r="E2233" s="118"/>
      <c r="F2233" s="118"/>
      <c r="G2233" s="117"/>
      <c r="H2233" s="119"/>
      <c r="I2233" s="119"/>
      <c r="J2233" s="119"/>
      <c r="K2233" s="119"/>
      <c r="L2233" s="119"/>
      <c r="M2233" s="119"/>
      <c r="N2233" s="119"/>
      <c r="O2233" s="119"/>
      <c r="P2233" s="119"/>
      <c r="Q2233" s="119"/>
      <c r="R2233" s="119"/>
      <c r="S2233" s="119"/>
      <c r="T2233" s="120"/>
      <c r="U2233" s="121"/>
    </row>
    <row r="2234" spans="3:21" s="116" customFormat="1" x14ac:dyDescent="0.2">
      <c r="C2234" s="117"/>
      <c r="D2234" s="118"/>
      <c r="E2234" s="118"/>
      <c r="F2234" s="118"/>
      <c r="G2234" s="117"/>
      <c r="H2234" s="119"/>
      <c r="I2234" s="119"/>
      <c r="J2234" s="119"/>
      <c r="K2234" s="119"/>
      <c r="L2234" s="119"/>
      <c r="M2234" s="119"/>
      <c r="N2234" s="119"/>
      <c r="O2234" s="119"/>
      <c r="P2234" s="119"/>
      <c r="Q2234" s="119"/>
      <c r="R2234" s="119"/>
      <c r="S2234" s="119"/>
      <c r="T2234" s="120"/>
      <c r="U2234" s="121"/>
    </row>
    <row r="2235" spans="3:21" s="116" customFormat="1" x14ac:dyDescent="0.2">
      <c r="C2235" s="117"/>
      <c r="D2235" s="118"/>
      <c r="E2235" s="118"/>
      <c r="F2235" s="118"/>
      <c r="G2235" s="117"/>
      <c r="H2235" s="119"/>
      <c r="I2235" s="119"/>
      <c r="J2235" s="119"/>
      <c r="K2235" s="119"/>
      <c r="L2235" s="119"/>
      <c r="M2235" s="119"/>
      <c r="N2235" s="119"/>
      <c r="O2235" s="119"/>
      <c r="P2235" s="119"/>
      <c r="Q2235" s="119"/>
      <c r="R2235" s="119"/>
      <c r="S2235" s="119"/>
      <c r="T2235" s="120"/>
      <c r="U2235" s="121"/>
    </row>
    <row r="2236" spans="3:21" s="116" customFormat="1" x14ac:dyDescent="0.2">
      <c r="C2236" s="117"/>
      <c r="D2236" s="118"/>
      <c r="E2236" s="118"/>
      <c r="F2236" s="118"/>
      <c r="G2236" s="117"/>
      <c r="H2236" s="119"/>
      <c r="I2236" s="119"/>
      <c r="J2236" s="119"/>
      <c r="K2236" s="119"/>
      <c r="L2236" s="119"/>
      <c r="M2236" s="119"/>
      <c r="N2236" s="119"/>
      <c r="O2236" s="119"/>
      <c r="P2236" s="119"/>
      <c r="Q2236" s="119"/>
      <c r="R2236" s="119"/>
      <c r="S2236" s="119"/>
      <c r="T2236" s="120"/>
      <c r="U2236" s="121"/>
    </row>
    <row r="2237" spans="3:21" s="116" customFormat="1" x14ac:dyDescent="0.2">
      <c r="C2237" s="117"/>
      <c r="D2237" s="118"/>
      <c r="E2237" s="118"/>
      <c r="F2237" s="118"/>
      <c r="G2237" s="117"/>
      <c r="H2237" s="119"/>
      <c r="I2237" s="119"/>
      <c r="J2237" s="119"/>
      <c r="K2237" s="119"/>
      <c r="L2237" s="119"/>
      <c r="M2237" s="119"/>
      <c r="N2237" s="119"/>
      <c r="O2237" s="119"/>
      <c r="P2237" s="119"/>
      <c r="Q2237" s="119"/>
      <c r="R2237" s="119"/>
      <c r="S2237" s="119"/>
      <c r="T2237" s="120"/>
      <c r="U2237" s="121"/>
    </row>
    <row r="2238" spans="3:21" s="116" customFormat="1" x14ac:dyDescent="0.2">
      <c r="C2238" s="117"/>
      <c r="D2238" s="118"/>
      <c r="E2238" s="118"/>
      <c r="F2238" s="118"/>
      <c r="G2238" s="117"/>
      <c r="H2238" s="119"/>
      <c r="I2238" s="119"/>
      <c r="J2238" s="119"/>
      <c r="K2238" s="119"/>
      <c r="L2238" s="119"/>
      <c r="M2238" s="119"/>
      <c r="N2238" s="119"/>
      <c r="O2238" s="119"/>
      <c r="P2238" s="119"/>
      <c r="Q2238" s="119"/>
      <c r="R2238" s="119"/>
      <c r="S2238" s="119"/>
      <c r="T2238" s="120"/>
      <c r="U2238" s="121"/>
    </row>
    <row r="2239" spans="3:21" s="116" customFormat="1" x14ac:dyDescent="0.2">
      <c r="C2239" s="117"/>
      <c r="D2239" s="118"/>
      <c r="E2239" s="118"/>
      <c r="F2239" s="118"/>
      <c r="G2239" s="117"/>
      <c r="H2239" s="119"/>
      <c r="I2239" s="119"/>
      <c r="J2239" s="119"/>
      <c r="K2239" s="119"/>
      <c r="L2239" s="119"/>
      <c r="M2239" s="119"/>
      <c r="N2239" s="119"/>
      <c r="O2239" s="119"/>
      <c r="P2239" s="119"/>
      <c r="Q2239" s="119"/>
      <c r="R2239" s="119"/>
      <c r="S2239" s="119"/>
      <c r="T2239" s="120"/>
      <c r="U2239" s="121"/>
    </row>
    <row r="2240" spans="3:21" s="116" customFormat="1" x14ac:dyDescent="0.2">
      <c r="C2240" s="117"/>
      <c r="D2240" s="118"/>
      <c r="E2240" s="118"/>
      <c r="F2240" s="118"/>
      <c r="G2240" s="117"/>
      <c r="H2240" s="119"/>
      <c r="I2240" s="119"/>
      <c r="J2240" s="119"/>
      <c r="K2240" s="119"/>
      <c r="L2240" s="119"/>
      <c r="M2240" s="119"/>
      <c r="N2240" s="119"/>
      <c r="O2240" s="119"/>
      <c r="P2240" s="119"/>
      <c r="Q2240" s="119"/>
      <c r="R2240" s="119"/>
      <c r="S2240" s="119"/>
      <c r="T2240" s="120"/>
      <c r="U2240" s="121"/>
    </row>
    <row r="2241" spans="3:21" s="116" customFormat="1" x14ac:dyDescent="0.2">
      <c r="C2241" s="117"/>
      <c r="D2241" s="118"/>
      <c r="E2241" s="118"/>
      <c r="F2241" s="118"/>
      <c r="G2241" s="117"/>
      <c r="H2241" s="119"/>
      <c r="I2241" s="119"/>
      <c r="J2241" s="119"/>
      <c r="K2241" s="119"/>
      <c r="L2241" s="119"/>
      <c r="M2241" s="119"/>
      <c r="N2241" s="119"/>
      <c r="O2241" s="119"/>
      <c r="P2241" s="119"/>
      <c r="Q2241" s="119"/>
      <c r="R2241" s="119"/>
      <c r="S2241" s="119"/>
      <c r="T2241" s="120"/>
      <c r="U2241" s="121"/>
    </row>
    <row r="2242" spans="3:21" s="116" customFormat="1" x14ac:dyDescent="0.2">
      <c r="C2242" s="117"/>
      <c r="D2242" s="118"/>
      <c r="E2242" s="118"/>
      <c r="F2242" s="118"/>
      <c r="G2242" s="117"/>
      <c r="H2242" s="119"/>
      <c r="I2242" s="119"/>
      <c r="J2242" s="119"/>
      <c r="K2242" s="119"/>
      <c r="L2242" s="119"/>
      <c r="M2242" s="119"/>
      <c r="N2242" s="119"/>
      <c r="O2242" s="119"/>
      <c r="P2242" s="119"/>
      <c r="Q2242" s="119"/>
      <c r="R2242" s="119"/>
      <c r="S2242" s="119"/>
      <c r="T2242" s="120"/>
      <c r="U2242" s="121"/>
    </row>
    <row r="2243" spans="3:21" s="116" customFormat="1" x14ac:dyDescent="0.2">
      <c r="C2243" s="117"/>
      <c r="D2243" s="118"/>
      <c r="E2243" s="118"/>
      <c r="F2243" s="118"/>
      <c r="G2243" s="117"/>
      <c r="H2243" s="119"/>
      <c r="I2243" s="119"/>
      <c r="J2243" s="119"/>
      <c r="K2243" s="119"/>
      <c r="L2243" s="119"/>
      <c r="M2243" s="119"/>
      <c r="N2243" s="119"/>
      <c r="O2243" s="119"/>
      <c r="P2243" s="119"/>
      <c r="Q2243" s="119"/>
      <c r="R2243" s="119"/>
      <c r="S2243" s="119"/>
      <c r="T2243" s="120"/>
      <c r="U2243" s="121"/>
    </row>
    <row r="2244" spans="3:21" s="116" customFormat="1" x14ac:dyDescent="0.2">
      <c r="C2244" s="117"/>
      <c r="D2244" s="118"/>
      <c r="E2244" s="118"/>
      <c r="F2244" s="118"/>
      <c r="G2244" s="117"/>
      <c r="H2244" s="119"/>
      <c r="I2244" s="119"/>
      <c r="J2244" s="119"/>
      <c r="K2244" s="119"/>
      <c r="L2244" s="119"/>
      <c r="M2244" s="119"/>
      <c r="N2244" s="119"/>
      <c r="O2244" s="119"/>
      <c r="P2244" s="119"/>
      <c r="Q2244" s="119"/>
      <c r="R2244" s="119"/>
      <c r="S2244" s="119"/>
      <c r="T2244" s="120"/>
      <c r="U2244" s="121"/>
    </row>
    <row r="2245" spans="3:21" s="116" customFormat="1" x14ac:dyDescent="0.2">
      <c r="C2245" s="117"/>
      <c r="D2245" s="118"/>
      <c r="E2245" s="118"/>
      <c r="F2245" s="118"/>
      <c r="G2245" s="117"/>
      <c r="H2245" s="119"/>
      <c r="I2245" s="119"/>
      <c r="J2245" s="119"/>
      <c r="K2245" s="119"/>
      <c r="L2245" s="119"/>
      <c r="M2245" s="119"/>
      <c r="N2245" s="119"/>
      <c r="O2245" s="119"/>
      <c r="P2245" s="119"/>
      <c r="Q2245" s="119"/>
      <c r="R2245" s="119"/>
      <c r="S2245" s="119"/>
      <c r="T2245" s="120"/>
      <c r="U2245" s="121"/>
    </row>
    <row r="2246" spans="3:21" s="116" customFormat="1" x14ac:dyDescent="0.2">
      <c r="C2246" s="117"/>
      <c r="D2246" s="118"/>
      <c r="E2246" s="118"/>
      <c r="F2246" s="118"/>
      <c r="G2246" s="117"/>
      <c r="H2246" s="119"/>
      <c r="I2246" s="119"/>
      <c r="J2246" s="119"/>
      <c r="K2246" s="119"/>
      <c r="L2246" s="119"/>
      <c r="M2246" s="119"/>
      <c r="N2246" s="119"/>
      <c r="O2246" s="119"/>
      <c r="P2246" s="119"/>
      <c r="Q2246" s="119"/>
      <c r="R2246" s="119"/>
      <c r="S2246" s="119"/>
      <c r="T2246" s="120"/>
      <c r="U2246" s="121"/>
    </row>
    <row r="2247" spans="3:21" s="116" customFormat="1" x14ac:dyDescent="0.2">
      <c r="C2247" s="117"/>
      <c r="D2247" s="118"/>
      <c r="E2247" s="118"/>
      <c r="F2247" s="118"/>
      <c r="G2247" s="117"/>
      <c r="H2247" s="119"/>
      <c r="I2247" s="119"/>
      <c r="J2247" s="119"/>
      <c r="K2247" s="119"/>
      <c r="L2247" s="119"/>
      <c r="M2247" s="119"/>
      <c r="N2247" s="119"/>
      <c r="O2247" s="119"/>
      <c r="P2247" s="119"/>
      <c r="Q2247" s="119"/>
      <c r="R2247" s="119"/>
      <c r="S2247" s="119"/>
      <c r="T2247" s="120"/>
      <c r="U2247" s="121"/>
    </row>
    <row r="2248" spans="3:21" s="116" customFormat="1" x14ac:dyDescent="0.2">
      <c r="C2248" s="117"/>
      <c r="D2248" s="118"/>
      <c r="E2248" s="118"/>
      <c r="F2248" s="118"/>
      <c r="G2248" s="117"/>
      <c r="H2248" s="119"/>
      <c r="I2248" s="119"/>
      <c r="J2248" s="119"/>
      <c r="K2248" s="119"/>
      <c r="L2248" s="119"/>
      <c r="M2248" s="119"/>
      <c r="N2248" s="119"/>
      <c r="O2248" s="119"/>
      <c r="P2248" s="119"/>
      <c r="Q2248" s="119"/>
      <c r="R2248" s="119"/>
      <c r="S2248" s="119"/>
      <c r="T2248" s="120"/>
      <c r="U2248" s="121"/>
    </row>
    <row r="2249" spans="3:21" s="116" customFormat="1" x14ac:dyDescent="0.2">
      <c r="C2249" s="117"/>
      <c r="D2249" s="118"/>
      <c r="E2249" s="118"/>
      <c r="F2249" s="118"/>
      <c r="G2249" s="117"/>
      <c r="H2249" s="119"/>
      <c r="I2249" s="119"/>
      <c r="J2249" s="119"/>
      <c r="K2249" s="119"/>
      <c r="L2249" s="119"/>
      <c r="M2249" s="119"/>
      <c r="N2249" s="119"/>
      <c r="O2249" s="119"/>
      <c r="P2249" s="119"/>
      <c r="Q2249" s="119"/>
      <c r="R2249" s="119"/>
      <c r="S2249" s="119"/>
      <c r="T2249" s="120"/>
      <c r="U2249" s="121"/>
    </row>
    <row r="2250" spans="3:21" s="116" customFormat="1" x14ac:dyDescent="0.2">
      <c r="C2250" s="117"/>
      <c r="D2250" s="118"/>
      <c r="E2250" s="118"/>
      <c r="F2250" s="118"/>
      <c r="G2250" s="117"/>
      <c r="H2250" s="119"/>
      <c r="I2250" s="119"/>
      <c r="J2250" s="119"/>
      <c r="K2250" s="119"/>
      <c r="L2250" s="119"/>
      <c r="M2250" s="119"/>
      <c r="N2250" s="119"/>
      <c r="O2250" s="119"/>
      <c r="P2250" s="119"/>
      <c r="Q2250" s="119"/>
      <c r="R2250" s="119"/>
      <c r="S2250" s="119"/>
      <c r="T2250" s="120"/>
      <c r="U2250" s="121"/>
    </row>
    <row r="2251" spans="3:21" s="116" customFormat="1" x14ac:dyDescent="0.2">
      <c r="C2251" s="117"/>
      <c r="D2251" s="118"/>
      <c r="E2251" s="118"/>
      <c r="F2251" s="118"/>
      <c r="G2251" s="117"/>
      <c r="H2251" s="119"/>
      <c r="I2251" s="119"/>
      <c r="J2251" s="119"/>
      <c r="K2251" s="119"/>
      <c r="L2251" s="119"/>
      <c r="M2251" s="119"/>
      <c r="N2251" s="119"/>
      <c r="O2251" s="119"/>
      <c r="P2251" s="119"/>
      <c r="Q2251" s="119"/>
      <c r="R2251" s="119"/>
      <c r="S2251" s="119"/>
      <c r="T2251" s="120"/>
      <c r="U2251" s="121"/>
    </row>
    <row r="2252" spans="3:21" s="116" customFormat="1" x14ac:dyDescent="0.2">
      <c r="C2252" s="117"/>
      <c r="D2252" s="118"/>
      <c r="E2252" s="118"/>
      <c r="F2252" s="118"/>
      <c r="G2252" s="117"/>
      <c r="H2252" s="119"/>
      <c r="I2252" s="119"/>
      <c r="J2252" s="119"/>
      <c r="K2252" s="119"/>
      <c r="L2252" s="119"/>
      <c r="M2252" s="119"/>
      <c r="N2252" s="119"/>
      <c r="O2252" s="119"/>
      <c r="P2252" s="119"/>
      <c r="Q2252" s="119"/>
      <c r="R2252" s="119"/>
      <c r="S2252" s="119"/>
      <c r="T2252" s="120"/>
      <c r="U2252" s="121"/>
    </row>
    <row r="2253" spans="3:21" s="116" customFormat="1" x14ac:dyDescent="0.2">
      <c r="C2253" s="117"/>
      <c r="D2253" s="118"/>
      <c r="E2253" s="118"/>
      <c r="F2253" s="118"/>
      <c r="G2253" s="117"/>
      <c r="H2253" s="119"/>
      <c r="I2253" s="119"/>
      <c r="J2253" s="119"/>
      <c r="K2253" s="119"/>
      <c r="L2253" s="119"/>
      <c r="M2253" s="119"/>
      <c r="N2253" s="119"/>
      <c r="O2253" s="119"/>
      <c r="P2253" s="119"/>
      <c r="Q2253" s="119"/>
      <c r="R2253" s="119"/>
      <c r="S2253" s="119"/>
      <c r="T2253" s="120"/>
      <c r="U2253" s="121"/>
    </row>
    <row r="2254" spans="3:21" s="116" customFormat="1" x14ac:dyDescent="0.2">
      <c r="C2254" s="117"/>
      <c r="D2254" s="118"/>
      <c r="E2254" s="118"/>
      <c r="F2254" s="118"/>
      <c r="G2254" s="117"/>
      <c r="H2254" s="119"/>
      <c r="I2254" s="119"/>
      <c r="J2254" s="119"/>
      <c r="K2254" s="119"/>
      <c r="L2254" s="119"/>
      <c r="M2254" s="119"/>
      <c r="N2254" s="119"/>
      <c r="O2254" s="119"/>
      <c r="P2254" s="119"/>
      <c r="Q2254" s="119"/>
      <c r="R2254" s="119"/>
      <c r="S2254" s="119"/>
      <c r="T2254" s="120"/>
      <c r="U2254" s="121"/>
    </row>
    <row r="2255" spans="3:21" s="116" customFormat="1" x14ac:dyDescent="0.2">
      <c r="C2255" s="117"/>
      <c r="D2255" s="118"/>
      <c r="E2255" s="118"/>
      <c r="F2255" s="118"/>
      <c r="G2255" s="117"/>
      <c r="H2255" s="119"/>
      <c r="I2255" s="119"/>
      <c r="J2255" s="119"/>
      <c r="K2255" s="119"/>
      <c r="L2255" s="119"/>
      <c r="M2255" s="119"/>
      <c r="N2255" s="119"/>
      <c r="O2255" s="119"/>
      <c r="P2255" s="119"/>
      <c r="Q2255" s="119"/>
      <c r="R2255" s="119"/>
      <c r="S2255" s="119"/>
      <c r="T2255" s="120"/>
      <c r="U2255" s="121"/>
    </row>
    <row r="2256" spans="3:21" s="116" customFormat="1" x14ac:dyDescent="0.2">
      <c r="C2256" s="117"/>
      <c r="D2256" s="118"/>
      <c r="E2256" s="118"/>
      <c r="F2256" s="118"/>
      <c r="G2256" s="117"/>
      <c r="H2256" s="119"/>
      <c r="I2256" s="119"/>
      <c r="J2256" s="119"/>
      <c r="K2256" s="119"/>
      <c r="L2256" s="119"/>
      <c r="M2256" s="119"/>
      <c r="N2256" s="119"/>
      <c r="O2256" s="119"/>
      <c r="P2256" s="119"/>
      <c r="Q2256" s="119"/>
      <c r="R2256" s="119"/>
      <c r="S2256" s="119"/>
      <c r="T2256" s="120"/>
      <c r="U2256" s="121"/>
    </row>
    <row r="2257" spans="3:21" s="116" customFormat="1" x14ac:dyDescent="0.2">
      <c r="C2257" s="117"/>
      <c r="D2257" s="118"/>
      <c r="E2257" s="118"/>
      <c r="F2257" s="118"/>
      <c r="G2257" s="117"/>
      <c r="H2257" s="119"/>
      <c r="I2257" s="119"/>
      <c r="J2257" s="119"/>
      <c r="K2257" s="119"/>
      <c r="L2257" s="119"/>
      <c r="M2257" s="119"/>
      <c r="N2257" s="119"/>
      <c r="O2257" s="119"/>
      <c r="P2257" s="119"/>
      <c r="Q2257" s="119"/>
      <c r="R2257" s="119"/>
      <c r="S2257" s="119"/>
      <c r="T2257" s="120"/>
      <c r="U2257" s="121"/>
    </row>
    <row r="2258" spans="3:21" s="116" customFormat="1" x14ac:dyDescent="0.2">
      <c r="C2258" s="117"/>
      <c r="D2258" s="118"/>
      <c r="E2258" s="118"/>
      <c r="F2258" s="118"/>
      <c r="G2258" s="117"/>
      <c r="H2258" s="119"/>
      <c r="I2258" s="119"/>
      <c r="J2258" s="119"/>
      <c r="K2258" s="119"/>
      <c r="L2258" s="119"/>
      <c r="M2258" s="119"/>
      <c r="N2258" s="119"/>
      <c r="O2258" s="119"/>
      <c r="P2258" s="119"/>
      <c r="Q2258" s="119"/>
      <c r="R2258" s="119"/>
      <c r="S2258" s="119"/>
      <c r="T2258" s="120"/>
      <c r="U2258" s="121"/>
    </row>
    <row r="2259" spans="3:21" s="116" customFormat="1" x14ac:dyDescent="0.2">
      <c r="C2259" s="117"/>
      <c r="D2259" s="118"/>
      <c r="E2259" s="118"/>
      <c r="F2259" s="118"/>
      <c r="G2259" s="117"/>
      <c r="H2259" s="119"/>
      <c r="I2259" s="119"/>
      <c r="J2259" s="119"/>
      <c r="K2259" s="119"/>
      <c r="L2259" s="119"/>
      <c r="M2259" s="119"/>
      <c r="N2259" s="119"/>
      <c r="O2259" s="119"/>
      <c r="P2259" s="119"/>
      <c r="Q2259" s="119"/>
      <c r="R2259" s="119"/>
      <c r="S2259" s="119"/>
      <c r="T2259" s="120"/>
      <c r="U2259" s="121"/>
    </row>
    <row r="2260" spans="3:21" s="116" customFormat="1" x14ac:dyDescent="0.2">
      <c r="C2260" s="117"/>
      <c r="D2260" s="118"/>
      <c r="E2260" s="118"/>
      <c r="F2260" s="118"/>
      <c r="G2260" s="117"/>
      <c r="H2260" s="119"/>
      <c r="I2260" s="119"/>
      <c r="J2260" s="119"/>
      <c r="K2260" s="119"/>
      <c r="L2260" s="119"/>
      <c r="M2260" s="119"/>
      <c r="N2260" s="119"/>
      <c r="O2260" s="119"/>
      <c r="P2260" s="119"/>
      <c r="Q2260" s="119"/>
      <c r="R2260" s="119"/>
      <c r="S2260" s="119"/>
      <c r="T2260" s="120"/>
      <c r="U2260" s="121"/>
    </row>
    <row r="2261" spans="3:21" s="116" customFormat="1" x14ac:dyDescent="0.2">
      <c r="C2261" s="117"/>
      <c r="D2261" s="118"/>
      <c r="E2261" s="118"/>
      <c r="F2261" s="118"/>
      <c r="G2261" s="117"/>
      <c r="H2261" s="119"/>
      <c r="I2261" s="119"/>
      <c r="J2261" s="119"/>
      <c r="K2261" s="119"/>
      <c r="L2261" s="119"/>
      <c r="M2261" s="119"/>
      <c r="N2261" s="119"/>
      <c r="O2261" s="119"/>
      <c r="P2261" s="119"/>
      <c r="Q2261" s="119"/>
      <c r="R2261" s="119"/>
      <c r="S2261" s="119"/>
      <c r="T2261" s="120"/>
      <c r="U2261" s="121"/>
    </row>
    <row r="2262" spans="3:21" s="116" customFormat="1" x14ac:dyDescent="0.2">
      <c r="C2262" s="117"/>
      <c r="D2262" s="118"/>
      <c r="E2262" s="118"/>
      <c r="F2262" s="118"/>
      <c r="G2262" s="117"/>
      <c r="H2262" s="119"/>
      <c r="I2262" s="119"/>
      <c r="J2262" s="119"/>
      <c r="K2262" s="119"/>
      <c r="L2262" s="119"/>
      <c r="M2262" s="119"/>
      <c r="N2262" s="119"/>
      <c r="O2262" s="119"/>
      <c r="P2262" s="119"/>
      <c r="Q2262" s="119"/>
      <c r="R2262" s="119"/>
      <c r="S2262" s="119"/>
      <c r="T2262" s="120"/>
      <c r="U2262" s="121"/>
    </row>
    <row r="2263" spans="3:21" s="116" customFormat="1" x14ac:dyDescent="0.2">
      <c r="C2263" s="117"/>
      <c r="D2263" s="118"/>
      <c r="E2263" s="118"/>
      <c r="F2263" s="118"/>
      <c r="G2263" s="117"/>
      <c r="H2263" s="119"/>
      <c r="I2263" s="119"/>
      <c r="J2263" s="119"/>
      <c r="K2263" s="119"/>
      <c r="L2263" s="119"/>
      <c r="M2263" s="119"/>
      <c r="N2263" s="119"/>
      <c r="O2263" s="119"/>
      <c r="P2263" s="119"/>
      <c r="Q2263" s="119"/>
      <c r="R2263" s="119"/>
      <c r="S2263" s="119"/>
      <c r="T2263" s="120"/>
      <c r="U2263" s="121"/>
    </row>
    <row r="2264" spans="3:21" s="116" customFormat="1" x14ac:dyDescent="0.2">
      <c r="C2264" s="117"/>
      <c r="D2264" s="118"/>
      <c r="E2264" s="118"/>
      <c r="F2264" s="118"/>
      <c r="G2264" s="117"/>
      <c r="H2264" s="119"/>
      <c r="I2264" s="119"/>
      <c r="J2264" s="119"/>
      <c r="K2264" s="119"/>
      <c r="L2264" s="119"/>
      <c r="M2264" s="119"/>
      <c r="N2264" s="119"/>
      <c r="O2264" s="119"/>
      <c r="P2264" s="119"/>
      <c r="Q2264" s="119"/>
      <c r="R2264" s="119"/>
      <c r="S2264" s="119"/>
      <c r="T2264" s="120"/>
      <c r="U2264" s="121"/>
    </row>
    <row r="2265" spans="3:21" s="116" customFormat="1" x14ac:dyDescent="0.2">
      <c r="C2265" s="117"/>
      <c r="D2265" s="118"/>
      <c r="E2265" s="118"/>
      <c r="F2265" s="118"/>
      <c r="G2265" s="117"/>
      <c r="H2265" s="119"/>
      <c r="I2265" s="119"/>
      <c r="J2265" s="119"/>
      <c r="K2265" s="119"/>
      <c r="L2265" s="119"/>
      <c r="M2265" s="119"/>
      <c r="N2265" s="119"/>
      <c r="O2265" s="119"/>
      <c r="P2265" s="119"/>
      <c r="Q2265" s="119"/>
      <c r="R2265" s="119"/>
      <c r="S2265" s="119"/>
      <c r="T2265" s="120"/>
      <c r="U2265" s="121"/>
    </row>
    <row r="2266" spans="3:21" s="116" customFormat="1" x14ac:dyDescent="0.2">
      <c r="C2266" s="117"/>
      <c r="D2266" s="118"/>
      <c r="E2266" s="118"/>
      <c r="F2266" s="118"/>
      <c r="G2266" s="117"/>
      <c r="H2266" s="119"/>
      <c r="I2266" s="119"/>
      <c r="J2266" s="119"/>
      <c r="K2266" s="119"/>
      <c r="L2266" s="119"/>
      <c r="M2266" s="119"/>
      <c r="N2266" s="119"/>
      <c r="O2266" s="119"/>
      <c r="P2266" s="119"/>
      <c r="Q2266" s="119"/>
      <c r="R2266" s="119"/>
      <c r="S2266" s="119"/>
      <c r="T2266" s="120"/>
      <c r="U2266" s="121"/>
    </row>
    <row r="2267" spans="3:21" s="116" customFormat="1" x14ac:dyDescent="0.2">
      <c r="C2267" s="117"/>
      <c r="D2267" s="118"/>
      <c r="E2267" s="118"/>
      <c r="F2267" s="118"/>
      <c r="G2267" s="117"/>
      <c r="H2267" s="119"/>
      <c r="I2267" s="119"/>
      <c r="J2267" s="119"/>
      <c r="K2267" s="119"/>
      <c r="L2267" s="119"/>
      <c r="M2267" s="119"/>
      <c r="N2267" s="119"/>
      <c r="O2267" s="119"/>
      <c r="P2267" s="119"/>
      <c r="Q2267" s="119"/>
      <c r="R2267" s="119"/>
      <c r="S2267" s="119"/>
      <c r="T2267" s="120"/>
      <c r="U2267" s="121"/>
    </row>
    <row r="2268" spans="3:21" s="116" customFormat="1" x14ac:dyDescent="0.2">
      <c r="C2268" s="117"/>
      <c r="D2268" s="118"/>
      <c r="E2268" s="118"/>
      <c r="F2268" s="118"/>
      <c r="G2268" s="117"/>
      <c r="H2268" s="119"/>
      <c r="I2268" s="119"/>
      <c r="J2268" s="119"/>
      <c r="K2268" s="119"/>
      <c r="L2268" s="119"/>
      <c r="M2268" s="119"/>
      <c r="N2268" s="119"/>
      <c r="O2268" s="119"/>
      <c r="P2268" s="119"/>
      <c r="Q2268" s="119"/>
      <c r="R2268" s="119"/>
      <c r="S2268" s="119"/>
      <c r="T2268" s="120"/>
      <c r="U2268" s="121"/>
    </row>
    <row r="2269" spans="3:21" s="116" customFormat="1" x14ac:dyDescent="0.2">
      <c r="C2269" s="117"/>
      <c r="D2269" s="118"/>
      <c r="E2269" s="118"/>
      <c r="F2269" s="118"/>
      <c r="G2269" s="117"/>
      <c r="H2269" s="119"/>
      <c r="I2269" s="119"/>
      <c r="J2269" s="119"/>
      <c r="K2269" s="119"/>
      <c r="L2269" s="119"/>
      <c r="M2269" s="119"/>
      <c r="N2269" s="119"/>
      <c r="O2269" s="119"/>
      <c r="P2269" s="119"/>
      <c r="Q2269" s="119"/>
      <c r="R2269" s="119"/>
      <c r="S2269" s="119"/>
      <c r="T2269" s="120"/>
      <c r="U2269" s="121"/>
    </row>
    <row r="2270" spans="3:21" s="116" customFormat="1" x14ac:dyDescent="0.2">
      <c r="C2270" s="117"/>
      <c r="D2270" s="118"/>
      <c r="E2270" s="118"/>
      <c r="F2270" s="118"/>
      <c r="G2270" s="117"/>
      <c r="H2270" s="119"/>
      <c r="I2270" s="119"/>
      <c r="J2270" s="119"/>
      <c r="K2270" s="119"/>
      <c r="L2270" s="119"/>
      <c r="M2270" s="119"/>
      <c r="N2270" s="119"/>
      <c r="O2270" s="119"/>
      <c r="P2270" s="119"/>
      <c r="Q2270" s="119"/>
      <c r="R2270" s="119"/>
      <c r="S2270" s="119"/>
      <c r="T2270" s="120"/>
      <c r="U2270" s="121"/>
    </row>
    <row r="2271" spans="3:21" s="116" customFormat="1" x14ac:dyDescent="0.2">
      <c r="C2271" s="117"/>
      <c r="D2271" s="118"/>
      <c r="E2271" s="118"/>
      <c r="F2271" s="118"/>
      <c r="G2271" s="117"/>
      <c r="H2271" s="119"/>
      <c r="I2271" s="119"/>
      <c r="J2271" s="119"/>
      <c r="K2271" s="119"/>
      <c r="L2271" s="119"/>
      <c r="M2271" s="119"/>
      <c r="N2271" s="119"/>
      <c r="O2271" s="119"/>
      <c r="P2271" s="119"/>
      <c r="Q2271" s="119"/>
      <c r="R2271" s="119"/>
      <c r="S2271" s="119"/>
      <c r="T2271" s="120"/>
      <c r="U2271" s="121"/>
    </row>
    <row r="2272" spans="3:21" s="116" customFormat="1" x14ac:dyDescent="0.2">
      <c r="C2272" s="117"/>
      <c r="D2272" s="118"/>
      <c r="E2272" s="118"/>
      <c r="F2272" s="118"/>
      <c r="G2272" s="117"/>
      <c r="H2272" s="119"/>
      <c r="I2272" s="119"/>
      <c r="J2272" s="119"/>
      <c r="K2272" s="119"/>
      <c r="L2272" s="119"/>
      <c r="M2272" s="119"/>
      <c r="N2272" s="119"/>
      <c r="O2272" s="119"/>
      <c r="P2272" s="119"/>
      <c r="Q2272" s="119"/>
      <c r="R2272" s="119"/>
      <c r="S2272" s="119"/>
      <c r="T2272" s="120"/>
      <c r="U2272" s="121"/>
    </row>
    <row r="2273" spans="3:21" s="116" customFormat="1" x14ac:dyDescent="0.2">
      <c r="C2273" s="117"/>
      <c r="D2273" s="118"/>
      <c r="E2273" s="118"/>
      <c r="F2273" s="118"/>
      <c r="G2273" s="117"/>
      <c r="H2273" s="119"/>
      <c r="I2273" s="119"/>
      <c r="J2273" s="119"/>
      <c r="K2273" s="119"/>
      <c r="L2273" s="119"/>
      <c r="M2273" s="119"/>
      <c r="N2273" s="119"/>
      <c r="O2273" s="119"/>
      <c r="P2273" s="119"/>
      <c r="Q2273" s="119"/>
      <c r="R2273" s="119"/>
      <c r="S2273" s="119"/>
      <c r="T2273" s="120"/>
      <c r="U2273" s="121"/>
    </row>
    <row r="2274" spans="3:21" s="116" customFormat="1" x14ac:dyDescent="0.2">
      <c r="C2274" s="117"/>
      <c r="D2274" s="118"/>
      <c r="E2274" s="118"/>
      <c r="F2274" s="118"/>
      <c r="G2274" s="117"/>
      <c r="H2274" s="119"/>
      <c r="I2274" s="119"/>
      <c r="J2274" s="119"/>
      <c r="K2274" s="119"/>
      <c r="L2274" s="119"/>
      <c r="M2274" s="119"/>
      <c r="N2274" s="119"/>
      <c r="O2274" s="119"/>
      <c r="P2274" s="119"/>
      <c r="Q2274" s="119"/>
      <c r="R2274" s="119"/>
      <c r="S2274" s="119"/>
      <c r="T2274" s="120"/>
      <c r="U2274" s="121"/>
    </row>
    <row r="2275" spans="3:21" s="116" customFormat="1" x14ac:dyDescent="0.2">
      <c r="C2275" s="117"/>
      <c r="D2275" s="118"/>
      <c r="E2275" s="118"/>
      <c r="F2275" s="118"/>
      <c r="G2275" s="117"/>
      <c r="H2275" s="119"/>
      <c r="I2275" s="119"/>
      <c r="J2275" s="119"/>
      <c r="K2275" s="119"/>
      <c r="L2275" s="119"/>
      <c r="M2275" s="119"/>
      <c r="N2275" s="119"/>
      <c r="O2275" s="119"/>
      <c r="P2275" s="119"/>
      <c r="Q2275" s="119"/>
      <c r="R2275" s="119"/>
      <c r="S2275" s="119"/>
      <c r="T2275" s="120"/>
      <c r="U2275" s="121"/>
    </row>
    <row r="2276" spans="3:21" s="116" customFormat="1" x14ac:dyDescent="0.2">
      <c r="C2276" s="117"/>
      <c r="D2276" s="118"/>
      <c r="E2276" s="118"/>
      <c r="F2276" s="118"/>
      <c r="G2276" s="117"/>
      <c r="H2276" s="119"/>
      <c r="I2276" s="119"/>
      <c r="J2276" s="119"/>
      <c r="K2276" s="119"/>
      <c r="L2276" s="119"/>
      <c r="M2276" s="119"/>
      <c r="N2276" s="119"/>
      <c r="O2276" s="119"/>
      <c r="P2276" s="119"/>
      <c r="Q2276" s="119"/>
      <c r="R2276" s="119"/>
      <c r="S2276" s="119"/>
      <c r="T2276" s="120"/>
      <c r="U2276" s="121"/>
    </row>
    <row r="2277" spans="3:21" s="116" customFormat="1" x14ac:dyDescent="0.2">
      <c r="C2277" s="117"/>
      <c r="D2277" s="118"/>
      <c r="E2277" s="118"/>
      <c r="F2277" s="118"/>
      <c r="G2277" s="117"/>
      <c r="H2277" s="119"/>
      <c r="I2277" s="119"/>
      <c r="J2277" s="119"/>
      <c r="K2277" s="119"/>
      <c r="L2277" s="119"/>
      <c r="M2277" s="119"/>
      <c r="N2277" s="119"/>
      <c r="O2277" s="119"/>
      <c r="P2277" s="119"/>
      <c r="Q2277" s="119"/>
      <c r="R2277" s="119"/>
      <c r="S2277" s="119"/>
      <c r="T2277" s="120"/>
      <c r="U2277" s="121"/>
    </row>
    <row r="2278" spans="3:21" s="116" customFormat="1" x14ac:dyDescent="0.2">
      <c r="C2278" s="117"/>
      <c r="D2278" s="118"/>
      <c r="E2278" s="118"/>
      <c r="F2278" s="118"/>
      <c r="G2278" s="117"/>
      <c r="H2278" s="119"/>
      <c r="I2278" s="119"/>
      <c r="J2278" s="119"/>
      <c r="K2278" s="119"/>
      <c r="L2278" s="119"/>
      <c r="M2278" s="119"/>
      <c r="N2278" s="119"/>
      <c r="O2278" s="119"/>
      <c r="P2278" s="119"/>
      <c r="Q2278" s="119"/>
      <c r="R2278" s="119"/>
      <c r="S2278" s="119"/>
      <c r="T2278" s="120"/>
      <c r="U2278" s="121"/>
    </row>
    <row r="2279" spans="3:21" s="116" customFormat="1" x14ac:dyDescent="0.2">
      <c r="C2279" s="117"/>
      <c r="D2279" s="118"/>
      <c r="E2279" s="118"/>
      <c r="F2279" s="118"/>
      <c r="G2279" s="117"/>
      <c r="H2279" s="119"/>
      <c r="I2279" s="119"/>
      <c r="J2279" s="119"/>
      <c r="K2279" s="119"/>
      <c r="L2279" s="119"/>
      <c r="M2279" s="119"/>
      <c r="N2279" s="119"/>
      <c r="O2279" s="119"/>
      <c r="P2279" s="119"/>
      <c r="Q2279" s="119"/>
      <c r="R2279" s="119"/>
      <c r="S2279" s="119"/>
      <c r="T2279" s="120"/>
      <c r="U2279" s="121"/>
    </row>
    <row r="2280" spans="3:21" s="116" customFormat="1" x14ac:dyDescent="0.2">
      <c r="C2280" s="117"/>
      <c r="D2280" s="118"/>
      <c r="E2280" s="118"/>
      <c r="F2280" s="118"/>
      <c r="G2280" s="117"/>
      <c r="H2280" s="119"/>
      <c r="I2280" s="119"/>
      <c r="J2280" s="119"/>
      <c r="K2280" s="119"/>
      <c r="L2280" s="119"/>
      <c r="M2280" s="119"/>
      <c r="N2280" s="119"/>
      <c r="O2280" s="119"/>
      <c r="P2280" s="119"/>
      <c r="Q2280" s="119"/>
      <c r="R2280" s="119"/>
      <c r="S2280" s="119"/>
      <c r="T2280" s="120"/>
      <c r="U2280" s="121"/>
    </row>
    <row r="2281" spans="3:21" s="116" customFormat="1" x14ac:dyDescent="0.2">
      <c r="C2281" s="117"/>
      <c r="D2281" s="118"/>
      <c r="E2281" s="118"/>
      <c r="F2281" s="118"/>
      <c r="G2281" s="117"/>
      <c r="H2281" s="119"/>
      <c r="I2281" s="119"/>
      <c r="J2281" s="119"/>
      <c r="K2281" s="119"/>
      <c r="L2281" s="119"/>
      <c r="M2281" s="119"/>
      <c r="N2281" s="119"/>
      <c r="O2281" s="119"/>
      <c r="P2281" s="119"/>
      <c r="Q2281" s="119"/>
      <c r="R2281" s="119"/>
      <c r="S2281" s="119"/>
      <c r="T2281" s="120"/>
      <c r="U2281" s="121"/>
    </row>
    <row r="2282" spans="3:21" s="116" customFormat="1" x14ac:dyDescent="0.2">
      <c r="C2282" s="117"/>
      <c r="D2282" s="118"/>
      <c r="E2282" s="118"/>
      <c r="F2282" s="118"/>
      <c r="G2282" s="117"/>
      <c r="H2282" s="119"/>
      <c r="I2282" s="119"/>
      <c r="J2282" s="119"/>
      <c r="K2282" s="119"/>
      <c r="L2282" s="119"/>
      <c r="M2282" s="119"/>
      <c r="N2282" s="119"/>
      <c r="O2282" s="119"/>
      <c r="P2282" s="119"/>
      <c r="Q2282" s="119"/>
      <c r="R2282" s="119"/>
      <c r="S2282" s="119"/>
      <c r="T2282" s="120"/>
      <c r="U2282" s="121"/>
    </row>
    <row r="2283" spans="3:21" s="116" customFormat="1" x14ac:dyDescent="0.2">
      <c r="C2283" s="117"/>
      <c r="D2283" s="118"/>
      <c r="E2283" s="118"/>
      <c r="F2283" s="118"/>
      <c r="G2283" s="117"/>
      <c r="H2283" s="119"/>
      <c r="I2283" s="119"/>
      <c r="J2283" s="119"/>
      <c r="K2283" s="119"/>
      <c r="L2283" s="119"/>
      <c r="M2283" s="119"/>
      <c r="N2283" s="119"/>
      <c r="O2283" s="119"/>
      <c r="P2283" s="119"/>
      <c r="Q2283" s="119"/>
      <c r="R2283" s="119"/>
      <c r="S2283" s="119"/>
      <c r="T2283" s="120"/>
      <c r="U2283" s="121"/>
    </row>
    <row r="2284" spans="3:21" s="116" customFormat="1" x14ac:dyDescent="0.2">
      <c r="C2284" s="117"/>
      <c r="D2284" s="118"/>
      <c r="E2284" s="118"/>
      <c r="F2284" s="118"/>
      <c r="G2284" s="117"/>
      <c r="H2284" s="119"/>
      <c r="I2284" s="119"/>
      <c r="J2284" s="119"/>
      <c r="K2284" s="119"/>
      <c r="L2284" s="119"/>
      <c r="M2284" s="119"/>
      <c r="N2284" s="119"/>
      <c r="O2284" s="119"/>
      <c r="P2284" s="119"/>
      <c r="Q2284" s="119"/>
      <c r="R2284" s="119"/>
      <c r="S2284" s="119"/>
      <c r="T2284" s="120"/>
      <c r="U2284" s="121"/>
    </row>
    <row r="2285" spans="3:21" s="116" customFormat="1" x14ac:dyDescent="0.2">
      <c r="C2285" s="117"/>
      <c r="D2285" s="118"/>
      <c r="E2285" s="118"/>
      <c r="F2285" s="118"/>
      <c r="G2285" s="117"/>
      <c r="H2285" s="119"/>
      <c r="I2285" s="119"/>
      <c r="J2285" s="119"/>
      <c r="K2285" s="119"/>
      <c r="L2285" s="119"/>
      <c r="M2285" s="119"/>
      <c r="N2285" s="119"/>
      <c r="O2285" s="119"/>
      <c r="P2285" s="119"/>
      <c r="Q2285" s="119"/>
      <c r="R2285" s="119"/>
      <c r="S2285" s="119"/>
      <c r="T2285" s="120"/>
      <c r="U2285" s="121"/>
    </row>
    <row r="2286" spans="3:21" s="116" customFormat="1" x14ac:dyDescent="0.2">
      <c r="C2286" s="117"/>
      <c r="D2286" s="118"/>
      <c r="E2286" s="118"/>
      <c r="F2286" s="118"/>
      <c r="G2286" s="117"/>
      <c r="H2286" s="119"/>
      <c r="I2286" s="119"/>
      <c r="J2286" s="119"/>
      <c r="K2286" s="119"/>
      <c r="L2286" s="119"/>
      <c r="M2286" s="119"/>
      <c r="N2286" s="119"/>
      <c r="O2286" s="119"/>
      <c r="P2286" s="119"/>
      <c r="Q2286" s="119"/>
      <c r="R2286" s="119"/>
      <c r="S2286" s="119"/>
      <c r="T2286" s="120"/>
      <c r="U2286" s="121"/>
    </row>
    <row r="2287" spans="3:21" s="116" customFormat="1" x14ac:dyDescent="0.2">
      <c r="C2287" s="117"/>
      <c r="D2287" s="118"/>
      <c r="E2287" s="118"/>
      <c r="F2287" s="118"/>
      <c r="G2287" s="117"/>
      <c r="H2287" s="119"/>
      <c r="I2287" s="119"/>
      <c r="J2287" s="119"/>
      <c r="K2287" s="119"/>
      <c r="L2287" s="119"/>
      <c r="M2287" s="119"/>
      <c r="N2287" s="119"/>
      <c r="O2287" s="119"/>
      <c r="P2287" s="119"/>
      <c r="Q2287" s="119"/>
      <c r="R2287" s="119"/>
      <c r="S2287" s="119"/>
      <c r="T2287" s="120"/>
      <c r="U2287" s="121"/>
    </row>
    <row r="2288" spans="3:21" s="116" customFormat="1" x14ac:dyDescent="0.2">
      <c r="C2288" s="117"/>
      <c r="D2288" s="118"/>
      <c r="E2288" s="118"/>
      <c r="F2288" s="118"/>
      <c r="G2288" s="117"/>
      <c r="H2288" s="119"/>
      <c r="I2288" s="119"/>
      <c r="J2288" s="119"/>
      <c r="K2288" s="119"/>
      <c r="L2288" s="119"/>
      <c r="M2288" s="119"/>
      <c r="N2288" s="119"/>
      <c r="O2288" s="119"/>
      <c r="P2288" s="119"/>
      <c r="Q2288" s="119"/>
      <c r="R2288" s="119"/>
      <c r="S2288" s="119"/>
      <c r="T2288" s="120"/>
      <c r="U2288" s="121"/>
    </row>
    <row r="2289" spans="3:21" s="116" customFormat="1" x14ac:dyDescent="0.2">
      <c r="C2289" s="117"/>
      <c r="D2289" s="118"/>
      <c r="E2289" s="118"/>
      <c r="F2289" s="118"/>
      <c r="G2289" s="117"/>
      <c r="H2289" s="119"/>
      <c r="I2289" s="119"/>
      <c r="J2289" s="119"/>
      <c r="K2289" s="119"/>
      <c r="L2289" s="119"/>
      <c r="M2289" s="119"/>
      <c r="N2289" s="119"/>
      <c r="O2289" s="119"/>
      <c r="P2289" s="119"/>
      <c r="Q2289" s="119"/>
      <c r="R2289" s="119"/>
      <c r="S2289" s="119"/>
      <c r="T2289" s="120"/>
      <c r="U2289" s="121"/>
    </row>
    <row r="2290" spans="3:21" s="116" customFormat="1" x14ac:dyDescent="0.2">
      <c r="C2290" s="117"/>
      <c r="D2290" s="118"/>
      <c r="E2290" s="118"/>
      <c r="F2290" s="118"/>
      <c r="G2290" s="117"/>
      <c r="H2290" s="119"/>
      <c r="I2290" s="119"/>
      <c r="J2290" s="119"/>
      <c r="K2290" s="119"/>
      <c r="L2290" s="119"/>
      <c r="M2290" s="119"/>
      <c r="N2290" s="119"/>
      <c r="O2290" s="119"/>
      <c r="P2290" s="119"/>
      <c r="Q2290" s="119"/>
      <c r="R2290" s="119"/>
      <c r="S2290" s="119"/>
      <c r="T2290" s="120"/>
      <c r="U2290" s="121"/>
    </row>
    <row r="2291" spans="3:21" s="116" customFormat="1" x14ac:dyDescent="0.2">
      <c r="C2291" s="117"/>
      <c r="D2291" s="118"/>
      <c r="E2291" s="118"/>
      <c r="F2291" s="118"/>
      <c r="G2291" s="117"/>
      <c r="H2291" s="119"/>
      <c r="I2291" s="119"/>
      <c r="J2291" s="119"/>
      <c r="K2291" s="119"/>
      <c r="L2291" s="119"/>
      <c r="M2291" s="119"/>
      <c r="N2291" s="119"/>
      <c r="O2291" s="119"/>
      <c r="P2291" s="119"/>
      <c r="Q2291" s="119"/>
      <c r="R2291" s="119"/>
      <c r="S2291" s="119"/>
      <c r="T2291" s="120"/>
      <c r="U2291" s="121"/>
    </row>
    <row r="2292" spans="3:21" s="116" customFormat="1" x14ac:dyDescent="0.2">
      <c r="C2292" s="117"/>
      <c r="D2292" s="118"/>
      <c r="E2292" s="118"/>
      <c r="F2292" s="118"/>
      <c r="G2292" s="117"/>
      <c r="H2292" s="119"/>
      <c r="I2292" s="119"/>
      <c r="J2292" s="119"/>
      <c r="K2292" s="119"/>
      <c r="L2292" s="119"/>
      <c r="M2292" s="119"/>
      <c r="N2292" s="119"/>
      <c r="O2292" s="119"/>
      <c r="P2292" s="119"/>
      <c r="Q2292" s="119"/>
      <c r="R2292" s="119"/>
      <c r="S2292" s="119"/>
      <c r="T2292" s="120"/>
      <c r="U2292" s="121"/>
    </row>
    <row r="2293" spans="3:21" s="116" customFormat="1" x14ac:dyDescent="0.2">
      <c r="C2293" s="117"/>
      <c r="D2293" s="118"/>
      <c r="E2293" s="118"/>
      <c r="F2293" s="118"/>
      <c r="G2293" s="117"/>
      <c r="H2293" s="119"/>
      <c r="I2293" s="119"/>
      <c r="J2293" s="119"/>
      <c r="K2293" s="119"/>
      <c r="L2293" s="119"/>
      <c r="M2293" s="119"/>
      <c r="N2293" s="119"/>
      <c r="O2293" s="119"/>
      <c r="P2293" s="119"/>
      <c r="Q2293" s="119"/>
      <c r="R2293" s="119"/>
      <c r="S2293" s="119"/>
      <c r="T2293" s="120"/>
      <c r="U2293" s="121"/>
    </row>
    <row r="2294" spans="3:21" s="116" customFormat="1" x14ac:dyDescent="0.2">
      <c r="C2294" s="117"/>
      <c r="D2294" s="118"/>
      <c r="E2294" s="118"/>
      <c r="F2294" s="118"/>
      <c r="G2294" s="117"/>
      <c r="H2294" s="119"/>
      <c r="I2294" s="119"/>
      <c r="J2294" s="119"/>
      <c r="K2294" s="119"/>
      <c r="L2294" s="119"/>
      <c r="M2294" s="119"/>
      <c r="N2294" s="119"/>
      <c r="O2294" s="119"/>
      <c r="P2294" s="119"/>
      <c r="Q2294" s="119"/>
      <c r="R2294" s="119"/>
      <c r="S2294" s="119"/>
      <c r="T2294" s="120"/>
      <c r="U2294" s="121"/>
    </row>
    <row r="2295" spans="3:21" s="116" customFormat="1" x14ac:dyDescent="0.2">
      <c r="C2295" s="117"/>
      <c r="D2295" s="118"/>
      <c r="E2295" s="118"/>
      <c r="F2295" s="118"/>
      <c r="G2295" s="117"/>
      <c r="H2295" s="119"/>
      <c r="I2295" s="119"/>
      <c r="J2295" s="119"/>
      <c r="K2295" s="119"/>
      <c r="L2295" s="119"/>
      <c r="M2295" s="119"/>
      <c r="N2295" s="119"/>
      <c r="O2295" s="119"/>
      <c r="P2295" s="119"/>
      <c r="Q2295" s="119"/>
      <c r="R2295" s="119"/>
      <c r="S2295" s="119"/>
      <c r="T2295" s="120"/>
      <c r="U2295" s="121"/>
    </row>
    <row r="2296" spans="3:21" s="116" customFormat="1" x14ac:dyDescent="0.2">
      <c r="C2296" s="117"/>
      <c r="D2296" s="118"/>
      <c r="E2296" s="118"/>
      <c r="F2296" s="118"/>
      <c r="G2296" s="117"/>
      <c r="H2296" s="119"/>
      <c r="I2296" s="119"/>
      <c r="J2296" s="119"/>
      <c r="K2296" s="119"/>
      <c r="L2296" s="119"/>
      <c r="M2296" s="119"/>
      <c r="N2296" s="119"/>
      <c r="O2296" s="119"/>
      <c r="P2296" s="119"/>
      <c r="Q2296" s="119"/>
      <c r="R2296" s="119"/>
      <c r="S2296" s="119"/>
      <c r="T2296" s="120"/>
      <c r="U2296" s="121"/>
    </row>
    <row r="2297" spans="3:21" s="116" customFormat="1" x14ac:dyDescent="0.2">
      <c r="C2297" s="117"/>
      <c r="D2297" s="118"/>
      <c r="E2297" s="118"/>
      <c r="F2297" s="118"/>
      <c r="G2297" s="117"/>
      <c r="H2297" s="119"/>
      <c r="I2297" s="119"/>
      <c r="J2297" s="119"/>
      <c r="K2297" s="119"/>
      <c r="L2297" s="119"/>
      <c r="M2297" s="119"/>
      <c r="N2297" s="119"/>
      <c r="O2297" s="119"/>
      <c r="P2297" s="119"/>
      <c r="Q2297" s="119"/>
      <c r="R2297" s="119"/>
      <c r="S2297" s="119"/>
      <c r="T2297" s="120"/>
      <c r="U2297" s="121"/>
    </row>
    <row r="2298" spans="3:21" s="116" customFormat="1" x14ac:dyDescent="0.2">
      <c r="C2298" s="117"/>
      <c r="D2298" s="118"/>
      <c r="E2298" s="118"/>
      <c r="F2298" s="118"/>
      <c r="G2298" s="117"/>
      <c r="H2298" s="119"/>
      <c r="I2298" s="119"/>
      <c r="J2298" s="119"/>
      <c r="K2298" s="119"/>
      <c r="L2298" s="119"/>
      <c r="M2298" s="119"/>
      <c r="N2298" s="119"/>
      <c r="O2298" s="119"/>
      <c r="P2298" s="119"/>
      <c r="Q2298" s="119"/>
      <c r="R2298" s="119"/>
      <c r="S2298" s="119"/>
      <c r="T2298" s="120"/>
      <c r="U2298" s="121"/>
    </row>
    <row r="2299" spans="3:21" s="116" customFormat="1" x14ac:dyDescent="0.2">
      <c r="C2299" s="117"/>
      <c r="D2299" s="118"/>
      <c r="E2299" s="118"/>
      <c r="F2299" s="118"/>
      <c r="G2299" s="117"/>
      <c r="H2299" s="119"/>
      <c r="I2299" s="119"/>
      <c r="J2299" s="119"/>
      <c r="K2299" s="119"/>
      <c r="L2299" s="119"/>
      <c r="M2299" s="119"/>
      <c r="N2299" s="119"/>
      <c r="O2299" s="119"/>
      <c r="P2299" s="119"/>
      <c r="Q2299" s="119"/>
      <c r="R2299" s="119"/>
      <c r="S2299" s="119"/>
      <c r="T2299" s="120"/>
      <c r="U2299" s="121"/>
    </row>
    <row r="2300" spans="3:21" s="116" customFormat="1" x14ac:dyDescent="0.2">
      <c r="C2300" s="117"/>
      <c r="D2300" s="118"/>
      <c r="E2300" s="118"/>
      <c r="F2300" s="118"/>
      <c r="G2300" s="117"/>
      <c r="H2300" s="119"/>
      <c r="I2300" s="119"/>
      <c r="J2300" s="119"/>
      <c r="K2300" s="119"/>
      <c r="L2300" s="119"/>
      <c r="M2300" s="119"/>
      <c r="N2300" s="119"/>
      <c r="O2300" s="119"/>
      <c r="P2300" s="119"/>
      <c r="Q2300" s="119"/>
      <c r="R2300" s="119"/>
      <c r="S2300" s="119"/>
      <c r="T2300" s="120"/>
      <c r="U2300" s="121"/>
    </row>
    <row r="2301" spans="3:21" s="116" customFormat="1" x14ac:dyDescent="0.2">
      <c r="C2301" s="117"/>
      <c r="D2301" s="118"/>
      <c r="E2301" s="118"/>
      <c r="F2301" s="118"/>
      <c r="G2301" s="117"/>
      <c r="H2301" s="119"/>
      <c r="I2301" s="119"/>
      <c r="J2301" s="119"/>
      <c r="K2301" s="119"/>
      <c r="L2301" s="119"/>
      <c r="M2301" s="119"/>
      <c r="N2301" s="119"/>
      <c r="O2301" s="119"/>
      <c r="P2301" s="119"/>
      <c r="Q2301" s="119"/>
      <c r="R2301" s="119"/>
      <c r="S2301" s="119"/>
      <c r="T2301" s="120"/>
      <c r="U2301" s="121"/>
    </row>
    <row r="2302" spans="3:21" s="116" customFormat="1" x14ac:dyDescent="0.2">
      <c r="C2302" s="117"/>
      <c r="D2302" s="118"/>
      <c r="E2302" s="118"/>
      <c r="F2302" s="118"/>
      <c r="G2302" s="117"/>
      <c r="H2302" s="119"/>
      <c r="I2302" s="119"/>
      <c r="J2302" s="119"/>
      <c r="K2302" s="119"/>
      <c r="L2302" s="119"/>
      <c r="M2302" s="119"/>
      <c r="N2302" s="119"/>
      <c r="O2302" s="119"/>
      <c r="P2302" s="119"/>
      <c r="Q2302" s="119"/>
      <c r="R2302" s="119"/>
      <c r="S2302" s="119"/>
      <c r="T2302" s="120"/>
      <c r="U2302" s="121"/>
    </row>
    <row r="2303" spans="3:21" s="116" customFormat="1" x14ac:dyDescent="0.2">
      <c r="C2303" s="117"/>
      <c r="D2303" s="118"/>
      <c r="E2303" s="118"/>
      <c r="F2303" s="118"/>
      <c r="G2303" s="117"/>
      <c r="H2303" s="119"/>
      <c r="I2303" s="119"/>
      <c r="J2303" s="119"/>
      <c r="K2303" s="119"/>
      <c r="L2303" s="119"/>
      <c r="M2303" s="119"/>
      <c r="N2303" s="119"/>
      <c r="O2303" s="119"/>
      <c r="P2303" s="119"/>
      <c r="Q2303" s="119"/>
      <c r="R2303" s="119"/>
      <c r="S2303" s="119"/>
      <c r="T2303" s="120"/>
      <c r="U2303" s="121"/>
    </row>
    <row r="2304" spans="3:21" s="116" customFormat="1" x14ac:dyDescent="0.2">
      <c r="C2304" s="117"/>
      <c r="D2304" s="118"/>
      <c r="E2304" s="118"/>
      <c r="F2304" s="118"/>
      <c r="G2304" s="117"/>
      <c r="H2304" s="119"/>
      <c r="I2304" s="119"/>
      <c r="J2304" s="119"/>
      <c r="K2304" s="119"/>
      <c r="L2304" s="119"/>
      <c r="M2304" s="119"/>
      <c r="N2304" s="119"/>
      <c r="O2304" s="119"/>
      <c r="P2304" s="119"/>
      <c r="Q2304" s="119"/>
      <c r="R2304" s="119"/>
      <c r="S2304" s="119"/>
      <c r="T2304" s="120"/>
      <c r="U2304" s="121"/>
    </row>
    <row r="2305" spans="3:21" s="116" customFormat="1" x14ac:dyDescent="0.2">
      <c r="C2305" s="117"/>
      <c r="D2305" s="118"/>
      <c r="E2305" s="118"/>
      <c r="F2305" s="118"/>
      <c r="G2305" s="117"/>
      <c r="H2305" s="119"/>
      <c r="I2305" s="119"/>
      <c r="J2305" s="119"/>
      <c r="K2305" s="119"/>
      <c r="L2305" s="119"/>
      <c r="M2305" s="119"/>
      <c r="N2305" s="119"/>
      <c r="O2305" s="119"/>
      <c r="P2305" s="119"/>
      <c r="Q2305" s="119"/>
      <c r="R2305" s="119"/>
      <c r="S2305" s="119"/>
      <c r="T2305" s="120"/>
      <c r="U2305" s="121"/>
    </row>
    <row r="2306" spans="3:21" s="116" customFormat="1" x14ac:dyDescent="0.2">
      <c r="C2306" s="117"/>
      <c r="D2306" s="118"/>
      <c r="E2306" s="118"/>
      <c r="F2306" s="118"/>
      <c r="G2306" s="117"/>
      <c r="H2306" s="119"/>
      <c r="I2306" s="119"/>
      <c r="J2306" s="119"/>
      <c r="K2306" s="119"/>
      <c r="L2306" s="119"/>
      <c r="M2306" s="119"/>
      <c r="N2306" s="119"/>
      <c r="O2306" s="119"/>
      <c r="P2306" s="119"/>
      <c r="Q2306" s="119"/>
      <c r="R2306" s="119"/>
      <c r="S2306" s="119"/>
      <c r="T2306" s="120"/>
      <c r="U2306" s="121"/>
    </row>
    <row r="2307" spans="3:21" s="116" customFormat="1" x14ac:dyDescent="0.2">
      <c r="C2307" s="117"/>
      <c r="D2307" s="118"/>
      <c r="E2307" s="118"/>
      <c r="F2307" s="118"/>
      <c r="G2307" s="117"/>
      <c r="H2307" s="119"/>
      <c r="I2307" s="119"/>
      <c r="J2307" s="119"/>
      <c r="K2307" s="119"/>
      <c r="L2307" s="119"/>
      <c r="M2307" s="119"/>
      <c r="N2307" s="119"/>
      <c r="O2307" s="119"/>
      <c r="P2307" s="119"/>
      <c r="Q2307" s="119"/>
      <c r="R2307" s="119"/>
      <c r="S2307" s="119"/>
      <c r="T2307" s="120"/>
      <c r="U2307" s="121"/>
    </row>
    <row r="2308" spans="3:21" s="116" customFormat="1" x14ac:dyDescent="0.2">
      <c r="C2308" s="117"/>
      <c r="D2308" s="118"/>
      <c r="E2308" s="118"/>
      <c r="F2308" s="118"/>
      <c r="G2308" s="117"/>
      <c r="H2308" s="119"/>
      <c r="I2308" s="119"/>
      <c r="J2308" s="119"/>
      <c r="K2308" s="119"/>
      <c r="L2308" s="119"/>
      <c r="M2308" s="119"/>
      <c r="N2308" s="119"/>
      <c r="O2308" s="119"/>
      <c r="P2308" s="119"/>
      <c r="Q2308" s="119"/>
      <c r="R2308" s="119"/>
      <c r="S2308" s="119"/>
      <c r="T2308" s="120"/>
      <c r="U2308" s="121"/>
    </row>
    <row r="2309" spans="3:21" s="116" customFormat="1" x14ac:dyDescent="0.2">
      <c r="C2309" s="117"/>
      <c r="D2309" s="118"/>
      <c r="E2309" s="118"/>
      <c r="F2309" s="118"/>
      <c r="G2309" s="117"/>
      <c r="H2309" s="119"/>
      <c r="I2309" s="119"/>
      <c r="J2309" s="119"/>
      <c r="K2309" s="119"/>
      <c r="L2309" s="119"/>
      <c r="M2309" s="119"/>
      <c r="N2309" s="119"/>
      <c r="O2309" s="119"/>
      <c r="P2309" s="119"/>
      <c r="Q2309" s="119"/>
      <c r="R2309" s="119"/>
      <c r="S2309" s="119"/>
      <c r="T2309" s="120"/>
      <c r="U2309" s="121"/>
    </row>
    <row r="2310" spans="3:21" s="116" customFormat="1" x14ac:dyDescent="0.2">
      <c r="C2310" s="117"/>
      <c r="D2310" s="118"/>
      <c r="E2310" s="118"/>
      <c r="F2310" s="118"/>
      <c r="G2310" s="117"/>
      <c r="H2310" s="119"/>
      <c r="I2310" s="119"/>
      <c r="J2310" s="119"/>
      <c r="K2310" s="119"/>
      <c r="L2310" s="119"/>
      <c r="M2310" s="119"/>
      <c r="N2310" s="119"/>
      <c r="O2310" s="119"/>
      <c r="P2310" s="119"/>
      <c r="Q2310" s="119"/>
      <c r="R2310" s="119"/>
      <c r="S2310" s="119"/>
      <c r="T2310" s="120"/>
      <c r="U2310" s="121"/>
    </row>
    <row r="2311" spans="3:21" s="116" customFormat="1" x14ac:dyDescent="0.2">
      <c r="C2311" s="117"/>
      <c r="D2311" s="118"/>
      <c r="E2311" s="118"/>
      <c r="F2311" s="118"/>
      <c r="G2311" s="117"/>
      <c r="H2311" s="119"/>
      <c r="I2311" s="119"/>
      <c r="J2311" s="119"/>
      <c r="K2311" s="119"/>
      <c r="L2311" s="119"/>
      <c r="M2311" s="119"/>
      <c r="N2311" s="119"/>
      <c r="O2311" s="119"/>
      <c r="P2311" s="119"/>
      <c r="Q2311" s="119"/>
      <c r="R2311" s="119"/>
      <c r="S2311" s="119"/>
      <c r="T2311" s="120"/>
      <c r="U2311" s="121"/>
    </row>
    <row r="2312" spans="3:21" s="116" customFormat="1" x14ac:dyDescent="0.2">
      <c r="C2312" s="117"/>
      <c r="D2312" s="118"/>
      <c r="E2312" s="118"/>
      <c r="F2312" s="118"/>
      <c r="G2312" s="117"/>
      <c r="H2312" s="119"/>
      <c r="I2312" s="119"/>
      <c r="J2312" s="119"/>
      <c r="K2312" s="119"/>
      <c r="L2312" s="119"/>
      <c r="M2312" s="119"/>
      <c r="N2312" s="119"/>
      <c r="O2312" s="119"/>
      <c r="P2312" s="119"/>
      <c r="Q2312" s="119"/>
      <c r="R2312" s="119"/>
      <c r="S2312" s="119"/>
      <c r="T2312" s="120"/>
      <c r="U2312" s="121"/>
    </row>
    <row r="2313" spans="3:21" s="116" customFormat="1" x14ac:dyDescent="0.2">
      <c r="C2313" s="117"/>
      <c r="D2313" s="118"/>
      <c r="E2313" s="118"/>
      <c r="F2313" s="118"/>
      <c r="G2313" s="117"/>
      <c r="H2313" s="119"/>
      <c r="I2313" s="119"/>
      <c r="J2313" s="119"/>
      <c r="K2313" s="119"/>
      <c r="L2313" s="119"/>
      <c r="M2313" s="119"/>
      <c r="N2313" s="119"/>
      <c r="O2313" s="119"/>
      <c r="P2313" s="119"/>
      <c r="Q2313" s="119"/>
      <c r="R2313" s="119"/>
      <c r="S2313" s="119"/>
      <c r="T2313" s="120"/>
      <c r="U2313" s="121"/>
    </row>
    <row r="2314" spans="3:21" s="116" customFormat="1" x14ac:dyDescent="0.2">
      <c r="C2314" s="117"/>
      <c r="D2314" s="118"/>
      <c r="E2314" s="118"/>
      <c r="F2314" s="118"/>
      <c r="G2314" s="117"/>
      <c r="H2314" s="119"/>
      <c r="I2314" s="119"/>
      <c r="J2314" s="119"/>
      <c r="K2314" s="119"/>
      <c r="L2314" s="119"/>
      <c r="M2314" s="119"/>
      <c r="N2314" s="119"/>
      <c r="O2314" s="119"/>
      <c r="P2314" s="119"/>
      <c r="Q2314" s="119"/>
      <c r="R2314" s="119"/>
      <c r="S2314" s="119"/>
      <c r="T2314" s="120"/>
      <c r="U2314" s="121"/>
    </row>
    <row r="2315" spans="3:21" s="116" customFormat="1" x14ac:dyDescent="0.2">
      <c r="C2315" s="117"/>
      <c r="D2315" s="118"/>
      <c r="E2315" s="118"/>
      <c r="F2315" s="118"/>
      <c r="G2315" s="117"/>
      <c r="H2315" s="119"/>
      <c r="I2315" s="119"/>
      <c r="J2315" s="119"/>
      <c r="K2315" s="119"/>
      <c r="L2315" s="119"/>
      <c r="M2315" s="119"/>
      <c r="N2315" s="119"/>
      <c r="O2315" s="119"/>
      <c r="P2315" s="119"/>
      <c r="Q2315" s="119"/>
      <c r="R2315" s="119"/>
      <c r="S2315" s="119"/>
      <c r="T2315" s="120"/>
      <c r="U2315" s="121"/>
    </row>
    <row r="2316" spans="3:21" s="116" customFormat="1" x14ac:dyDescent="0.2">
      <c r="C2316" s="117"/>
      <c r="D2316" s="118"/>
      <c r="E2316" s="118"/>
      <c r="F2316" s="118"/>
      <c r="G2316" s="117"/>
      <c r="H2316" s="119"/>
      <c r="I2316" s="119"/>
      <c r="J2316" s="119"/>
      <c r="K2316" s="119"/>
      <c r="L2316" s="119"/>
      <c r="M2316" s="119"/>
      <c r="N2316" s="119"/>
      <c r="O2316" s="119"/>
      <c r="P2316" s="119"/>
      <c r="Q2316" s="119"/>
      <c r="R2316" s="119"/>
      <c r="S2316" s="119"/>
      <c r="T2316" s="120"/>
      <c r="U2316" s="121"/>
    </row>
    <row r="2317" spans="3:21" s="116" customFormat="1" x14ac:dyDescent="0.2">
      <c r="C2317" s="117"/>
      <c r="D2317" s="118"/>
      <c r="E2317" s="118"/>
      <c r="F2317" s="118"/>
      <c r="G2317" s="117"/>
      <c r="H2317" s="119"/>
      <c r="I2317" s="119"/>
      <c r="J2317" s="119"/>
      <c r="K2317" s="119"/>
      <c r="L2317" s="119"/>
      <c r="M2317" s="119"/>
      <c r="N2317" s="119"/>
      <c r="O2317" s="119"/>
      <c r="P2317" s="119"/>
      <c r="Q2317" s="119"/>
      <c r="R2317" s="119"/>
      <c r="S2317" s="119"/>
      <c r="T2317" s="120"/>
      <c r="U2317" s="121"/>
    </row>
    <row r="2318" spans="3:21" s="116" customFormat="1" x14ac:dyDescent="0.2">
      <c r="C2318" s="117"/>
      <c r="D2318" s="118"/>
      <c r="E2318" s="118"/>
      <c r="F2318" s="118"/>
      <c r="G2318" s="117"/>
      <c r="H2318" s="119"/>
      <c r="I2318" s="119"/>
      <c r="J2318" s="119"/>
      <c r="K2318" s="119"/>
      <c r="L2318" s="119"/>
      <c r="M2318" s="119"/>
      <c r="N2318" s="119"/>
      <c r="O2318" s="119"/>
      <c r="P2318" s="119"/>
      <c r="Q2318" s="119"/>
      <c r="R2318" s="119"/>
      <c r="S2318" s="119"/>
      <c r="T2318" s="120"/>
      <c r="U2318" s="121"/>
    </row>
    <row r="2319" spans="3:21" s="116" customFormat="1" x14ac:dyDescent="0.2">
      <c r="C2319" s="117"/>
      <c r="D2319" s="118"/>
      <c r="E2319" s="118"/>
      <c r="F2319" s="118"/>
      <c r="G2319" s="117"/>
      <c r="H2319" s="119"/>
      <c r="I2319" s="119"/>
      <c r="J2319" s="119"/>
      <c r="K2319" s="119"/>
      <c r="L2319" s="119"/>
      <c r="M2319" s="119"/>
      <c r="N2319" s="119"/>
      <c r="O2319" s="119"/>
      <c r="P2319" s="119"/>
      <c r="Q2319" s="119"/>
      <c r="R2319" s="119"/>
      <c r="S2319" s="119"/>
      <c r="T2319" s="120"/>
      <c r="U2319" s="121"/>
    </row>
    <row r="2320" spans="3:21" s="116" customFormat="1" x14ac:dyDescent="0.2">
      <c r="C2320" s="117"/>
      <c r="D2320" s="118"/>
      <c r="E2320" s="118"/>
      <c r="F2320" s="118"/>
      <c r="G2320" s="117"/>
      <c r="H2320" s="119"/>
      <c r="I2320" s="119"/>
      <c r="J2320" s="119"/>
      <c r="K2320" s="119"/>
      <c r="L2320" s="119"/>
      <c r="M2320" s="119"/>
      <c r="N2320" s="119"/>
      <c r="O2320" s="119"/>
      <c r="P2320" s="119"/>
      <c r="Q2320" s="119"/>
      <c r="R2320" s="119"/>
      <c r="S2320" s="119"/>
      <c r="T2320" s="120"/>
      <c r="U2320" s="121"/>
    </row>
    <row r="2321" spans="3:21" s="116" customFormat="1" x14ac:dyDescent="0.2">
      <c r="C2321" s="117"/>
      <c r="D2321" s="118"/>
      <c r="E2321" s="118"/>
      <c r="F2321" s="118"/>
      <c r="G2321" s="117"/>
      <c r="H2321" s="119"/>
      <c r="I2321" s="119"/>
      <c r="J2321" s="119"/>
      <c r="K2321" s="119"/>
      <c r="L2321" s="119"/>
      <c r="M2321" s="119"/>
      <c r="N2321" s="119"/>
      <c r="O2321" s="119"/>
      <c r="P2321" s="119"/>
      <c r="Q2321" s="119"/>
      <c r="R2321" s="119"/>
      <c r="S2321" s="119"/>
      <c r="T2321" s="120"/>
      <c r="U2321" s="121"/>
    </row>
    <row r="2322" spans="3:21" s="116" customFormat="1" x14ac:dyDescent="0.2">
      <c r="C2322" s="117"/>
      <c r="D2322" s="118"/>
      <c r="E2322" s="118"/>
      <c r="F2322" s="118"/>
      <c r="G2322" s="117"/>
      <c r="H2322" s="119"/>
      <c r="I2322" s="119"/>
      <c r="J2322" s="119"/>
      <c r="K2322" s="119"/>
      <c r="L2322" s="119"/>
      <c r="M2322" s="119"/>
      <c r="N2322" s="119"/>
      <c r="O2322" s="119"/>
      <c r="P2322" s="119"/>
      <c r="Q2322" s="119"/>
      <c r="R2322" s="119"/>
      <c r="S2322" s="119"/>
      <c r="T2322" s="120"/>
      <c r="U2322" s="121"/>
    </row>
    <row r="2323" spans="3:21" s="116" customFormat="1" x14ac:dyDescent="0.2">
      <c r="C2323" s="117"/>
      <c r="D2323" s="118"/>
      <c r="E2323" s="118"/>
      <c r="F2323" s="118"/>
      <c r="G2323" s="117"/>
      <c r="H2323" s="119"/>
      <c r="I2323" s="119"/>
      <c r="J2323" s="119"/>
      <c r="K2323" s="119"/>
      <c r="L2323" s="119"/>
      <c r="M2323" s="119"/>
      <c r="N2323" s="119"/>
      <c r="O2323" s="119"/>
      <c r="P2323" s="119"/>
      <c r="Q2323" s="119"/>
      <c r="R2323" s="119"/>
      <c r="S2323" s="119"/>
      <c r="T2323" s="120"/>
      <c r="U2323" s="121"/>
    </row>
    <row r="2324" spans="3:21" s="116" customFormat="1" x14ac:dyDescent="0.2">
      <c r="C2324" s="117"/>
      <c r="D2324" s="118"/>
      <c r="E2324" s="118"/>
      <c r="F2324" s="118"/>
      <c r="G2324" s="117"/>
      <c r="H2324" s="119"/>
      <c r="I2324" s="119"/>
      <c r="J2324" s="119"/>
      <c r="K2324" s="119"/>
      <c r="L2324" s="119"/>
      <c r="M2324" s="119"/>
      <c r="N2324" s="119"/>
      <c r="O2324" s="119"/>
      <c r="P2324" s="119"/>
      <c r="Q2324" s="119"/>
      <c r="R2324" s="119"/>
      <c r="S2324" s="119"/>
      <c r="T2324" s="120"/>
      <c r="U2324" s="121"/>
    </row>
    <row r="2325" spans="3:21" s="116" customFormat="1" x14ac:dyDescent="0.2">
      <c r="C2325" s="117"/>
      <c r="D2325" s="118"/>
      <c r="E2325" s="118"/>
      <c r="F2325" s="118"/>
      <c r="G2325" s="117"/>
      <c r="H2325" s="119"/>
      <c r="I2325" s="119"/>
      <c r="J2325" s="119"/>
      <c r="K2325" s="119"/>
      <c r="L2325" s="119"/>
      <c r="M2325" s="119"/>
      <c r="N2325" s="119"/>
      <c r="O2325" s="119"/>
      <c r="P2325" s="119"/>
      <c r="Q2325" s="119"/>
      <c r="R2325" s="119"/>
      <c r="S2325" s="119"/>
      <c r="T2325" s="120"/>
      <c r="U2325" s="121"/>
    </row>
    <row r="2326" spans="3:21" s="116" customFormat="1" x14ac:dyDescent="0.2">
      <c r="C2326" s="117"/>
      <c r="D2326" s="118"/>
      <c r="E2326" s="118"/>
      <c r="F2326" s="118"/>
      <c r="G2326" s="117"/>
      <c r="H2326" s="119"/>
      <c r="I2326" s="119"/>
      <c r="J2326" s="119"/>
      <c r="K2326" s="119"/>
      <c r="L2326" s="119"/>
      <c r="M2326" s="119"/>
      <c r="N2326" s="119"/>
      <c r="O2326" s="119"/>
      <c r="P2326" s="119"/>
      <c r="Q2326" s="119"/>
      <c r="R2326" s="119"/>
      <c r="S2326" s="119"/>
      <c r="T2326" s="120"/>
      <c r="U2326" s="121"/>
    </row>
    <row r="2327" spans="3:21" s="116" customFormat="1" x14ac:dyDescent="0.2">
      <c r="C2327" s="117"/>
      <c r="D2327" s="118"/>
      <c r="E2327" s="118"/>
      <c r="F2327" s="118"/>
      <c r="G2327" s="117"/>
      <c r="H2327" s="119"/>
      <c r="I2327" s="119"/>
      <c r="J2327" s="119"/>
      <c r="K2327" s="119"/>
      <c r="L2327" s="119"/>
      <c r="M2327" s="119"/>
      <c r="N2327" s="119"/>
      <c r="O2327" s="119"/>
      <c r="P2327" s="119"/>
      <c r="Q2327" s="119"/>
      <c r="R2327" s="119"/>
      <c r="S2327" s="119"/>
      <c r="T2327" s="120"/>
      <c r="U2327" s="121"/>
    </row>
    <row r="2328" spans="3:21" s="116" customFormat="1" x14ac:dyDescent="0.2">
      <c r="C2328" s="117"/>
      <c r="D2328" s="118"/>
      <c r="E2328" s="118"/>
      <c r="F2328" s="118"/>
      <c r="G2328" s="117"/>
      <c r="H2328" s="119"/>
      <c r="I2328" s="119"/>
      <c r="J2328" s="119"/>
      <c r="K2328" s="119"/>
      <c r="L2328" s="119"/>
      <c r="M2328" s="119"/>
      <c r="N2328" s="119"/>
      <c r="O2328" s="119"/>
      <c r="P2328" s="119"/>
      <c r="Q2328" s="119"/>
      <c r="R2328" s="119"/>
      <c r="S2328" s="119"/>
      <c r="T2328" s="120"/>
      <c r="U2328" s="121"/>
    </row>
    <row r="2329" spans="3:21" s="116" customFormat="1" x14ac:dyDescent="0.2">
      <c r="C2329" s="117"/>
      <c r="D2329" s="118"/>
      <c r="E2329" s="118"/>
      <c r="F2329" s="118"/>
      <c r="G2329" s="117"/>
      <c r="H2329" s="119"/>
      <c r="I2329" s="119"/>
      <c r="J2329" s="119"/>
      <c r="K2329" s="119"/>
      <c r="L2329" s="119"/>
      <c r="M2329" s="119"/>
      <c r="N2329" s="119"/>
      <c r="O2329" s="119"/>
      <c r="P2329" s="119"/>
      <c r="Q2329" s="119"/>
      <c r="R2329" s="119"/>
      <c r="S2329" s="119"/>
      <c r="T2329" s="120"/>
      <c r="U2329" s="121"/>
    </row>
    <row r="2330" spans="3:21" s="116" customFormat="1" x14ac:dyDescent="0.2">
      <c r="C2330" s="117"/>
      <c r="D2330" s="118"/>
      <c r="E2330" s="118"/>
      <c r="F2330" s="118"/>
      <c r="G2330" s="117"/>
      <c r="H2330" s="119"/>
      <c r="I2330" s="119"/>
      <c r="J2330" s="119"/>
      <c r="K2330" s="119"/>
      <c r="L2330" s="119"/>
      <c r="M2330" s="119"/>
      <c r="N2330" s="119"/>
      <c r="O2330" s="119"/>
      <c r="P2330" s="119"/>
      <c r="Q2330" s="119"/>
      <c r="R2330" s="119"/>
      <c r="S2330" s="119"/>
      <c r="T2330" s="120"/>
      <c r="U2330" s="121"/>
    </row>
    <row r="2331" spans="3:21" s="116" customFormat="1" x14ac:dyDescent="0.2">
      <c r="C2331" s="117"/>
      <c r="D2331" s="118"/>
      <c r="E2331" s="118"/>
      <c r="F2331" s="118"/>
      <c r="G2331" s="117"/>
      <c r="H2331" s="119"/>
      <c r="I2331" s="119"/>
      <c r="J2331" s="119"/>
      <c r="K2331" s="119"/>
      <c r="L2331" s="119"/>
      <c r="M2331" s="119"/>
      <c r="N2331" s="119"/>
      <c r="O2331" s="119"/>
      <c r="P2331" s="119"/>
      <c r="Q2331" s="119"/>
      <c r="R2331" s="119"/>
      <c r="S2331" s="119"/>
      <c r="T2331" s="120"/>
      <c r="U2331" s="121"/>
    </row>
    <row r="2332" spans="3:21" s="116" customFormat="1" x14ac:dyDescent="0.2">
      <c r="C2332" s="117"/>
      <c r="D2332" s="118"/>
      <c r="E2332" s="118"/>
      <c r="F2332" s="118"/>
      <c r="G2332" s="117"/>
      <c r="H2332" s="119"/>
      <c r="I2332" s="119"/>
      <c r="J2332" s="119"/>
      <c r="K2332" s="119"/>
      <c r="L2332" s="119"/>
      <c r="M2332" s="119"/>
      <c r="N2332" s="119"/>
      <c r="O2332" s="119"/>
      <c r="P2332" s="119"/>
      <c r="Q2332" s="119"/>
      <c r="R2332" s="119"/>
      <c r="S2332" s="119"/>
      <c r="T2332" s="120"/>
      <c r="U2332" s="121"/>
    </row>
    <row r="2333" spans="3:21" s="116" customFormat="1" x14ac:dyDescent="0.2">
      <c r="C2333" s="117"/>
      <c r="D2333" s="118"/>
      <c r="E2333" s="118"/>
      <c r="F2333" s="118"/>
      <c r="G2333" s="117"/>
      <c r="H2333" s="119"/>
      <c r="I2333" s="119"/>
      <c r="J2333" s="119"/>
      <c r="K2333" s="119"/>
      <c r="L2333" s="119"/>
      <c r="M2333" s="119"/>
      <c r="N2333" s="119"/>
      <c r="O2333" s="119"/>
      <c r="P2333" s="119"/>
      <c r="Q2333" s="119"/>
      <c r="R2333" s="119"/>
      <c r="S2333" s="119"/>
      <c r="T2333" s="120"/>
      <c r="U2333" s="121"/>
    </row>
    <row r="2334" spans="3:21" s="116" customFormat="1" x14ac:dyDescent="0.2">
      <c r="C2334" s="117"/>
      <c r="D2334" s="118"/>
      <c r="E2334" s="118"/>
      <c r="F2334" s="118"/>
      <c r="G2334" s="117"/>
      <c r="H2334" s="119"/>
      <c r="I2334" s="119"/>
      <c r="J2334" s="119"/>
      <c r="K2334" s="119"/>
      <c r="L2334" s="119"/>
      <c r="M2334" s="119"/>
      <c r="N2334" s="119"/>
      <c r="O2334" s="119"/>
      <c r="P2334" s="119"/>
      <c r="Q2334" s="119"/>
      <c r="R2334" s="119"/>
      <c r="S2334" s="119"/>
      <c r="T2334" s="120"/>
      <c r="U2334" s="121"/>
    </row>
    <row r="2335" spans="3:21" s="116" customFormat="1" x14ac:dyDescent="0.2">
      <c r="C2335" s="117"/>
      <c r="D2335" s="118"/>
      <c r="E2335" s="118"/>
      <c r="F2335" s="118"/>
      <c r="G2335" s="117"/>
      <c r="H2335" s="119"/>
      <c r="I2335" s="119"/>
      <c r="J2335" s="119"/>
      <c r="K2335" s="119"/>
      <c r="L2335" s="119"/>
      <c r="M2335" s="119"/>
      <c r="N2335" s="119"/>
      <c r="O2335" s="119"/>
      <c r="P2335" s="119"/>
      <c r="Q2335" s="119"/>
      <c r="R2335" s="119"/>
      <c r="S2335" s="119"/>
      <c r="T2335" s="120"/>
      <c r="U2335" s="121"/>
    </row>
    <row r="2336" spans="3:21" s="116" customFormat="1" x14ac:dyDescent="0.2">
      <c r="C2336" s="117"/>
      <c r="D2336" s="118"/>
      <c r="E2336" s="118"/>
      <c r="F2336" s="118"/>
      <c r="G2336" s="117"/>
      <c r="H2336" s="119"/>
      <c r="I2336" s="119"/>
      <c r="J2336" s="119"/>
      <c r="K2336" s="119"/>
      <c r="L2336" s="119"/>
      <c r="M2336" s="119"/>
      <c r="N2336" s="119"/>
      <c r="O2336" s="119"/>
      <c r="P2336" s="119"/>
      <c r="Q2336" s="119"/>
      <c r="R2336" s="119"/>
      <c r="S2336" s="119"/>
      <c r="T2336" s="120"/>
      <c r="U2336" s="121"/>
    </row>
    <row r="2337" spans="3:21" s="116" customFormat="1" x14ac:dyDescent="0.2">
      <c r="C2337" s="117"/>
      <c r="D2337" s="118"/>
      <c r="E2337" s="118"/>
      <c r="F2337" s="118"/>
      <c r="G2337" s="117"/>
      <c r="H2337" s="119"/>
      <c r="I2337" s="119"/>
      <c r="J2337" s="119"/>
      <c r="K2337" s="119"/>
      <c r="L2337" s="119"/>
      <c r="M2337" s="119"/>
      <c r="N2337" s="119"/>
      <c r="O2337" s="119"/>
      <c r="P2337" s="119"/>
      <c r="Q2337" s="119"/>
      <c r="R2337" s="119"/>
      <c r="S2337" s="119"/>
      <c r="T2337" s="120"/>
      <c r="U2337" s="121"/>
    </row>
    <row r="2338" spans="3:21" s="116" customFormat="1" x14ac:dyDescent="0.2">
      <c r="C2338" s="117"/>
      <c r="D2338" s="118"/>
      <c r="E2338" s="118"/>
      <c r="F2338" s="118"/>
      <c r="G2338" s="117"/>
      <c r="H2338" s="119"/>
      <c r="I2338" s="119"/>
      <c r="J2338" s="119"/>
      <c r="K2338" s="119"/>
      <c r="L2338" s="119"/>
      <c r="M2338" s="119"/>
      <c r="N2338" s="119"/>
      <c r="O2338" s="119"/>
      <c r="P2338" s="119"/>
      <c r="Q2338" s="119"/>
      <c r="R2338" s="119"/>
      <c r="S2338" s="119"/>
      <c r="T2338" s="120"/>
      <c r="U2338" s="121"/>
    </row>
    <row r="2339" spans="3:21" s="116" customFormat="1" x14ac:dyDescent="0.2">
      <c r="C2339" s="117"/>
      <c r="D2339" s="118"/>
      <c r="E2339" s="118"/>
      <c r="F2339" s="118"/>
      <c r="G2339" s="117"/>
      <c r="H2339" s="119"/>
      <c r="I2339" s="119"/>
      <c r="J2339" s="119"/>
      <c r="K2339" s="119"/>
      <c r="L2339" s="119"/>
      <c r="M2339" s="119"/>
      <c r="N2339" s="119"/>
      <c r="O2339" s="119"/>
      <c r="P2339" s="119"/>
      <c r="Q2339" s="119"/>
      <c r="R2339" s="119"/>
      <c r="S2339" s="119"/>
      <c r="T2339" s="120"/>
      <c r="U2339" s="121"/>
    </row>
    <row r="2340" spans="3:21" s="116" customFormat="1" x14ac:dyDescent="0.2">
      <c r="C2340" s="117"/>
      <c r="D2340" s="118"/>
      <c r="E2340" s="118"/>
      <c r="F2340" s="118"/>
      <c r="G2340" s="117"/>
      <c r="H2340" s="119"/>
      <c r="I2340" s="119"/>
      <c r="J2340" s="119"/>
      <c r="K2340" s="119"/>
      <c r="L2340" s="119"/>
      <c r="M2340" s="119"/>
      <c r="N2340" s="119"/>
      <c r="O2340" s="119"/>
      <c r="P2340" s="119"/>
      <c r="Q2340" s="119"/>
      <c r="R2340" s="119"/>
      <c r="S2340" s="119"/>
      <c r="T2340" s="120"/>
      <c r="U2340" s="121"/>
    </row>
    <row r="2341" spans="3:21" s="116" customFormat="1" x14ac:dyDescent="0.2">
      <c r="C2341" s="117"/>
      <c r="D2341" s="118"/>
      <c r="E2341" s="118"/>
      <c r="F2341" s="118"/>
      <c r="G2341" s="117"/>
      <c r="H2341" s="119"/>
      <c r="I2341" s="119"/>
      <c r="J2341" s="119"/>
      <c r="K2341" s="119"/>
      <c r="L2341" s="119"/>
      <c r="M2341" s="119"/>
      <c r="N2341" s="119"/>
      <c r="O2341" s="119"/>
      <c r="P2341" s="119"/>
      <c r="Q2341" s="119"/>
      <c r="R2341" s="119"/>
      <c r="S2341" s="119"/>
      <c r="T2341" s="120"/>
      <c r="U2341" s="121"/>
    </row>
    <row r="2342" spans="3:21" s="116" customFormat="1" x14ac:dyDescent="0.2">
      <c r="C2342" s="117"/>
      <c r="D2342" s="118"/>
      <c r="E2342" s="118"/>
      <c r="F2342" s="118"/>
      <c r="G2342" s="117"/>
      <c r="H2342" s="119"/>
      <c r="I2342" s="119"/>
      <c r="J2342" s="119"/>
      <c r="K2342" s="119"/>
      <c r="L2342" s="119"/>
      <c r="M2342" s="119"/>
      <c r="N2342" s="119"/>
      <c r="O2342" s="119"/>
      <c r="P2342" s="119"/>
      <c r="Q2342" s="119"/>
      <c r="R2342" s="119"/>
      <c r="S2342" s="119"/>
      <c r="T2342" s="120"/>
      <c r="U2342" s="121"/>
    </row>
    <row r="2343" spans="3:21" s="116" customFormat="1" x14ac:dyDescent="0.2">
      <c r="C2343" s="117"/>
      <c r="D2343" s="118"/>
      <c r="E2343" s="118"/>
      <c r="F2343" s="118"/>
      <c r="G2343" s="117"/>
      <c r="H2343" s="119"/>
      <c r="I2343" s="119"/>
      <c r="J2343" s="119"/>
      <c r="K2343" s="119"/>
      <c r="L2343" s="119"/>
      <c r="M2343" s="119"/>
      <c r="N2343" s="119"/>
      <c r="O2343" s="119"/>
      <c r="P2343" s="119"/>
      <c r="Q2343" s="119"/>
      <c r="R2343" s="119"/>
      <c r="S2343" s="119"/>
      <c r="T2343" s="120"/>
      <c r="U2343" s="121"/>
    </row>
    <row r="2344" spans="3:21" s="116" customFormat="1" x14ac:dyDescent="0.2">
      <c r="C2344" s="117"/>
      <c r="D2344" s="118"/>
      <c r="E2344" s="118"/>
      <c r="F2344" s="118"/>
      <c r="G2344" s="117"/>
      <c r="H2344" s="119"/>
      <c r="I2344" s="119"/>
      <c r="J2344" s="119"/>
      <c r="K2344" s="119"/>
      <c r="L2344" s="119"/>
      <c r="M2344" s="119"/>
      <c r="N2344" s="119"/>
      <c r="O2344" s="119"/>
      <c r="P2344" s="119"/>
      <c r="Q2344" s="119"/>
      <c r="R2344" s="119"/>
      <c r="S2344" s="119"/>
      <c r="T2344" s="120"/>
      <c r="U2344" s="121"/>
    </row>
    <row r="2345" spans="3:21" s="116" customFormat="1" x14ac:dyDescent="0.2">
      <c r="C2345" s="117"/>
      <c r="D2345" s="118"/>
      <c r="E2345" s="118"/>
      <c r="F2345" s="118"/>
      <c r="G2345" s="117"/>
      <c r="H2345" s="119"/>
      <c r="I2345" s="119"/>
      <c r="J2345" s="119"/>
      <c r="K2345" s="119"/>
      <c r="L2345" s="119"/>
      <c r="M2345" s="119"/>
      <c r="N2345" s="119"/>
      <c r="O2345" s="119"/>
      <c r="P2345" s="119"/>
      <c r="Q2345" s="119"/>
      <c r="R2345" s="119"/>
      <c r="S2345" s="119"/>
      <c r="T2345" s="120"/>
      <c r="U2345" s="121"/>
    </row>
    <row r="2346" spans="3:21" s="116" customFormat="1" x14ac:dyDescent="0.2">
      <c r="C2346" s="117"/>
      <c r="D2346" s="118"/>
      <c r="E2346" s="118"/>
      <c r="F2346" s="118"/>
      <c r="G2346" s="117"/>
      <c r="H2346" s="119"/>
      <c r="I2346" s="119"/>
      <c r="J2346" s="119"/>
      <c r="K2346" s="119"/>
      <c r="L2346" s="119"/>
      <c r="M2346" s="119"/>
      <c r="N2346" s="119"/>
      <c r="O2346" s="119"/>
      <c r="P2346" s="119"/>
      <c r="Q2346" s="119"/>
      <c r="R2346" s="119"/>
      <c r="S2346" s="119"/>
      <c r="T2346" s="120"/>
      <c r="U2346" s="121"/>
    </row>
    <row r="2347" spans="3:21" s="116" customFormat="1" x14ac:dyDescent="0.2">
      <c r="C2347" s="117"/>
      <c r="D2347" s="118"/>
      <c r="E2347" s="118"/>
      <c r="F2347" s="118"/>
      <c r="G2347" s="117"/>
      <c r="H2347" s="119"/>
      <c r="I2347" s="119"/>
      <c r="J2347" s="119"/>
      <c r="K2347" s="119"/>
      <c r="L2347" s="119"/>
      <c r="M2347" s="119"/>
      <c r="N2347" s="119"/>
      <c r="O2347" s="119"/>
      <c r="P2347" s="119"/>
      <c r="Q2347" s="119"/>
      <c r="R2347" s="119"/>
      <c r="S2347" s="119"/>
      <c r="T2347" s="120"/>
      <c r="U2347" s="121"/>
    </row>
    <row r="2348" spans="3:21" s="116" customFormat="1" x14ac:dyDescent="0.2">
      <c r="C2348" s="117"/>
      <c r="D2348" s="118"/>
      <c r="E2348" s="118"/>
      <c r="F2348" s="118"/>
      <c r="G2348" s="117"/>
      <c r="H2348" s="119"/>
      <c r="I2348" s="119"/>
      <c r="J2348" s="119"/>
      <c r="K2348" s="119"/>
      <c r="L2348" s="119"/>
      <c r="M2348" s="119"/>
      <c r="N2348" s="119"/>
      <c r="O2348" s="119"/>
      <c r="P2348" s="119"/>
      <c r="Q2348" s="119"/>
      <c r="R2348" s="119"/>
      <c r="S2348" s="119"/>
      <c r="T2348" s="120"/>
      <c r="U2348" s="121"/>
    </row>
    <row r="2349" spans="3:21" s="116" customFormat="1" x14ac:dyDescent="0.2">
      <c r="C2349" s="117"/>
      <c r="D2349" s="118"/>
      <c r="E2349" s="118"/>
      <c r="F2349" s="118"/>
      <c r="G2349" s="117"/>
      <c r="H2349" s="119"/>
      <c r="I2349" s="119"/>
      <c r="J2349" s="119"/>
      <c r="K2349" s="119"/>
      <c r="L2349" s="119"/>
      <c r="M2349" s="119"/>
      <c r="N2349" s="119"/>
      <c r="O2349" s="119"/>
      <c r="P2349" s="119"/>
      <c r="Q2349" s="119"/>
      <c r="R2349" s="119"/>
      <c r="S2349" s="119"/>
      <c r="T2349" s="120"/>
      <c r="U2349" s="121"/>
    </row>
    <row r="2350" spans="3:21" s="116" customFormat="1" x14ac:dyDescent="0.2">
      <c r="C2350" s="117"/>
      <c r="D2350" s="118"/>
      <c r="E2350" s="118"/>
      <c r="F2350" s="118"/>
      <c r="G2350" s="117"/>
      <c r="H2350" s="119"/>
      <c r="I2350" s="119"/>
      <c r="J2350" s="119"/>
      <c r="K2350" s="119"/>
      <c r="L2350" s="119"/>
      <c r="M2350" s="119"/>
      <c r="N2350" s="119"/>
      <c r="O2350" s="119"/>
      <c r="P2350" s="119"/>
      <c r="Q2350" s="119"/>
      <c r="R2350" s="119"/>
      <c r="S2350" s="119"/>
      <c r="T2350" s="120"/>
      <c r="U2350" s="121"/>
    </row>
    <row r="2351" spans="3:21" s="116" customFormat="1" x14ac:dyDescent="0.2">
      <c r="C2351" s="117"/>
      <c r="D2351" s="118"/>
      <c r="E2351" s="118"/>
      <c r="F2351" s="118"/>
      <c r="G2351" s="117"/>
      <c r="H2351" s="119"/>
      <c r="I2351" s="119"/>
      <c r="J2351" s="119"/>
      <c r="K2351" s="119"/>
      <c r="L2351" s="119"/>
      <c r="M2351" s="119"/>
      <c r="N2351" s="119"/>
      <c r="O2351" s="119"/>
      <c r="P2351" s="119"/>
      <c r="Q2351" s="119"/>
      <c r="R2351" s="119"/>
      <c r="S2351" s="119"/>
      <c r="T2351" s="120"/>
      <c r="U2351" s="121"/>
    </row>
    <row r="2352" spans="3:21" s="116" customFormat="1" x14ac:dyDescent="0.2">
      <c r="C2352" s="117"/>
      <c r="D2352" s="118"/>
      <c r="E2352" s="118"/>
      <c r="F2352" s="118"/>
      <c r="G2352" s="117"/>
      <c r="H2352" s="119"/>
      <c r="I2352" s="119"/>
      <c r="J2352" s="119"/>
      <c r="K2352" s="119"/>
      <c r="L2352" s="119"/>
      <c r="M2352" s="119"/>
      <c r="N2352" s="119"/>
      <c r="O2352" s="119"/>
      <c r="P2352" s="119"/>
      <c r="Q2352" s="119"/>
      <c r="R2352" s="119"/>
      <c r="S2352" s="119"/>
      <c r="T2352" s="120"/>
      <c r="U2352" s="121"/>
    </row>
    <row r="2353" spans="3:21" s="116" customFormat="1" x14ac:dyDescent="0.2">
      <c r="C2353" s="117"/>
      <c r="D2353" s="118"/>
      <c r="E2353" s="118"/>
      <c r="F2353" s="118"/>
      <c r="G2353" s="117"/>
      <c r="H2353" s="119"/>
      <c r="I2353" s="119"/>
      <c r="J2353" s="119"/>
      <c r="K2353" s="119"/>
      <c r="L2353" s="119"/>
      <c r="M2353" s="119"/>
      <c r="N2353" s="119"/>
      <c r="O2353" s="119"/>
      <c r="P2353" s="119"/>
      <c r="Q2353" s="119"/>
      <c r="R2353" s="119"/>
      <c r="S2353" s="119"/>
      <c r="T2353" s="120"/>
      <c r="U2353" s="121"/>
    </row>
    <row r="2354" spans="3:21" s="116" customFormat="1" x14ac:dyDescent="0.2">
      <c r="C2354" s="117"/>
      <c r="D2354" s="118"/>
      <c r="E2354" s="118"/>
      <c r="F2354" s="118"/>
      <c r="G2354" s="117"/>
      <c r="H2354" s="119"/>
      <c r="I2354" s="119"/>
      <c r="J2354" s="119"/>
      <c r="K2354" s="119"/>
      <c r="L2354" s="119"/>
      <c r="M2354" s="119"/>
      <c r="N2354" s="119"/>
      <c r="O2354" s="119"/>
      <c r="P2354" s="119"/>
      <c r="Q2354" s="119"/>
      <c r="R2354" s="119"/>
      <c r="S2354" s="119"/>
      <c r="T2354" s="120"/>
      <c r="U2354" s="121"/>
    </row>
    <row r="2355" spans="3:21" s="116" customFormat="1" x14ac:dyDescent="0.2">
      <c r="C2355" s="117"/>
      <c r="D2355" s="118"/>
      <c r="E2355" s="118"/>
      <c r="F2355" s="118"/>
      <c r="G2355" s="117"/>
      <c r="H2355" s="119"/>
      <c r="I2355" s="119"/>
      <c r="J2355" s="119"/>
      <c r="K2355" s="119"/>
      <c r="L2355" s="119"/>
      <c r="M2355" s="119"/>
      <c r="N2355" s="119"/>
      <c r="O2355" s="119"/>
      <c r="P2355" s="119"/>
      <c r="Q2355" s="119"/>
      <c r="R2355" s="119"/>
      <c r="S2355" s="119"/>
      <c r="T2355" s="120"/>
      <c r="U2355" s="121"/>
    </row>
    <row r="2356" spans="3:21" s="116" customFormat="1" x14ac:dyDescent="0.2">
      <c r="C2356" s="117"/>
      <c r="D2356" s="118"/>
      <c r="E2356" s="118"/>
      <c r="F2356" s="118"/>
      <c r="G2356" s="117"/>
      <c r="H2356" s="119"/>
      <c r="I2356" s="119"/>
      <c r="J2356" s="119"/>
      <c r="K2356" s="119"/>
      <c r="L2356" s="119"/>
      <c r="M2356" s="119"/>
      <c r="N2356" s="119"/>
      <c r="O2356" s="119"/>
      <c r="P2356" s="119"/>
      <c r="Q2356" s="119"/>
      <c r="R2356" s="119"/>
      <c r="S2356" s="119"/>
      <c r="T2356" s="120"/>
      <c r="U2356" s="121"/>
    </row>
    <row r="2357" spans="3:21" s="116" customFormat="1" x14ac:dyDescent="0.2">
      <c r="C2357" s="117"/>
      <c r="D2357" s="118"/>
      <c r="E2357" s="118"/>
      <c r="F2357" s="118"/>
      <c r="G2357" s="117"/>
      <c r="H2357" s="119"/>
      <c r="I2357" s="119"/>
      <c r="J2357" s="119"/>
      <c r="K2357" s="119"/>
      <c r="L2357" s="119"/>
      <c r="M2357" s="119"/>
      <c r="N2357" s="119"/>
      <c r="O2357" s="119"/>
      <c r="P2357" s="119"/>
      <c r="Q2357" s="119"/>
      <c r="R2357" s="119"/>
      <c r="S2357" s="119"/>
      <c r="T2357" s="120"/>
      <c r="U2357" s="121"/>
    </row>
    <row r="2358" spans="3:21" s="116" customFormat="1" x14ac:dyDescent="0.2">
      <c r="C2358" s="117"/>
      <c r="D2358" s="118"/>
      <c r="E2358" s="118"/>
      <c r="F2358" s="118"/>
      <c r="G2358" s="117"/>
      <c r="H2358" s="119"/>
      <c r="I2358" s="119"/>
      <c r="J2358" s="119"/>
      <c r="K2358" s="119"/>
      <c r="L2358" s="119"/>
      <c r="M2358" s="119"/>
      <c r="N2358" s="119"/>
      <c r="O2358" s="119"/>
      <c r="P2358" s="119"/>
      <c r="Q2358" s="119"/>
      <c r="R2358" s="119"/>
      <c r="S2358" s="119"/>
      <c r="T2358" s="120"/>
      <c r="U2358" s="121"/>
    </row>
    <row r="2359" spans="3:21" s="116" customFormat="1" x14ac:dyDescent="0.2">
      <c r="C2359" s="117"/>
      <c r="D2359" s="118"/>
      <c r="E2359" s="118"/>
      <c r="F2359" s="118"/>
      <c r="G2359" s="117"/>
      <c r="H2359" s="119"/>
      <c r="I2359" s="119"/>
      <c r="J2359" s="119"/>
      <c r="K2359" s="119"/>
      <c r="L2359" s="119"/>
      <c r="M2359" s="119"/>
      <c r="N2359" s="119"/>
      <c r="O2359" s="119"/>
      <c r="P2359" s="119"/>
      <c r="Q2359" s="119"/>
      <c r="R2359" s="119"/>
      <c r="S2359" s="119"/>
      <c r="T2359" s="120"/>
      <c r="U2359" s="121"/>
    </row>
    <row r="2360" spans="3:21" s="116" customFormat="1" x14ac:dyDescent="0.2">
      <c r="C2360" s="117"/>
      <c r="D2360" s="118"/>
      <c r="E2360" s="118"/>
      <c r="F2360" s="118"/>
      <c r="G2360" s="117"/>
      <c r="H2360" s="119"/>
      <c r="I2360" s="119"/>
      <c r="J2360" s="119"/>
      <c r="K2360" s="119"/>
      <c r="L2360" s="119"/>
      <c r="M2360" s="119"/>
      <c r="N2360" s="119"/>
      <c r="O2360" s="119"/>
      <c r="P2360" s="119"/>
      <c r="Q2360" s="119"/>
      <c r="R2360" s="119"/>
      <c r="S2360" s="119"/>
      <c r="T2360" s="120"/>
      <c r="U2360" s="121"/>
    </row>
    <row r="2361" spans="3:21" s="116" customFormat="1" x14ac:dyDescent="0.2">
      <c r="C2361" s="117"/>
      <c r="D2361" s="118"/>
      <c r="E2361" s="118"/>
      <c r="F2361" s="118"/>
      <c r="G2361" s="117"/>
      <c r="H2361" s="119"/>
      <c r="I2361" s="119"/>
      <c r="J2361" s="119"/>
      <c r="K2361" s="119"/>
      <c r="L2361" s="119"/>
      <c r="M2361" s="119"/>
      <c r="N2361" s="119"/>
      <c r="O2361" s="119"/>
      <c r="P2361" s="119"/>
      <c r="Q2361" s="119"/>
      <c r="R2361" s="119"/>
      <c r="S2361" s="119"/>
      <c r="T2361" s="120"/>
      <c r="U2361" s="121"/>
    </row>
    <row r="2362" spans="3:21" s="116" customFormat="1" x14ac:dyDescent="0.2">
      <c r="C2362" s="117"/>
      <c r="D2362" s="118"/>
      <c r="E2362" s="118"/>
      <c r="F2362" s="118"/>
      <c r="G2362" s="117"/>
      <c r="H2362" s="119"/>
      <c r="I2362" s="119"/>
      <c r="J2362" s="119"/>
      <c r="K2362" s="119"/>
      <c r="L2362" s="119"/>
      <c r="M2362" s="119"/>
      <c r="N2362" s="119"/>
      <c r="O2362" s="119"/>
      <c r="P2362" s="119"/>
      <c r="Q2362" s="119"/>
      <c r="R2362" s="119"/>
      <c r="S2362" s="119"/>
      <c r="T2362" s="120"/>
      <c r="U2362" s="121"/>
    </row>
    <row r="2363" spans="3:21" s="116" customFormat="1" x14ac:dyDescent="0.2">
      <c r="C2363" s="117"/>
      <c r="D2363" s="118"/>
      <c r="E2363" s="118"/>
      <c r="F2363" s="118"/>
      <c r="G2363" s="117"/>
      <c r="H2363" s="119"/>
      <c r="I2363" s="119"/>
      <c r="J2363" s="119"/>
      <c r="K2363" s="119"/>
      <c r="L2363" s="119"/>
      <c r="M2363" s="119"/>
      <c r="N2363" s="119"/>
      <c r="O2363" s="119"/>
      <c r="P2363" s="119"/>
      <c r="Q2363" s="119"/>
      <c r="R2363" s="119"/>
      <c r="S2363" s="119"/>
      <c r="T2363" s="120"/>
      <c r="U2363" s="121"/>
    </row>
    <row r="2364" spans="3:21" s="116" customFormat="1" x14ac:dyDescent="0.2">
      <c r="C2364" s="117"/>
      <c r="D2364" s="118"/>
      <c r="E2364" s="118"/>
      <c r="F2364" s="118"/>
      <c r="G2364" s="117"/>
      <c r="H2364" s="119"/>
      <c r="I2364" s="119"/>
      <c r="J2364" s="119"/>
      <c r="K2364" s="119"/>
      <c r="L2364" s="119"/>
      <c r="M2364" s="119"/>
      <c r="N2364" s="119"/>
      <c r="O2364" s="119"/>
      <c r="P2364" s="119"/>
      <c r="Q2364" s="119"/>
      <c r="R2364" s="119"/>
      <c r="S2364" s="119"/>
      <c r="T2364" s="120"/>
      <c r="U2364" s="121"/>
    </row>
    <row r="2365" spans="3:21" s="116" customFormat="1" x14ac:dyDescent="0.2">
      <c r="C2365" s="117"/>
      <c r="D2365" s="118"/>
      <c r="E2365" s="118"/>
      <c r="F2365" s="118"/>
      <c r="G2365" s="117"/>
      <c r="H2365" s="119"/>
      <c r="I2365" s="119"/>
      <c r="J2365" s="119"/>
      <c r="K2365" s="119"/>
      <c r="L2365" s="119"/>
      <c r="M2365" s="119"/>
      <c r="N2365" s="119"/>
      <c r="O2365" s="119"/>
      <c r="P2365" s="119"/>
      <c r="Q2365" s="119"/>
      <c r="R2365" s="119"/>
      <c r="S2365" s="119"/>
      <c r="T2365" s="120"/>
      <c r="U2365" s="121"/>
    </row>
    <row r="2366" spans="3:21" s="116" customFormat="1" x14ac:dyDescent="0.2">
      <c r="C2366" s="117"/>
      <c r="D2366" s="118"/>
      <c r="E2366" s="118"/>
      <c r="F2366" s="118"/>
      <c r="G2366" s="117"/>
      <c r="H2366" s="119"/>
      <c r="I2366" s="119"/>
      <c r="J2366" s="119"/>
      <c r="K2366" s="119"/>
      <c r="L2366" s="119"/>
      <c r="M2366" s="119"/>
      <c r="N2366" s="119"/>
      <c r="O2366" s="119"/>
      <c r="P2366" s="119"/>
      <c r="Q2366" s="119"/>
      <c r="R2366" s="119"/>
      <c r="S2366" s="119"/>
      <c r="T2366" s="120"/>
      <c r="U2366" s="121"/>
    </row>
    <row r="2367" spans="3:21" s="116" customFormat="1" x14ac:dyDescent="0.2">
      <c r="C2367" s="117"/>
      <c r="D2367" s="118"/>
      <c r="E2367" s="118"/>
      <c r="F2367" s="118"/>
      <c r="G2367" s="117"/>
      <c r="H2367" s="119"/>
      <c r="I2367" s="119"/>
      <c r="J2367" s="119"/>
      <c r="K2367" s="119"/>
      <c r="L2367" s="119"/>
      <c r="M2367" s="119"/>
      <c r="N2367" s="119"/>
      <c r="O2367" s="119"/>
      <c r="P2367" s="119"/>
      <c r="Q2367" s="119"/>
      <c r="R2367" s="119"/>
      <c r="S2367" s="119"/>
      <c r="T2367" s="120"/>
      <c r="U2367" s="121"/>
    </row>
    <row r="2368" spans="3:21" s="116" customFormat="1" x14ac:dyDescent="0.2">
      <c r="C2368" s="117"/>
      <c r="D2368" s="118"/>
      <c r="E2368" s="118"/>
      <c r="F2368" s="118"/>
      <c r="G2368" s="117"/>
      <c r="H2368" s="119"/>
      <c r="I2368" s="119"/>
      <c r="J2368" s="119"/>
      <c r="K2368" s="119"/>
      <c r="L2368" s="119"/>
      <c r="M2368" s="119"/>
      <c r="N2368" s="119"/>
      <c r="O2368" s="119"/>
      <c r="P2368" s="119"/>
      <c r="Q2368" s="119"/>
      <c r="R2368" s="119"/>
      <c r="S2368" s="119"/>
      <c r="T2368" s="120"/>
      <c r="U2368" s="121"/>
    </row>
    <row r="2369" spans="3:21" s="116" customFormat="1" x14ac:dyDescent="0.2">
      <c r="C2369" s="117"/>
      <c r="D2369" s="118"/>
      <c r="E2369" s="118"/>
      <c r="F2369" s="118"/>
      <c r="G2369" s="117"/>
      <c r="H2369" s="119"/>
      <c r="I2369" s="119"/>
      <c r="J2369" s="119"/>
      <c r="K2369" s="119"/>
      <c r="L2369" s="119"/>
      <c r="M2369" s="119"/>
      <c r="N2369" s="119"/>
      <c r="O2369" s="119"/>
      <c r="P2369" s="119"/>
      <c r="Q2369" s="119"/>
      <c r="R2369" s="119"/>
      <c r="S2369" s="119"/>
      <c r="T2369" s="120"/>
      <c r="U2369" s="121"/>
    </row>
    <row r="2370" spans="3:21" s="116" customFormat="1" x14ac:dyDescent="0.2">
      <c r="C2370" s="117"/>
      <c r="D2370" s="118"/>
      <c r="E2370" s="118"/>
      <c r="F2370" s="118"/>
      <c r="G2370" s="117"/>
      <c r="H2370" s="119"/>
      <c r="I2370" s="119"/>
      <c r="J2370" s="119"/>
      <c r="K2370" s="119"/>
      <c r="L2370" s="119"/>
      <c r="M2370" s="119"/>
      <c r="N2370" s="119"/>
      <c r="O2370" s="119"/>
      <c r="P2370" s="119"/>
      <c r="Q2370" s="119"/>
      <c r="R2370" s="119"/>
      <c r="S2370" s="119"/>
      <c r="T2370" s="120"/>
      <c r="U2370" s="121"/>
    </row>
    <row r="2371" spans="3:21" s="116" customFormat="1" x14ac:dyDescent="0.2">
      <c r="C2371" s="117"/>
      <c r="D2371" s="118"/>
      <c r="E2371" s="118"/>
      <c r="F2371" s="118"/>
      <c r="G2371" s="117"/>
      <c r="H2371" s="119"/>
      <c r="I2371" s="119"/>
      <c r="J2371" s="119"/>
      <c r="K2371" s="119"/>
      <c r="L2371" s="119"/>
      <c r="M2371" s="119"/>
      <c r="N2371" s="119"/>
      <c r="O2371" s="119"/>
      <c r="P2371" s="119"/>
      <c r="Q2371" s="119"/>
      <c r="R2371" s="119"/>
      <c r="S2371" s="119"/>
      <c r="T2371" s="120"/>
      <c r="U2371" s="121"/>
    </row>
    <row r="2372" spans="3:21" s="116" customFormat="1" x14ac:dyDescent="0.2">
      <c r="C2372" s="117"/>
      <c r="D2372" s="118"/>
      <c r="E2372" s="118"/>
      <c r="F2372" s="118"/>
      <c r="G2372" s="117"/>
      <c r="H2372" s="119"/>
      <c r="I2372" s="119"/>
      <c r="J2372" s="119"/>
      <c r="K2372" s="119"/>
      <c r="L2372" s="119"/>
      <c r="M2372" s="119"/>
      <c r="N2372" s="119"/>
      <c r="O2372" s="119"/>
      <c r="P2372" s="119"/>
      <c r="Q2372" s="119"/>
      <c r="R2372" s="119"/>
      <c r="S2372" s="119"/>
      <c r="T2372" s="120"/>
      <c r="U2372" s="121"/>
    </row>
    <row r="2373" spans="3:21" s="116" customFormat="1" x14ac:dyDescent="0.2">
      <c r="C2373" s="117"/>
      <c r="D2373" s="118"/>
      <c r="E2373" s="118"/>
      <c r="F2373" s="118"/>
      <c r="G2373" s="117"/>
      <c r="H2373" s="119"/>
      <c r="I2373" s="119"/>
      <c r="J2373" s="119"/>
      <c r="K2373" s="119"/>
      <c r="L2373" s="119"/>
      <c r="M2373" s="119"/>
      <c r="N2373" s="119"/>
      <c r="O2373" s="119"/>
      <c r="P2373" s="119"/>
      <c r="Q2373" s="119"/>
      <c r="R2373" s="119"/>
      <c r="S2373" s="119"/>
      <c r="T2373" s="120"/>
      <c r="U2373" s="121"/>
    </row>
    <row r="2374" spans="3:21" s="116" customFormat="1" x14ac:dyDescent="0.2">
      <c r="C2374" s="117"/>
      <c r="D2374" s="118"/>
      <c r="E2374" s="118"/>
      <c r="F2374" s="118"/>
      <c r="G2374" s="117"/>
      <c r="H2374" s="119"/>
      <c r="I2374" s="119"/>
      <c r="J2374" s="119"/>
      <c r="K2374" s="119"/>
      <c r="L2374" s="119"/>
      <c r="M2374" s="119"/>
      <c r="N2374" s="119"/>
      <c r="O2374" s="119"/>
      <c r="P2374" s="119"/>
      <c r="Q2374" s="119"/>
      <c r="R2374" s="119"/>
      <c r="S2374" s="119"/>
      <c r="T2374" s="120"/>
      <c r="U2374" s="121"/>
    </row>
    <row r="2375" spans="3:21" s="116" customFormat="1" x14ac:dyDescent="0.2">
      <c r="C2375" s="117"/>
      <c r="D2375" s="118"/>
      <c r="E2375" s="118"/>
      <c r="F2375" s="118"/>
      <c r="G2375" s="117"/>
      <c r="H2375" s="119"/>
      <c r="I2375" s="119"/>
      <c r="J2375" s="119"/>
      <c r="K2375" s="119"/>
      <c r="L2375" s="119"/>
      <c r="M2375" s="119"/>
      <c r="N2375" s="119"/>
      <c r="O2375" s="119"/>
      <c r="P2375" s="119"/>
      <c r="Q2375" s="119"/>
      <c r="R2375" s="119"/>
      <c r="S2375" s="119"/>
      <c r="T2375" s="120"/>
      <c r="U2375" s="121"/>
    </row>
    <row r="2376" spans="3:21" s="116" customFormat="1" x14ac:dyDescent="0.2">
      <c r="C2376" s="117"/>
      <c r="D2376" s="118"/>
      <c r="E2376" s="118"/>
      <c r="F2376" s="118"/>
      <c r="G2376" s="117"/>
      <c r="H2376" s="119"/>
      <c r="I2376" s="119"/>
      <c r="J2376" s="119"/>
      <c r="K2376" s="119"/>
      <c r="L2376" s="119"/>
      <c r="M2376" s="119"/>
      <c r="N2376" s="119"/>
      <c r="O2376" s="119"/>
      <c r="P2376" s="119"/>
      <c r="Q2376" s="119"/>
      <c r="R2376" s="119"/>
      <c r="S2376" s="119"/>
      <c r="T2376" s="120"/>
      <c r="U2376" s="121"/>
    </row>
    <row r="2377" spans="3:21" s="116" customFormat="1" x14ac:dyDescent="0.2">
      <c r="C2377" s="117"/>
      <c r="D2377" s="118"/>
      <c r="E2377" s="118"/>
      <c r="F2377" s="118"/>
      <c r="G2377" s="117"/>
      <c r="H2377" s="119"/>
      <c r="I2377" s="119"/>
      <c r="J2377" s="119"/>
      <c r="K2377" s="119"/>
      <c r="L2377" s="119"/>
      <c r="M2377" s="119"/>
      <c r="N2377" s="119"/>
      <c r="O2377" s="119"/>
      <c r="P2377" s="119"/>
      <c r="Q2377" s="119"/>
      <c r="R2377" s="119"/>
      <c r="S2377" s="119"/>
      <c r="T2377" s="120"/>
      <c r="U2377" s="121"/>
    </row>
    <row r="2378" spans="3:21" s="116" customFormat="1" x14ac:dyDescent="0.2">
      <c r="C2378" s="117"/>
      <c r="D2378" s="118"/>
      <c r="E2378" s="118"/>
      <c r="F2378" s="118"/>
      <c r="G2378" s="117"/>
      <c r="H2378" s="119"/>
      <c r="I2378" s="119"/>
      <c r="J2378" s="119"/>
      <c r="K2378" s="119"/>
      <c r="L2378" s="119"/>
      <c r="M2378" s="119"/>
      <c r="N2378" s="119"/>
      <c r="O2378" s="119"/>
      <c r="P2378" s="119"/>
      <c r="Q2378" s="119"/>
      <c r="R2378" s="119"/>
      <c r="S2378" s="119"/>
      <c r="T2378" s="120"/>
      <c r="U2378" s="121"/>
    </row>
    <row r="2379" spans="3:21" s="116" customFormat="1" x14ac:dyDescent="0.2">
      <c r="C2379" s="117"/>
      <c r="D2379" s="118"/>
      <c r="E2379" s="118"/>
      <c r="F2379" s="118"/>
      <c r="G2379" s="117"/>
      <c r="H2379" s="119"/>
      <c r="I2379" s="119"/>
      <c r="J2379" s="119"/>
      <c r="K2379" s="119"/>
      <c r="L2379" s="119"/>
      <c r="M2379" s="119"/>
      <c r="N2379" s="119"/>
      <c r="O2379" s="119"/>
      <c r="P2379" s="119"/>
      <c r="Q2379" s="119"/>
      <c r="R2379" s="119"/>
      <c r="S2379" s="119"/>
      <c r="T2379" s="120"/>
      <c r="U2379" s="121"/>
    </row>
    <row r="2380" spans="3:21" s="116" customFormat="1" x14ac:dyDescent="0.2">
      <c r="C2380" s="117"/>
      <c r="D2380" s="118"/>
      <c r="E2380" s="118"/>
      <c r="F2380" s="118"/>
      <c r="G2380" s="117"/>
      <c r="H2380" s="119"/>
      <c r="I2380" s="119"/>
      <c r="J2380" s="119"/>
      <c r="K2380" s="119"/>
      <c r="L2380" s="119"/>
      <c r="M2380" s="119"/>
      <c r="N2380" s="119"/>
      <c r="O2380" s="119"/>
      <c r="P2380" s="119"/>
      <c r="Q2380" s="119"/>
      <c r="R2380" s="119"/>
      <c r="S2380" s="119"/>
      <c r="T2380" s="120"/>
      <c r="U2380" s="121"/>
    </row>
    <row r="2381" spans="3:21" s="116" customFormat="1" x14ac:dyDescent="0.2">
      <c r="C2381" s="117"/>
      <c r="D2381" s="118"/>
      <c r="E2381" s="118"/>
      <c r="F2381" s="118"/>
      <c r="G2381" s="117"/>
      <c r="H2381" s="119"/>
      <c r="I2381" s="119"/>
      <c r="J2381" s="119"/>
      <c r="K2381" s="119"/>
      <c r="L2381" s="119"/>
      <c r="M2381" s="119"/>
      <c r="N2381" s="119"/>
      <c r="O2381" s="119"/>
      <c r="P2381" s="119"/>
      <c r="Q2381" s="119"/>
      <c r="R2381" s="119"/>
      <c r="S2381" s="119"/>
      <c r="T2381" s="120"/>
      <c r="U2381" s="121"/>
    </row>
    <row r="2382" spans="3:21" s="116" customFormat="1" x14ac:dyDescent="0.2">
      <c r="C2382" s="117"/>
      <c r="D2382" s="118"/>
      <c r="E2382" s="118"/>
      <c r="F2382" s="118"/>
      <c r="G2382" s="117"/>
      <c r="H2382" s="119"/>
      <c r="I2382" s="119"/>
      <c r="J2382" s="119"/>
      <c r="K2382" s="119"/>
      <c r="L2382" s="119"/>
      <c r="M2382" s="119"/>
      <c r="N2382" s="119"/>
      <c r="O2382" s="119"/>
      <c r="P2382" s="119"/>
      <c r="Q2382" s="119"/>
      <c r="R2382" s="119"/>
      <c r="S2382" s="119"/>
      <c r="T2382" s="120"/>
      <c r="U2382" s="121"/>
    </row>
    <row r="2383" spans="3:21" s="116" customFormat="1" x14ac:dyDescent="0.2">
      <c r="C2383" s="117"/>
      <c r="D2383" s="118"/>
      <c r="E2383" s="118"/>
      <c r="F2383" s="118"/>
      <c r="G2383" s="117"/>
      <c r="H2383" s="119"/>
      <c r="I2383" s="119"/>
      <c r="J2383" s="119"/>
      <c r="K2383" s="119"/>
      <c r="L2383" s="119"/>
      <c r="M2383" s="119"/>
      <c r="N2383" s="119"/>
      <c r="O2383" s="119"/>
      <c r="P2383" s="119"/>
      <c r="Q2383" s="119"/>
      <c r="R2383" s="119"/>
      <c r="S2383" s="119"/>
      <c r="T2383" s="120"/>
      <c r="U2383" s="121"/>
    </row>
    <row r="2384" spans="3:21" s="116" customFormat="1" x14ac:dyDescent="0.2">
      <c r="C2384" s="117"/>
      <c r="D2384" s="118"/>
      <c r="E2384" s="118"/>
      <c r="F2384" s="118"/>
      <c r="G2384" s="117"/>
      <c r="H2384" s="119"/>
      <c r="I2384" s="119"/>
      <c r="J2384" s="119"/>
      <c r="K2384" s="119"/>
      <c r="L2384" s="119"/>
      <c r="M2384" s="119"/>
      <c r="N2384" s="119"/>
      <c r="O2384" s="119"/>
      <c r="P2384" s="119"/>
      <c r="Q2384" s="119"/>
      <c r="R2384" s="119"/>
      <c r="S2384" s="119"/>
      <c r="T2384" s="120"/>
      <c r="U2384" s="121"/>
    </row>
    <row r="2385" spans="3:21" s="116" customFormat="1" x14ac:dyDescent="0.2">
      <c r="C2385" s="117"/>
      <c r="D2385" s="118"/>
      <c r="E2385" s="118"/>
      <c r="F2385" s="118"/>
      <c r="G2385" s="117"/>
      <c r="H2385" s="119"/>
      <c r="I2385" s="119"/>
      <c r="J2385" s="119"/>
      <c r="K2385" s="119"/>
      <c r="L2385" s="119"/>
      <c r="M2385" s="119"/>
      <c r="N2385" s="119"/>
      <c r="O2385" s="119"/>
      <c r="P2385" s="119"/>
      <c r="Q2385" s="119"/>
      <c r="R2385" s="119"/>
      <c r="S2385" s="119"/>
      <c r="T2385" s="120"/>
      <c r="U2385" s="121"/>
    </row>
    <row r="2386" spans="3:21" s="116" customFormat="1" x14ac:dyDescent="0.2">
      <c r="C2386" s="117"/>
      <c r="D2386" s="118"/>
      <c r="E2386" s="118"/>
      <c r="F2386" s="118"/>
      <c r="G2386" s="117"/>
      <c r="H2386" s="119"/>
      <c r="I2386" s="119"/>
      <c r="J2386" s="119"/>
      <c r="K2386" s="119"/>
      <c r="L2386" s="119"/>
      <c r="M2386" s="119"/>
      <c r="N2386" s="119"/>
      <c r="O2386" s="119"/>
      <c r="P2386" s="119"/>
      <c r="Q2386" s="119"/>
      <c r="R2386" s="119"/>
      <c r="S2386" s="119"/>
      <c r="T2386" s="120"/>
      <c r="U2386" s="121"/>
    </row>
    <row r="2387" spans="3:21" s="116" customFormat="1" x14ac:dyDescent="0.2">
      <c r="C2387" s="117"/>
      <c r="D2387" s="118"/>
      <c r="E2387" s="118"/>
      <c r="F2387" s="118"/>
      <c r="G2387" s="117"/>
      <c r="H2387" s="119"/>
      <c r="I2387" s="119"/>
      <c r="J2387" s="119"/>
      <c r="K2387" s="119"/>
      <c r="L2387" s="119"/>
      <c r="M2387" s="119"/>
      <c r="N2387" s="119"/>
      <c r="O2387" s="119"/>
      <c r="P2387" s="119"/>
      <c r="Q2387" s="119"/>
      <c r="R2387" s="119"/>
      <c r="S2387" s="119"/>
      <c r="T2387" s="120"/>
      <c r="U2387" s="121"/>
    </row>
    <row r="2388" spans="3:21" s="116" customFormat="1" x14ac:dyDescent="0.2">
      <c r="C2388" s="117"/>
      <c r="D2388" s="118"/>
      <c r="E2388" s="118"/>
      <c r="F2388" s="118"/>
      <c r="G2388" s="117"/>
      <c r="H2388" s="119"/>
      <c r="I2388" s="119"/>
      <c r="J2388" s="119"/>
      <c r="K2388" s="119"/>
      <c r="L2388" s="119"/>
      <c r="M2388" s="119"/>
      <c r="N2388" s="119"/>
      <c r="O2388" s="119"/>
      <c r="P2388" s="119"/>
      <c r="Q2388" s="119"/>
      <c r="R2388" s="119"/>
      <c r="S2388" s="119"/>
      <c r="T2388" s="120"/>
      <c r="U2388" s="121"/>
    </row>
    <row r="2389" spans="3:21" s="116" customFormat="1" x14ac:dyDescent="0.2">
      <c r="C2389" s="117"/>
      <c r="D2389" s="118"/>
      <c r="E2389" s="118"/>
      <c r="F2389" s="118"/>
      <c r="G2389" s="117"/>
      <c r="H2389" s="119"/>
      <c r="I2389" s="119"/>
      <c r="J2389" s="119"/>
      <c r="K2389" s="119"/>
      <c r="L2389" s="119"/>
      <c r="M2389" s="119"/>
      <c r="N2389" s="119"/>
      <c r="O2389" s="119"/>
      <c r="P2389" s="119"/>
      <c r="Q2389" s="119"/>
      <c r="R2389" s="119"/>
      <c r="S2389" s="119"/>
      <c r="T2389" s="120"/>
      <c r="U2389" s="121"/>
    </row>
    <row r="2390" spans="3:21" s="116" customFormat="1" x14ac:dyDescent="0.2">
      <c r="C2390" s="117"/>
      <c r="D2390" s="118"/>
      <c r="E2390" s="118"/>
      <c r="F2390" s="118"/>
      <c r="G2390" s="117"/>
      <c r="H2390" s="119"/>
      <c r="I2390" s="119"/>
      <c r="J2390" s="119"/>
      <c r="K2390" s="119"/>
      <c r="L2390" s="119"/>
      <c r="M2390" s="119"/>
      <c r="N2390" s="119"/>
      <c r="O2390" s="119"/>
      <c r="P2390" s="119"/>
      <c r="Q2390" s="119"/>
      <c r="R2390" s="119"/>
      <c r="S2390" s="119"/>
      <c r="T2390" s="120"/>
      <c r="U2390" s="121"/>
    </row>
    <row r="2391" spans="3:21" s="116" customFormat="1" x14ac:dyDescent="0.2">
      <c r="C2391" s="117"/>
      <c r="D2391" s="118"/>
      <c r="E2391" s="118"/>
      <c r="F2391" s="118"/>
      <c r="G2391" s="117"/>
      <c r="H2391" s="119"/>
      <c r="I2391" s="119"/>
      <c r="J2391" s="119"/>
      <c r="K2391" s="119"/>
      <c r="L2391" s="119"/>
      <c r="M2391" s="119"/>
      <c r="N2391" s="119"/>
      <c r="O2391" s="119"/>
      <c r="P2391" s="119"/>
      <c r="Q2391" s="119"/>
      <c r="R2391" s="119"/>
      <c r="S2391" s="119"/>
      <c r="T2391" s="120"/>
      <c r="U2391" s="121"/>
    </row>
    <row r="2392" spans="3:21" s="116" customFormat="1" x14ac:dyDescent="0.2">
      <c r="C2392" s="117"/>
      <c r="D2392" s="118"/>
      <c r="E2392" s="118"/>
      <c r="F2392" s="118"/>
      <c r="G2392" s="117"/>
      <c r="H2392" s="119"/>
      <c r="I2392" s="119"/>
      <c r="J2392" s="119"/>
      <c r="K2392" s="119"/>
      <c r="L2392" s="119"/>
      <c r="M2392" s="119"/>
      <c r="N2392" s="119"/>
      <c r="O2392" s="119"/>
      <c r="P2392" s="119"/>
      <c r="Q2392" s="119"/>
      <c r="R2392" s="119"/>
      <c r="S2392" s="119"/>
      <c r="T2392" s="120"/>
      <c r="U2392" s="121"/>
    </row>
    <row r="2393" spans="3:21" s="116" customFormat="1" x14ac:dyDescent="0.2">
      <c r="C2393" s="117"/>
      <c r="D2393" s="118"/>
      <c r="E2393" s="118"/>
      <c r="F2393" s="118"/>
      <c r="G2393" s="117"/>
      <c r="H2393" s="119"/>
      <c r="I2393" s="119"/>
      <c r="J2393" s="119"/>
      <c r="K2393" s="119"/>
      <c r="L2393" s="119"/>
      <c r="M2393" s="119"/>
      <c r="N2393" s="119"/>
      <c r="O2393" s="119"/>
      <c r="P2393" s="119"/>
      <c r="Q2393" s="119"/>
      <c r="R2393" s="119"/>
      <c r="S2393" s="119"/>
      <c r="T2393" s="120"/>
      <c r="U2393" s="121"/>
    </row>
    <row r="2394" spans="3:21" s="116" customFormat="1" x14ac:dyDescent="0.2">
      <c r="C2394" s="117"/>
      <c r="D2394" s="118"/>
      <c r="E2394" s="118"/>
      <c r="F2394" s="118"/>
      <c r="G2394" s="117"/>
      <c r="H2394" s="119"/>
      <c r="I2394" s="119"/>
      <c r="J2394" s="119"/>
      <c r="K2394" s="119"/>
      <c r="L2394" s="119"/>
      <c r="M2394" s="119"/>
      <c r="N2394" s="119"/>
      <c r="O2394" s="119"/>
      <c r="P2394" s="119"/>
      <c r="Q2394" s="119"/>
      <c r="R2394" s="119"/>
      <c r="S2394" s="119"/>
      <c r="T2394" s="120"/>
      <c r="U2394" s="121"/>
    </row>
    <row r="2395" spans="3:21" s="116" customFormat="1" x14ac:dyDescent="0.2">
      <c r="C2395" s="117"/>
      <c r="D2395" s="118"/>
      <c r="E2395" s="118"/>
      <c r="F2395" s="118"/>
      <c r="G2395" s="117"/>
      <c r="H2395" s="119"/>
      <c r="I2395" s="119"/>
      <c r="J2395" s="119"/>
      <c r="K2395" s="119"/>
      <c r="L2395" s="119"/>
      <c r="M2395" s="119"/>
      <c r="N2395" s="119"/>
      <c r="O2395" s="119"/>
      <c r="P2395" s="119"/>
      <c r="Q2395" s="119"/>
      <c r="R2395" s="119"/>
      <c r="S2395" s="119"/>
      <c r="T2395" s="120"/>
      <c r="U2395" s="121"/>
    </row>
    <row r="2396" spans="3:21" s="116" customFormat="1" x14ac:dyDescent="0.2">
      <c r="C2396" s="117"/>
      <c r="D2396" s="118"/>
      <c r="E2396" s="118"/>
      <c r="F2396" s="118"/>
      <c r="G2396" s="117"/>
      <c r="H2396" s="119"/>
      <c r="I2396" s="119"/>
      <c r="J2396" s="119"/>
      <c r="K2396" s="119"/>
      <c r="L2396" s="119"/>
      <c r="M2396" s="119"/>
      <c r="N2396" s="119"/>
      <c r="O2396" s="119"/>
      <c r="P2396" s="119"/>
      <c r="Q2396" s="119"/>
      <c r="R2396" s="119"/>
      <c r="S2396" s="119"/>
      <c r="T2396" s="120"/>
      <c r="U2396" s="121"/>
    </row>
    <row r="2397" spans="3:21" s="116" customFormat="1" x14ac:dyDescent="0.2">
      <c r="C2397" s="117"/>
      <c r="D2397" s="118"/>
      <c r="E2397" s="118"/>
      <c r="F2397" s="118"/>
      <c r="G2397" s="117"/>
      <c r="H2397" s="119"/>
      <c r="I2397" s="119"/>
      <c r="J2397" s="119"/>
      <c r="K2397" s="119"/>
      <c r="L2397" s="119"/>
      <c r="M2397" s="119"/>
      <c r="N2397" s="119"/>
      <c r="O2397" s="119"/>
      <c r="P2397" s="119"/>
      <c r="Q2397" s="119"/>
      <c r="R2397" s="119"/>
      <c r="S2397" s="119"/>
      <c r="T2397" s="120"/>
      <c r="U2397" s="121"/>
    </row>
    <row r="2398" spans="3:21" s="116" customFormat="1" x14ac:dyDescent="0.2">
      <c r="C2398" s="117"/>
      <c r="D2398" s="118"/>
      <c r="E2398" s="118"/>
      <c r="F2398" s="118"/>
      <c r="G2398" s="117"/>
      <c r="H2398" s="119"/>
      <c r="I2398" s="119"/>
      <c r="J2398" s="119"/>
      <c r="K2398" s="119"/>
      <c r="L2398" s="119"/>
      <c r="M2398" s="119"/>
      <c r="N2398" s="119"/>
      <c r="O2398" s="119"/>
      <c r="P2398" s="119"/>
      <c r="Q2398" s="119"/>
      <c r="R2398" s="119"/>
      <c r="S2398" s="119"/>
      <c r="T2398" s="120"/>
      <c r="U2398" s="121"/>
    </row>
    <row r="2399" spans="3:21" s="116" customFormat="1" x14ac:dyDescent="0.2">
      <c r="C2399" s="117"/>
      <c r="D2399" s="118"/>
      <c r="E2399" s="118"/>
      <c r="F2399" s="118"/>
      <c r="G2399" s="117"/>
      <c r="H2399" s="119"/>
      <c r="I2399" s="119"/>
      <c r="J2399" s="119"/>
      <c r="K2399" s="119"/>
      <c r="L2399" s="119"/>
      <c r="M2399" s="119"/>
      <c r="N2399" s="119"/>
      <c r="O2399" s="119"/>
      <c r="P2399" s="119"/>
      <c r="Q2399" s="119"/>
      <c r="R2399" s="119"/>
      <c r="S2399" s="119"/>
      <c r="T2399" s="120"/>
      <c r="U2399" s="121"/>
    </row>
    <row r="2400" spans="3:21" s="116" customFormat="1" x14ac:dyDescent="0.2">
      <c r="C2400" s="117"/>
      <c r="D2400" s="118"/>
      <c r="E2400" s="118"/>
      <c r="F2400" s="118"/>
      <c r="G2400" s="117"/>
      <c r="H2400" s="119"/>
      <c r="I2400" s="119"/>
      <c r="J2400" s="119"/>
      <c r="K2400" s="119"/>
      <c r="L2400" s="119"/>
      <c r="M2400" s="119"/>
      <c r="N2400" s="119"/>
      <c r="O2400" s="119"/>
      <c r="P2400" s="119"/>
      <c r="Q2400" s="119"/>
      <c r="R2400" s="119"/>
      <c r="S2400" s="119"/>
      <c r="T2400" s="120"/>
      <c r="U2400" s="121"/>
    </row>
    <row r="2401" spans="3:21" s="116" customFormat="1" x14ac:dyDescent="0.2">
      <c r="C2401" s="117"/>
      <c r="D2401" s="118"/>
      <c r="E2401" s="118"/>
      <c r="F2401" s="118"/>
      <c r="G2401" s="117"/>
      <c r="H2401" s="119"/>
      <c r="I2401" s="119"/>
      <c r="J2401" s="119"/>
      <c r="K2401" s="119"/>
      <c r="L2401" s="119"/>
      <c r="M2401" s="119"/>
      <c r="N2401" s="119"/>
      <c r="O2401" s="119"/>
      <c r="P2401" s="119"/>
      <c r="Q2401" s="119"/>
      <c r="R2401" s="119"/>
      <c r="S2401" s="119"/>
      <c r="T2401" s="120"/>
      <c r="U2401" s="121"/>
    </row>
    <row r="2402" spans="3:21" s="116" customFormat="1" x14ac:dyDescent="0.2">
      <c r="C2402" s="117"/>
      <c r="D2402" s="118"/>
      <c r="E2402" s="118"/>
      <c r="F2402" s="118"/>
      <c r="G2402" s="117"/>
      <c r="H2402" s="119"/>
      <c r="I2402" s="119"/>
      <c r="J2402" s="119"/>
      <c r="K2402" s="119"/>
      <c r="L2402" s="119"/>
      <c r="M2402" s="119"/>
      <c r="N2402" s="119"/>
      <c r="O2402" s="119"/>
      <c r="P2402" s="119"/>
      <c r="Q2402" s="119"/>
      <c r="R2402" s="119"/>
      <c r="S2402" s="119"/>
      <c r="T2402" s="120"/>
      <c r="U2402" s="121"/>
    </row>
    <row r="2403" spans="3:21" s="116" customFormat="1" x14ac:dyDescent="0.2">
      <c r="C2403" s="117"/>
      <c r="D2403" s="118"/>
      <c r="E2403" s="118"/>
      <c r="F2403" s="118"/>
      <c r="G2403" s="117"/>
      <c r="H2403" s="119"/>
      <c r="I2403" s="119"/>
      <c r="J2403" s="119"/>
      <c r="K2403" s="119"/>
      <c r="L2403" s="119"/>
      <c r="M2403" s="119"/>
      <c r="N2403" s="119"/>
      <c r="O2403" s="119"/>
      <c r="P2403" s="119"/>
      <c r="Q2403" s="119"/>
      <c r="R2403" s="119"/>
      <c r="S2403" s="119"/>
      <c r="T2403" s="120"/>
      <c r="U2403" s="121"/>
    </row>
    <row r="2404" spans="3:21" s="116" customFormat="1" x14ac:dyDescent="0.2">
      <c r="C2404" s="117"/>
      <c r="D2404" s="118"/>
      <c r="E2404" s="118"/>
      <c r="F2404" s="118"/>
      <c r="G2404" s="117"/>
      <c r="H2404" s="119"/>
      <c r="I2404" s="119"/>
      <c r="J2404" s="119"/>
      <c r="K2404" s="119"/>
      <c r="L2404" s="119"/>
      <c r="M2404" s="119"/>
      <c r="N2404" s="119"/>
      <c r="O2404" s="119"/>
      <c r="P2404" s="119"/>
      <c r="Q2404" s="119"/>
      <c r="R2404" s="119"/>
      <c r="S2404" s="119"/>
      <c r="T2404" s="120"/>
      <c r="U2404" s="121"/>
    </row>
    <row r="2405" spans="3:21" s="116" customFormat="1" x14ac:dyDescent="0.2">
      <c r="C2405" s="117"/>
      <c r="D2405" s="118"/>
      <c r="E2405" s="118"/>
      <c r="F2405" s="118"/>
      <c r="G2405" s="117"/>
      <c r="H2405" s="119"/>
      <c r="I2405" s="119"/>
      <c r="J2405" s="119"/>
      <c r="K2405" s="119"/>
      <c r="L2405" s="119"/>
      <c r="M2405" s="119"/>
      <c r="N2405" s="119"/>
      <c r="O2405" s="119"/>
      <c r="P2405" s="119"/>
      <c r="Q2405" s="119"/>
      <c r="R2405" s="119"/>
      <c r="S2405" s="119"/>
      <c r="T2405" s="120"/>
      <c r="U2405" s="121"/>
    </row>
    <row r="2406" spans="3:21" s="116" customFormat="1" x14ac:dyDescent="0.2">
      <c r="C2406" s="117"/>
      <c r="D2406" s="118"/>
      <c r="E2406" s="118"/>
      <c r="F2406" s="118"/>
      <c r="G2406" s="117"/>
      <c r="H2406" s="119"/>
      <c r="I2406" s="119"/>
      <c r="J2406" s="119"/>
      <c r="K2406" s="119"/>
      <c r="L2406" s="119"/>
      <c r="M2406" s="119"/>
      <c r="N2406" s="119"/>
      <c r="O2406" s="119"/>
      <c r="P2406" s="119"/>
      <c r="Q2406" s="119"/>
      <c r="R2406" s="119"/>
      <c r="S2406" s="119"/>
      <c r="T2406" s="120"/>
      <c r="U2406" s="121"/>
    </row>
    <row r="2407" spans="3:21" s="116" customFormat="1" x14ac:dyDescent="0.2">
      <c r="C2407" s="117"/>
      <c r="D2407" s="118"/>
      <c r="E2407" s="118"/>
      <c r="F2407" s="118"/>
      <c r="G2407" s="117"/>
      <c r="H2407" s="119"/>
      <c r="I2407" s="119"/>
      <c r="J2407" s="119"/>
      <c r="K2407" s="119"/>
      <c r="L2407" s="119"/>
      <c r="M2407" s="119"/>
      <c r="N2407" s="119"/>
      <c r="O2407" s="119"/>
      <c r="P2407" s="119"/>
      <c r="Q2407" s="119"/>
      <c r="R2407" s="119"/>
      <c r="S2407" s="119"/>
      <c r="T2407" s="120"/>
      <c r="U2407" s="121"/>
    </row>
    <row r="2408" spans="3:21" s="116" customFormat="1" x14ac:dyDescent="0.2">
      <c r="C2408" s="117"/>
      <c r="D2408" s="118"/>
      <c r="E2408" s="118"/>
      <c r="F2408" s="118"/>
      <c r="G2408" s="117"/>
      <c r="H2408" s="119"/>
      <c r="I2408" s="119"/>
      <c r="J2408" s="119"/>
      <c r="K2408" s="119"/>
      <c r="L2408" s="119"/>
      <c r="M2408" s="119"/>
      <c r="N2408" s="119"/>
      <c r="O2408" s="119"/>
      <c r="P2408" s="119"/>
      <c r="Q2408" s="119"/>
      <c r="R2408" s="119"/>
      <c r="S2408" s="119"/>
      <c r="T2408" s="120"/>
      <c r="U2408" s="121"/>
    </row>
    <row r="2409" spans="3:21" s="116" customFormat="1" x14ac:dyDescent="0.2">
      <c r="C2409" s="117"/>
      <c r="D2409" s="118"/>
      <c r="E2409" s="118"/>
      <c r="F2409" s="118"/>
      <c r="G2409" s="117"/>
      <c r="H2409" s="119"/>
      <c r="I2409" s="119"/>
      <c r="J2409" s="119"/>
      <c r="K2409" s="119"/>
      <c r="L2409" s="119"/>
      <c r="M2409" s="119"/>
      <c r="N2409" s="119"/>
      <c r="O2409" s="119"/>
      <c r="P2409" s="119"/>
      <c r="Q2409" s="119"/>
      <c r="R2409" s="119"/>
      <c r="S2409" s="119"/>
      <c r="T2409" s="120"/>
      <c r="U2409" s="121"/>
    </row>
    <row r="2410" spans="3:21" s="116" customFormat="1" x14ac:dyDescent="0.2">
      <c r="C2410" s="117"/>
      <c r="D2410" s="118"/>
      <c r="E2410" s="118"/>
      <c r="F2410" s="118"/>
      <c r="G2410" s="117"/>
      <c r="H2410" s="119"/>
      <c r="I2410" s="119"/>
      <c r="J2410" s="119"/>
      <c r="K2410" s="119"/>
      <c r="L2410" s="119"/>
      <c r="M2410" s="119"/>
      <c r="N2410" s="119"/>
      <c r="O2410" s="119"/>
      <c r="P2410" s="119"/>
      <c r="Q2410" s="119"/>
      <c r="R2410" s="119"/>
      <c r="S2410" s="119"/>
      <c r="T2410" s="120"/>
      <c r="U2410" s="121"/>
    </row>
    <row r="2411" spans="3:21" s="116" customFormat="1" x14ac:dyDescent="0.2">
      <c r="C2411" s="117"/>
      <c r="D2411" s="118"/>
      <c r="E2411" s="118"/>
      <c r="F2411" s="118"/>
      <c r="G2411" s="117"/>
      <c r="H2411" s="119"/>
      <c r="I2411" s="119"/>
      <c r="J2411" s="119"/>
      <c r="K2411" s="119"/>
      <c r="L2411" s="119"/>
      <c r="M2411" s="119"/>
      <c r="N2411" s="119"/>
      <c r="O2411" s="119"/>
      <c r="P2411" s="119"/>
      <c r="Q2411" s="119"/>
      <c r="R2411" s="119"/>
      <c r="S2411" s="119"/>
      <c r="T2411" s="120"/>
      <c r="U2411" s="121"/>
    </row>
    <row r="2412" spans="3:21" s="116" customFormat="1" x14ac:dyDescent="0.2">
      <c r="C2412" s="117"/>
      <c r="D2412" s="118"/>
      <c r="E2412" s="118"/>
      <c r="F2412" s="118"/>
      <c r="G2412" s="117"/>
      <c r="H2412" s="119"/>
      <c r="I2412" s="119"/>
      <c r="J2412" s="119"/>
      <c r="K2412" s="119"/>
      <c r="L2412" s="119"/>
      <c r="M2412" s="119"/>
      <c r="N2412" s="119"/>
      <c r="O2412" s="119"/>
      <c r="P2412" s="119"/>
      <c r="Q2412" s="119"/>
      <c r="R2412" s="119"/>
      <c r="S2412" s="119"/>
      <c r="T2412" s="120"/>
      <c r="U2412" s="121"/>
    </row>
    <row r="2413" spans="3:21" s="116" customFormat="1" x14ac:dyDescent="0.2">
      <c r="C2413" s="117"/>
      <c r="D2413" s="118"/>
      <c r="E2413" s="118"/>
      <c r="F2413" s="118"/>
      <c r="G2413" s="117"/>
      <c r="H2413" s="119"/>
      <c r="I2413" s="119"/>
      <c r="J2413" s="119"/>
      <c r="K2413" s="119"/>
      <c r="L2413" s="119"/>
      <c r="M2413" s="119"/>
      <c r="N2413" s="119"/>
      <c r="O2413" s="119"/>
      <c r="P2413" s="119"/>
      <c r="Q2413" s="119"/>
      <c r="R2413" s="119"/>
      <c r="S2413" s="119"/>
      <c r="T2413" s="120"/>
      <c r="U2413" s="121"/>
    </row>
    <row r="2414" spans="3:21" s="116" customFormat="1" x14ac:dyDescent="0.2">
      <c r="C2414" s="117"/>
      <c r="D2414" s="118"/>
      <c r="E2414" s="118"/>
      <c r="F2414" s="118"/>
      <c r="G2414" s="117"/>
      <c r="H2414" s="119"/>
      <c r="I2414" s="119"/>
      <c r="J2414" s="119"/>
      <c r="K2414" s="119"/>
      <c r="L2414" s="119"/>
      <c r="M2414" s="119"/>
      <c r="N2414" s="119"/>
      <c r="O2414" s="119"/>
      <c r="P2414" s="119"/>
      <c r="Q2414" s="119"/>
      <c r="R2414" s="119"/>
      <c r="S2414" s="119"/>
      <c r="T2414" s="120"/>
      <c r="U2414" s="121"/>
    </row>
    <row r="2415" spans="3:21" s="116" customFormat="1" x14ac:dyDescent="0.2">
      <c r="C2415" s="117"/>
      <c r="D2415" s="118"/>
      <c r="E2415" s="118"/>
      <c r="F2415" s="118"/>
      <c r="G2415" s="117"/>
      <c r="H2415" s="119"/>
      <c r="I2415" s="119"/>
      <c r="J2415" s="119"/>
      <c r="K2415" s="119"/>
      <c r="L2415" s="119"/>
      <c r="M2415" s="119"/>
      <c r="N2415" s="119"/>
      <c r="O2415" s="119"/>
      <c r="P2415" s="119"/>
      <c r="Q2415" s="119"/>
      <c r="R2415" s="119"/>
      <c r="S2415" s="119"/>
      <c r="T2415" s="120"/>
      <c r="U2415" s="121"/>
    </row>
    <row r="2416" spans="3:21" s="116" customFormat="1" x14ac:dyDescent="0.2">
      <c r="C2416" s="117"/>
      <c r="D2416" s="118"/>
      <c r="E2416" s="118"/>
      <c r="F2416" s="118"/>
      <c r="G2416" s="117"/>
      <c r="H2416" s="119"/>
      <c r="I2416" s="119"/>
      <c r="J2416" s="119"/>
      <c r="K2416" s="119"/>
      <c r="L2416" s="119"/>
      <c r="M2416" s="119"/>
      <c r="N2416" s="119"/>
      <c r="O2416" s="119"/>
      <c r="P2416" s="119"/>
      <c r="Q2416" s="119"/>
      <c r="R2416" s="119"/>
      <c r="S2416" s="119"/>
      <c r="T2416" s="120"/>
      <c r="U2416" s="121"/>
    </row>
    <row r="2417" spans="3:21" s="116" customFormat="1" x14ac:dyDescent="0.2">
      <c r="C2417" s="117"/>
      <c r="D2417" s="118"/>
      <c r="E2417" s="118"/>
      <c r="F2417" s="118"/>
      <c r="G2417" s="117"/>
      <c r="H2417" s="119"/>
      <c r="I2417" s="119"/>
      <c r="J2417" s="119"/>
      <c r="K2417" s="119"/>
      <c r="L2417" s="119"/>
      <c r="M2417" s="119"/>
      <c r="N2417" s="119"/>
      <c r="O2417" s="119"/>
      <c r="P2417" s="119"/>
      <c r="Q2417" s="119"/>
      <c r="R2417" s="119"/>
      <c r="S2417" s="119"/>
      <c r="T2417" s="120"/>
      <c r="U2417" s="121"/>
    </row>
    <row r="2418" spans="3:21" s="116" customFormat="1" x14ac:dyDescent="0.2">
      <c r="C2418" s="117"/>
      <c r="D2418" s="118"/>
      <c r="E2418" s="118"/>
      <c r="F2418" s="118"/>
      <c r="G2418" s="117"/>
      <c r="H2418" s="119"/>
      <c r="I2418" s="119"/>
      <c r="J2418" s="119"/>
      <c r="K2418" s="119"/>
      <c r="L2418" s="119"/>
      <c r="M2418" s="119"/>
      <c r="N2418" s="119"/>
      <c r="O2418" s="119"/>
      <c r="P2418" s="119"/>
      <c r="Q2418" s="119"/>
      <c r="R2418" s="119"/>
      <c r="S2418" s="119"/>
      <c r="T2418" s="120"/>
      <c r="U2418" s="121"/>
    </row>
    <row r="2419" spans="3:21" s="116" customFormat="1" x14ac:dyDescent="0.2">
      <c r="C2419" s="117"/>
      <c r="D2419" s="118"/>
      <c r="E2419" s="118"/>
      <c r="F2419" s="118"/>
      <c r="G2419" s="117"/>
      <c r="H2419" s="119"/>
      <c r="I2419" s="119"/>
      <c r="J2419" s="119"/>
      <c r="K2419" s="119"/>
      <c r="L2419" s="119"/>
      <c r="M2419" s="119"/>
      <c r="N2419" s="119"/>
      <c r="O2419" s="119"/>
      <c r="P2419" s="119"/>
      <c r="Q2419" s="119"/>
      <c r="R2419" s="119"/>
      <c r="S2419" s="119"/>
      <c r="T2419" s="120"/>
      <c r="U2419" s="121"/>
    </row>
    <row r="2420" spans="3:21" s="116" customFormat="1" x14ac:dyDescent="0.2">
      <c r="C2420" s="117"/>
      <c r="D2420" s="118"/>
      <c r="E2420" s="118"/>
      <c r="F2420" s="118"/>
      <c r="G2420" s="117"/>
      <c r="H2420" s="119"/>
      <c r="I2420" s="119"/>
      <c r="J2420" s="119"/>
      <c r="K2420" s="119"/>
      <c r="L2420" s="119"/>
      <c r="M2420" s="119"/>
      <c r="N2420" s="119"/>
      <c r="O2420" s="119"/>
      <c r="P2420" s="119"/>
      <c r="Q2420" s="119"/>
      <c r="R2420" s="119"/>
      <c r="S2420" s="119"/>
      <c r="T2420" s="120"/>
      <c r="U2420" s="121"/>
    </row>
    <row r="2421" spans="3:21" s="116" customFormat="1" x14ac:dyDescent="0.2">
      <c r="C2421" s="117"/>
      <c r="D2421" s="118"/>
      <c r="E2421" s="118"/>
      <c r="F2421" s="118"/>
      <c r="G2421" s="117"/>
      <c r="H2421" s="119"/>
      <c r="I2421" s="119"/>
      <c r="J2421" s="119"/>
      <c r="K2421" s="119"/>
      <c r="L2421" s="119"/>
      <c r="M2421" s="119"/>
      <c r="N2421" s="119"/>
      <c r="O2421" s="119"/>
      <c r="P2421" s="119"/>
      <c r="Q2421" s="119"/>
      <c r="R2421" s="119"/>
      <c r="S2421" s="119"/>
      <c r="T2421" s="120"/>
      <c r="U2421" s="121"/>
    </row>
    <row r="2422" spans="3:21" s="116" customFormat="1" x14ac:dyDescent="0.2">
      <c r="C2422" s="117"/>
      <c r="D2422" s="118"/>
      <c r="E2422" s="118"/>
      <c r="F2422" s="118"/>
      <c r="G2422" s="117"/>
      <c r="H2422" s="119"/>
      <c r="I2422" s="119"/>
      <c r="J2422" s="119"/>
      <c r="K2422" s="119"/>
      <c r="L2422" s="119"/>
      <c r="M2422" s="119"/>
      <c r="N2422" s="119"/>
      <c r="O2422" s="119"/>
      <c r="P2422" s="119"/>
      <c r="Q2422" s="119"/>
      <c r="R2422" s="119"/>
      <c r="S2422" s="119"/>
      <c r="T2422" s="120"/>
      <c r="U2422" s="121"/>
    </row>
    <row r="2423" spans="3:21" s="116" customFormat="1" x14ac:dyDescent="0.2">
      <c r="C2423" s="117"/>
      <c r="D2423" s="118"/>
      <c r="E2423" s="118"/>
      <c r="F2423" s="118"/>
      <c r="G2423" s="117"/>
      <c r="H2423" s="119"/>
      <c r="I2423" s="119"/>
      <c r="J2423" s="119"/>
      <c r="K2423" s="119"/>
      <c r="L2423" s="119"/>
      <c r="M2423" s="119"/>
      <c r="N2423" s="119"/>
      <c r="O2423" s="119"/>
      <c r="P2423" s="119"/>
      <c r="Q2423" s="119"/>
      <c r="R2423" s="119"/>
      <c r="S2423" s="119"/>
      <c r="T2423" s="120"/>
      <c r="U2423" s="121"/>
    </row>
    <row r="2424" spans="3:21" s="116" customFormat="1" x14ac:dyDescent="0.2">
      <c r="C2424" s="117"/>
      <c r="D2424" s="118"/>
      <c r="E2424" s="118"/>
      <c r="F2424" s="118"/>
      <c r="G2424" s="117"/>
      <c r="H2424" s="119"/>
      <c r="I2424" s="119"/>
      <c r="J2424" s="119"/>
      <c r="K2424" s="119"/>
      <c r="L2424" s="119"/>
      <c r="M2424" s="119"/>
      <c r="N2424" s="119"/>
      <c r="O2424" s="119"/>
      <c r="P2424" s="119"/>
      <c r="Q2424" s="119"/>
      <c r="R2424" s="119"/>
      <c r="S2424" s="119"/>
      <c r="T2424" s="120"/>
      <c r="U2424" s="121"/>
    </row>
    <row r="2425" spans="3:21" s="116" customFormat="1" x14ac:dyDescent="0.2">
      <c r="C2425" s="117"/>
      <c r="D2425" s="118"/>
      <c r="E2425" s="118"/>
      <c r="F2425" s="118"/>
      <c r="G2425" s="117"/>
      <c r="H2425" s="119"/>
      <c r="I2425" s="119"/>
      <c r="J2425" s="119"/>
      <c r="K2425" s="119"/>
      <c r="L2425" s="119"/>
      <c r="M2425" s="119"/>
      <c r="N2425" s="119"/>
      <c r="O2425" s="119"/>
      <c r="P2425" s="119"/>
      <c r="Q2425" s="119"/>
      <c r="R2425" s="119"/>
      <c r="S2425" s="119"/>
      <c r="T2425" s="120"/>
      <c r="U2425" s="121"/>
    </row>
    <row r="2426" spans="3:21" s="116" customFormat="1" x14ac:dyDescent="0.2">
      <c r="C2426" s="117"/>
      <c r="D2426" s="118"/>
      <c r="E2426" s="118"/>
      <c r="F2426" s="118"/>
      <c r="G2426" s="117"/>
      <c r="H2426" s="119"/>
      <c r="I2426" s="119"/>
      <c r="J2426" s="119"/>
      <c r="K2426" s="119"/>
      <c r="L2426" s="119"/>
      <c r="M2426" s="119"/>
      <c r="N2426" s="119"/>
      <c r="O2426" s="119"/>
      <c r="P2426" s="119"/>
      <c r="Q2426" s="119"/>
      <c r="R2426" s="119"/>
      <c r="S2426" s="119"/>
      <c r="T2426" s="120"/>
      <c r="U2426" s="121"/>
    </row>
    <row r="2427" spans="3:21" s="116" customFormat="1" x14ac:dyDescent="0.2">
      <c r="C2427" s="117"/>
      <c r="D2427" s="118"/>
      <c r="E2427" s="118"/>
      <c r="F2427" s="118"/>
      <c r="G2427" s="117"/>
      <c r="H2427" s="119"/>
      <c r="I2427" s="119"/>
      <c r="J2427" s="119"/>
      <c r="K2427" s="119"/>
      <c r="L2427" s="119"/>
      <c r="M2427" s="119"/>
      <c r="N2427" s="119"/>
      <c r="O2427" s="119"/>
      <c r="P2427" s="119"/>
      <c r="Q2427" s="119"/>
      <c r="R2427" s="119"/>
      <c r="S2427" s="119"/>
      <c r="T2427" s="120"/>
      <c r="U2427" s="121"/>
    </row>
    <row r="2428" spans="3:21" s="116" customFormat="1" x14ac:dyDescent="0.2">
      <c r="C2428" s="117"/>
      <c r="D2428" s="118"/>
      <c r="E2428" s="118"/>
      <c r="F2428" s="118"/>
      <c r="G2428" s="117"/>
      <c r="H2428" s="119"/>
      <c r="I2428" s="119"/>
      <c r="J2428" s="119"/>
      <c r="K2428" s="119"/>
      <c r="L2428" s="119"/>
      <c r="M2428" s="119"/>
      <c r="N2428" s="119"/>
      <c r="O2428" s="119"/>
      <c r="P2428" s="119"/>
      <c r="Q2428" s="119"/>
      <c r="R2428" s="119"/>
      <c r="S2428" s="119"/>
      <c r="T2428" s="120"/>
      <c r="U2428" s="121"/>
    </row>
    <row r="2429" spans="3:21" s="116" customFormat="1" x14ac:dyDescent="0.2">
      <c r="C2429" s="117"/>
      <c r="D2429" s="118"/>
      <c r="E2429" s="118"/>
      <c r="F2429" s="118"/>
      <c r="G2429" s="117"/>
      <c r="H2429" s="119"/>
      <c r="I2429" s="119"/>
      <c r="J2429" s="119"/>
      <c r="K2429" s="119"/>
      <c r="L2429" s="119"/>
      <c r="M2429" s="119"/>
      <c r="N2429" s="119"/>
      <c r="O2429" s="119"/>
      <c r="P2429" s="119"/>
      <c r="Q2429" s="119"/>
      <c r="R2429" s="119"/>
      <c r="S2429" s="119"/>
      <c r="T2429" s="120"/>
      <c r="U2429" s="121"/>
    </row>
    <row r="2430" spans="3:21" s="116" customFormat="1" x14ac:dyDescent="0.2">
      <c r="C2430" s="117"/>
      <c r="D2430" s="118"/>
      <c r="E2430" s="118"/>
      <c r="F2430" s="118"/>
      <c r="G2430" s="117"/>
      <c r="H2430" s="119"/>
      <c r="I2430" s="119"/>
      <c r="J2430" s="119"/>
      <c r="K2430" s="119"/>
      <c r="L2430" s="119"/>
      <c r="M2430" s="119"/>
      <c r="N2430" s="119"/>
      <c r="O2430" s="119"/>
      <c r="P2430" s="119"/>
      <c r="Q2430" s="119"/>
      <c r="R2430" s="119"/>
      <c r="S2430" s="119"/>
      <c r="T2430" s="120"/>
      <c r="U2430" s="121"/>
    </row>
    <row r="2431" spans="3:21" s="116" customFormat="1" x14ac:dyDescent="0.2">
      <c r="C2431" s="117"/>
      <c r="D2431" s="118"/>
      <c r="E2431" s="118"/>
      <c r="F2431" s="118"/>
      <c r="G2431" s="117"/>
      <c r="H2431" s="119"/>
      <c r="I2431" s="119"/>
      <c r="J2431" s="119"/>
      <c r="K2431" s="119"/>
      <c r="L2431" s="119"/>
      <c r="M2431" s="119"/>
      <c r="N2431" s="119"/>
      <c r="O2431" s="119"/>
      <c r="P2431" s="119"/>
      <c r="Q2431" s="119"/>
      <c r="R2431" s="119"/>
      <c r="S2431" s="119"/>
      <c r="T2431" s="120"/>
      <c r="U2431" s="121"/>
    </row>
    <row r="2432" spans="3:21" s="116" customFormat="1" x14ac:dyDescent="0.2">
      <c r="C2432" s="117"/>
      <c r="D2432" s="118"/>
      <c r="E2432" s="118"/>
      <c r="F2432" s="118"/>
      <c r="G2432" s="117"/>
      <c r="H2432" s="119"/>
      <c r="I2432" s="119"/>
      <c r="J2432" s="119"/>
      <c r="K2432" s="119"/>
      <c r="L2432" s="119"/>
      <c r="M2432" s="119"/>
      <c r="N2432" s="119"/>
      <c r="O2432" s="119"/>
      <c r="P2432" s="119"/>
      <c r="Q2432" s="119"/>
      <c r="R2432" s="119"/>
      <c r="S2432" s="119"/>
      <c r="T2432" s="120"/>
      <c r="U2432" s="121"/>
    </row>
    <row r="2433" spans="3:21" s="116" customFormat="1" x14ac:dyDescent="0.2">
      <c r="C2433" s="117"/>
      <c r="D2433" s="118"/>
      <c r="E2433" s="118"/>
      <c r="F2433" s="118"/>
      <c r="G2433" s="117"/>
      <c r="H2433" s="119"/>
      <c r="I2433" s="119"/>
      <c r="J2433" s="119"/>
      <c r="K2433" s="119"/>
      <c r="L2433" s="119"/>
      <c r="M2433" s="119"/>
      <c r="N2433" s="119"/>
      <c r="O2433" s="119"/>
      <c r="P2433" s="119"/>
      <c r="Q2433" s="119"/>
      <c r="R2433" s="119"/>
      <c r="S2433" s="119"/>
      <c r="T2433" s="120"/>
      <c r="U2433" s="121"/>
    </row>
    <row r="2434" spans="3:21" s="116" customFormat="1" x14ac:dyDescent="0.2">
      <c r="C2434" s="117"/>
      <c r="D2434" s="118"/>
      <c r="E2434" s="118"/>
      <c r="F2434" s="118"/>
      <c r="G2434" s="117"/>
      <c r="H2434" s="119"/>
      <c r="I2434" s="119"/>
      <c r="J2434" s="119"/>
      <c r="K2434" s="119"/>
      <c r="L2434" s="119"/>
      <c r="M2434" s="119"/>
      <c r="N2434" s="119"/>
      <c r="O2434" s="119"/>
      <c r="P2434" s="119"/>
      <c r="Q2434" s="119"/>
      <c r="R2434" s="119"/>
      <c r="S2434" s="119"/>
      <c r="T2434" s="120"/>
      <c r="U2434" s="121"/>
    </row>
    <row r="2435" spans="3:21" s="116" customFormat="1" x14ac:dyDescent="0.2">
      <c r="C2435" s="117"/>
      <c r="D2435" s="118"/>
      <c r="E2435" s="118"/>
      <c r="F2435" s="118"/>
      <c r="G2435" s="117"/>
      <c r="H2435" s="119"/>
      <c r="I2435" s="119"/>
      <c r="J2435" s="119"/>
      <c r="K2435" s="119"/>
      <c r="L2435" s="119"/>
      <c r="M2435" s="119"/>
      <c r="N2435" s="119"/>
      <c r="O2435" s="119"/>
      <c r="P2435" s="119"/>
      <c r="Q2435" s="119"/>
      <c r="R2435" s="119"/>
      <c r="S2435" s="119"/>
      <c r="T2435" s="120"/>
      <c r="U2435" s="121"/>
    </row>
    <row r="2436" spans="3:21" s="116" customFormat="1" x14ac:dyDescent="0.2">
      <c r="C2436" s="117"/>
      <c r="D2436" s="118"/>
      <c r="E2436" s="118"/>
      <c r="F2436" s="118"/>
      <c r="G2436" s="117"/>
      <c r="H2436" s="119"/>
      <c r="I2436" s="119"/>
      <c r="J2436" s="119"/>
      <c r="K2436" s="119"/>
      <c r="L2436" s="119"/>
      <c r="M2436" s="119"/>
      <c r="N2436" s="119"/>
      <c r="O2436" s="119"/>
      <c r="P2436" s="119"/>
      <c r="Q2436" s="119"/>
      <c r="R2436" s="119"/>
      <c r="S2436" s="119"/>
      <c r="T2436" s="120"/>
      <c r="U2436" s="121"/>
    </row>
    <row r="2437" spans="3:21" s="116" customFormat="1" x14ac:dyDescent="0.2">
      <c r="C2437" s="117"/>
      <c r="D2437" s="118"/>
      <c r="E2437" s="118"/>
      <c r="F2437" s="118"/>
      <c r="G2437" s="117"/>
      <c r="H2437" s="119"/>
      <c r="I2437" s="119"/>
      <c r="J2437" s="119"/>
      <c r="K2437" s="119"/>
      <c r="L2437" s="119"/>
      <c r="M2437" s="119"/>
      <c r="N2437" s="119"/>
      <c r="O2437" s="119"/>
      <c r="P2437" s="119"/>
      <c r="Q2437" s="119"/>
      <c r="R2437" s="119"/>
      <c r="S2437" s="119"/>
      <c r="T2437" s="120"/>
      <c r="U2437" s="121"/>
    </row>
    <row r="2438" spans="3:21" s="116" customFormat="1" x14ac:dyDescent="0.2">
      <c r="C2438" s="117"/>
      <c r="D2438" s="118"/>
      <c r="E2438" s="118"/>
      <c r="F2438" s="118"/>
      <c r="G2438" s="117"/>
      <c r="H2438" s="119"/>
      <c r="I2438" s="119"/>
      <c r="J2438" s="119"/>
      <c r="K2438" s="119"/>
      <c r="L2438" s="119"/>
      <c r="M2438" s="119"/>
      <c r="N2438" s="119"/>
      <c r="O2438" s="119"/>
      <c r="P2438" s="119"/>
      <c r="Q2438" s="119"/>
      <c r="R2438" s="119"/>
      <c r="S2438" s="119"/>
      <c r="T2438" s="120"/>
      <c r="U2438" s="121"/>
    </row>
    <row r="2439" spans="3:21" s="116" customFormat="1" x14ac:dyDescent="0.2">
      <c r="C2439" s="117"/>
      <c r="D2439" s="118"/>
      <c r="E2439" s="118"/>
      <c r="F2439" s="118"/>
      <c r="G2439" s="117"/>
      <c r="H2439" s="119"/>
      <c r="I2439" s="119"/>
      <c r="J2439" s="119"/>
      <c r="K2439" s="119"/>
      <c r="L2439" s="119"/>
      <c r="M2439" s="119"/>
      <c r="N2439" s="119"/>
      <c r="O2439" s="119"/>
      <c r="P2439" s="119"/>
      <c r="Q2439" s="119"/>
      <c r="R2439" s="119"/>
      <c r="S2439" s="119"/>
      <c r="T2439" s="120"/>
      <c r="U2439" s="121"/>
    </row>
    <row r="2440" spans="3:21" s="116" customFormat="1" x14ac:dyDescent="0.2">
      <c r="C2440" s="117"/>
      <c r="D2440" s="118"/>
      <c r="E2440" s="118"/>
      <c r="F2440" s="118"/>
      <c r="G2440" s="117"/>
      <c r="H2440" s="119"/>
      <c r="I2440" s="119"/>
      <c r="J2440" s="119"/>
      <c r="K2440" s="119"/>
      <c r="L2440" s="119"/>
      <c r="M2440" s="119"/>
      <c r="N2440" s="119"/>
      <c r="O2440" s="119"/>
      <c r="P2440" s="119"/>
      <c r="Q2440" s="119"/>
      <c r="R2440" s="119"/>
      <c r="S2440" s="119"/>
      <c r="T2440" s="120"/>
      <c r="U2440" s="121"/>
    </row>
    <row r="2441" spans="3:21" s="116" customFormat="1" x14ac:dyDescent="0.2">
      <c r="C2441" s="117"/>
      <c r="D2441" s="118"/>
      <c r="E2441" s="118"/>
      <c r="F2441" s="118"/>
      <c r="G2441" s="117"/>
      <c r="H2441" s="119"/>
      <c r="I2441" s="119"/>
      <c r="J2441" s="119"/>
      <c r="K2441" s="119"/>
      <c r="L2441" s="119"/>
      <c r="M2441" s="119"/>
      <c r="N2441" s="119"/>
      <c r="O2441" s="119"/>
      <c r="P2441" s="119"/>
      <c r="Q2441" s="119"/>
      <c r="R2441" s="119"/>
      <c r="S2441" s="119"/>
      <c r="T2441" s="120"/>
      <c r="U2441" s="121"/>
    </row>
    <row r="2442" spans="3:21" s="116" customFormat="1" x14ac:dyDescent="0.2">
      <c r="C2442" s="117"/>
      <c r="D2442" s="118"/>
      <c r="E2442" s="118"/>
      <c r="F2442" s="118"/>
      <c r="G2442" s="117"/>
      <c r="H2442" s="119"/>
      <c r="I2442" s="119"/>
      <c r="J2442" s="119"/>
      <c r="K2442" s="119"/>
      <c r="L2442" s="119"/>
      <c r="M2442" s="119"/>
      <c r="N2442" s="119"/>
      <c r="O2442" s="119"/>
      <c r="P2442" s="119"/>
      <c r="Q2442" s="119"/>
      <c r="R2442" s="119"/>
      <c r="S2442" s="119"/>
      <c r="T2442" s="120"/>
      <c r="U2442" s="121"/>
    </row>
    <row r="2443" spans="3:21" s="116" customFormat="1" x14ac:dyDescent="0.2">
      <c r="C2443" s="117"/>
      <c r="D2443" s="118"/>
      <c r="E2443" s="118"/>
      <c r="F2443" s="118"/>
      <c r="G2443" s="117"/>
      <c r="H2443" s="119"/>
      <c r="I2443" s="119"/>
      <c r="J2443" s="119"/>
      <c r="K2443" s="119"/>
      <c r="L2443" s="119"/>
      <c r="M2443" s="119"/>
      <c r="N2443" s="119"/>
      <c r="O2443" s="119"/>
      <c r="P2443" s="119"/>
      <c r="Q2443" s="119"/>
      <c r="R2443" s="119"/>
      <c r="S2443" s="119"/>
      <c r="T2443" s="120"/>
      <c r="U2443" s="121"/>
    </row>
    <row r="2444" spans="3:21" s="116" customFormat="1" x14ac:dyDescent="0.2">
      <c r="C2444" s="117"/>
      <c r="D2444" s="118"/>
      <c r="E2444" s="118"/>
      <c r="F2444" s="118"/>
      <c r="G2444" s="117"/>
      <c r="H2444" s="119"/>
      <c r="I2444" s="119"/>
      <c r="J2444" s="119"/>
      <c r="K2444" s="119"/>
      <c r="L2444" s="119"/>
      <c r="M2444" s="119"/>
      <c r="N2444" s="119"/>
      <c r="O2444" s="119"/>
      <c r="P2444" s="119"/>
      <c r="Q2444" s="119"/>
      <c r="R2444" s="119"/>
      <c r="S2444" s="119"/>
      <c r="T2444" s="120"/>
      <c r="U2444" s="121"/>
    </row>
    <row r="2445" spans="3:21" s="116" customFormat="1" x14ac:dyDescent="0.2">
      <c r="C2445" s="117"/>
      <c r="D2445" s="118"/>
      <c r="E2445" s="118"/>
      <c r="F2445" s="118"/>
      <c r="G2445" s="117"/>
      <c r="H2445" s="119"/>
      <c r="I2445" s="119"/>
      <c r="J2445" s="119"/>
      <c r="K2445" s="119"/>
      <c r="L2445" s="119"/>
      <c r="M2445" s="119"/>
      <c r="N2445" s="119"/>
      <c r="O2445" s="119"/>
      <c r="P2445" s="119"/>
      <c r="Q2445" s="119"/>
      <c r="R2445" s="119"/>
      <c r="S2445" s="119"/>
      <c r="T2445" s="120"/>
      <c r="U2445" s="121"/>
    </row>
    <row r="2446" spans="3:21" s="116" customFormat="1" x14ac:dyDescent="0.2">
      <c r="C2446" s="117"/>
      <c r="D2446" s="118"/>
      <c r="E2446" s="118"/>
      <c r="F2446" s="118"/>
      <c r="G2446" s="117"/>
      <c r="H2446" s="119"/>
      <c r="I2446" s="119"/>
      <c r="J2446" s="119"/>
      <c r="K2446" s="119"/>
      <c r="L2446" s="119"/>
      <c r="M2446" s="119"/>
      <c r="N2446" s="119"/>
      <c r="O2446" s="119"/>
      <c r="P2446" s="119"/>
      <c r="Q2446" s="119"/>
      <c r="R2446" s="119"/>
      <c r="S2446" s="119"/>
      <c r="T2446" s="120"/>
      <c r="U2446" s="121"/>
    </row>
    <row r="2447" spans="3:21" s="116" customFormat="1" x14ac:dyDescent="0.2">
      <c r="C2447" s="117"/>
      <c r="D2447" s="118"/>
      <c r="E2447" s="118"/>
      <c r="F2447" s="118"/>
      <c r="G2447" s="117"/>
      <c r="H2447" s="119"/>
      <c r="I2447" s="119"/>
      <c r="J2447" s="119"/>
      <c r="K2447" s="119"/>
      <c r="L2447" s="119"/>
      <c r="M2447" s="119"/>
      <c r="N2447" s="119"/>
      <c r="O2447" s="119"/>
      <c r="P2447" s="119"/>
      <c r="Q2447" s="119"/>
      <c r="R2447" s="119"/>
      <c r="S2447" s="119"/>
      <c r="T2447" s="120"/>
      <c r="U2447" s="121"/>
    </row>
    <row r="2448" spans="3:21" s="116" customFormat="1" x14ac:dyDescent="0.2">
      <c r="C2448" s="117"/>
      <c r="D2448" s="118"/>
      <c r="E2448" s="118"/>
      <c r="F2448" s="118"/>
      <c r="G2448" s="117"/>
      <c r="H2448" s="119"/>
      <c r="I2448" s="119"/>
      <c r="J2448" s="119"/>
      <c r="K2448" s="119"/>
      <c r="L2448" s="119"/>
      <c r="M2448" s="119"/>
      <c r="N2448" s="119"/>
      <c r="O2448" s="119"/>
      <c r="P2448" s="119"/>
      <c r="Q2448" s="119"/>
      <c r="R2448" s="119"/>
      <c r="S2448" s="119"/>
      <c r="T2448" s="120"/>
      <c r="U2448" s="121"/>
    </row>
    <row r="2449" spans="3:21" s="116" customFormat="1" x14ac:dyDescent="0.2">
      <c r="C2449" s="117"/>
      <c r="D2449" s="118"/>
      <c r="E2449" s="118"/>
      <c r="F2449" s="118"/>
      <c r="G2449" s="117"/>
      <c r="H2449" s="119"/>
      <c r="I2449" s="119"/>
      <c r="J2449" s="119"/>
      <c r="K2449" s="119"/>
      <c r="L2449" s="119"/>
      <c r="M2449" s="119"/>
      <c r="N2449" s="119"/>
      <c r="O2449" s="119"/>
      <c r="P2449" s="119"/>
      <c r="Q2449" s="119"/>
      <c r="R2449" s="119"/>
      <c r="S2449" s="119"/>
      <c r="T2449" s="120"/>
      <c r="U2449" s="121"/>
    </row>
    <row r="2450" spans="3:21" s="116" customFormat="1" x14ac:dyDescent="0.2">
      <c r="C2450" s="117"/>
      <c r="D2450" s="118"/>
      <c r="E2450" s="118"/>
      <c r="F2450" s="118"/>
      <c r="G2450" s="117"/>
      <c r="H2450" s="119"/>
      <c r="I2450" s="119"/>
      <c r="J2450" s="119"/>
      <c r="K2450" s="119"/>
      <c r="L2450" s="119"/>
      <c r="M2450" s="119"/>
      <c r="N2450" s="119"/>
      <c r="O2450" s="119"/>
      <c r="P2450" s="119"/>
      <c r="Q2450" s="119"/>
      <c r="R2450" s="119"/>
      <c r="S2450" s="119"/>
      <c r="T2450" s="120"/>
      <c r="U2450" s="121"/>
    </row>
    <row r="2451" spans="3:21" s="116" customFormat="1" x14ac:dyDescent="0.2">
      <c r="C2451" s="117"/>
      <c r="D2451" s="118"/>
      <c r="E2451" s="118"/>
      <c r="F2451" s="118"/>
      <c r="G2451" s="117"/>
      <c r="H2451" s="119"/>
      <c r="I2451" s="119"/>
      <c r="J2451" s="119"/>
      <c r="K2451" s="119"/>
      <c r="L2451" s="119"/>
      <c r="M2451" s="119"/>
      <c r="N2451" s="119"/>
      <c r="O2451" s="119"/>
      <c r="P2451" s="119"/>
      <c r="Q2451" s="119"/>
      <c r="R2451" s="119"/>
      <c r="S2451" s="119"/>
      <c r="T2451" s="120"/>
      <c r="U2451" s="121"/>
    </row>
    <row r="2452" spans="3:21" s="116" customFormat="1" x14ac:dyDescent="0.2">
      <c r="C2452" s="117"/>
      <c r="D2452" s="118"/>
      <c r="E2452" s="118"/>
      <c r="F2452" s="118"/>
      <c r="G2452" s="117"/>
      <c r="H2452" s="119"/>
      <c r="I2452" s="119"/>
      <c r="J2452" s="119"/>
      <c r="K2452" s="119"/>
      <c r="L2452" s="119"/>
      <c r="M2452" s="119"/>
      <c r="N2452" s="119"/>
      <c r="O2452" s="119"/>
      <c r="P2452" s="119"/>
      <c r="Q2452" s="119"/>
      <c r="R2452" s="119"/>
      <c r="S2452" s="119"/>
      <c r="T2452" s="120"/>
      <c r="U2452" s="121"/>
    </row>
    <row r="2453" spans="3:21" s="116" customFormat="1" x14ac:dyDescent="0.2">
      <c r="C2453" s="117"/>
      <c r="D2453" s="118"/>
      <c r="E2453" s="118"/>
      <c r="F2453" s="118"/>
      <c r="G2453" s="117"/>
      <c r="H2453" s="119"/>
      <c r="I2453" s="119"/>
      <c r="J2453" s="119"/>
      <c r="K2453" s="119"/>
      <c r="L2453" s="119"/>
      <c r="M2453" s="119"/>
      <c r="N2453" s="119"/>
      <c r="O2453" s="119"/>
      <c r="P2453" s="119"/>
      <c r="Q2453" s="119"/>
      <c r="R2453" s="119"/>
      <c r="S2453" s="119"/>
      <c r="T2453" s="120"/>
      <c r="U2453" s="121"/>
    </row>
    <row r="2454" spans="3:21" s="116" customFormat="1" x14ac:dyDescent="0.2">
      <c r="C2454" s="117"/>
      <c r="D2454" s="118"/>
      <c r="E2454" s="118"/>
      <c r="F2454" s="118"/>
      <c r="G2454" s="117"/>
      <c r="H2454" s="119"/>
      <c r="I2454" s="119"/>
      <c r="J2454" s="119"/>
      <c r="K2454" s="119"/>
      <c r="L2454" s="119"/>
      <c r="M2454" s="119"/>
      <c r="N2454" s="119"/>
      <c r="O2454" s="119"/>
      <c r="P2454" s="119"/>
      <c r="Q2454" s="119"/>
      <c r="R2454" s="119"/>
      <c r="S2454" s="119"/>
      <c r="T2454" s="120"/>
      <c r="U2454" s="121"/>
    </row>
    <row r="2455" spans="3:21" s="116" customFormat="1" x14ac:dyDescent="0.2">
      <c r="C2455" s="117"/>
      <c r="D2455" s="118"/>
      <c r="E2455" s="118"/>
      <c r="F2455" s="118"/>
      <c r="G2455" s="117"/>
      <c r="H2455" s="119"/>
      <c r="I2455" s="119"/>
      <c r="J2455" s="119"/>
      <c r="K2455" s="119"/>
      <c r="L2455" s="119"/>
      <c r="M2455" s="119"/>
      <c r="N2455" s="119"/>
      <c r="O2455" s="119"/>
      <c r="P2455" s="119"/>
      <c r="Q2455" s="119"/>
      <c r="R2455" s="119"/>
      <c r="S2455" s="119"/>
      <c r="T2455" s="120"/>
      <c r="U2455" s="121"/>
    </row>
    <row r="2456" spans="3:21" s="116" customFormat="1" x14ac:dyDescent="0.2">
      <c r="C2456" s="117"/>
      <c r="D2456" s="118"/>
      <c r="E2456" s="118"/>
      <c r="F2456" s="118"/>
      <c r="G2456" s="117"/>
      <c r="H2456" s="119"/>
      <c r="I2456" s="119"/>
      <c r="J2456" s="119"/>
      <c r="K2456" s="119"/>
      <c r="L2456" s="119"/>
      <c r="M2456" s="119"/>
      <c r="N2456" s="119"/>
      <c r="O2456" s="119"/>
      <c r="P2456" s="119"/>
      <c r="Q2456" s="119"/>
      <c r="R2456" s="119"/>
      <c r="S2456" s="119"/>
      <c r="T2456" s="120"/>
      <c r="U2456" s="121"/>
    </row>
    <row r="2457" spans="3:21" s="116" customFormat="1" x14ac:dyDescent="0.2">
      <c r="C2457" s="117"/>
      <c r="D2457" s="118"/>
      <c r="E2457" s="118"/>
      <c r="F2457" s="118"/>
      <c r="G2457" s="117"/>
      <c r="H2457" s="119"/>
      <c r="I2457" s="119"/>
      <c r="J2457" s="119"/>
      <c r="K2457" s="119"/>
      <c r="L2457" s="119"/>
      <c r="M2457" s="119"/>
      <c r="N2457" s="119"/>
      <c r="O2457" s="119"/>
      <c r="P2457" s="119"/>
      <c r="Q2457" s="119"/>
      <c r="R2457" s="119"/>
      <c r="S2457" s="119"/>
      <c r="T2457" s="120"/>
      <c r="U2457" s="121"/>
    </row>
    <row r="2458" spans="3:21" s="116" customFormat="1" x14ac:dyDescent="0.2">
      <c r="C2458" s="117"/>
      <c r="D2458" s="118"/>
      <c r="E2458" s="118"/>
      <c r="F2458" s="118"/>
      <c r="G2458" s="117"/>
      <c r="H2458" s="119"/>
      <c r="I2458" s="119"/>
      <c r="J2458" s="119"/>
      <c r="K2458" s="119"/>
      <c r="L2458" s="119"/>
      <c r="M2458" s="119"/>
      <c r="N2458" s="119"/>
      <c r="O2458" s="119"/>
      <c r="P2458" s="119"/>
      <c r="Q2458" s="119"/>
      <c r="R2458" s="119"/>
      <c r="S2458" s="119"/>
      <c r="T2458" s="120"/>
      <c r="U2458" s="121"/>
    </row>
    <row r="2459" spans="3:21" s="116" customFormat="1" x14ac:dyDescent="0.2">
      <c r="C2459" s="117"/>
      <c r="D2459" s="118"/>
      <c r="E2459" s="118"/>
      <c r="F2459" s="118"/>
      <c r="G2459" s="117"/>
      <c r="H2459" s="119"/>
      <c r="I2459" s="119"/>
      <c r="J2459" s="119"/>
      <c r="K2459" s="119"/>
      <c r="L2459" s="119"/>
      <c r="M2459" s="119"/>
      <c r="N2459" s="119"/>
      <c r="O2459" s="119"/>
      <c r="P2459" s="119"/>
      <c r="Q2459" s="119"/>
      <c r="R2459" s="119"/>
      <c r="S2459" s="119"/>
      <c r="T2459" s="120"/>
      <c r="U2459" s="121"/>
    </row>
    <row r="2460" spans="3:21" s="116" customFormat="1" x14ac:dyDescent="0.2">
      <c r="C2460" s="117"/>
      <c r="D2460" s="118"/>
      <c r="E2460" s="118"/>
      <c r="F2460" s="118"/>
      <c r="G2460" s="117"/>
      <c r="H2460" s="119"/>
      <c r="I2460" s="119"/>
      <c r="J2460" s="119"/>
      <c r="K2460" s="119"/>
      <c r="L2460" s="119"/>
      <c r="M2460" s="119"/>
      <c r="N2460" s="119"/>
      <c r="O2460" s="119"/>
      <c r="P2460" s="119"/>
      <c r="Q2460" s="119"/>
      <c r="R2460" s="119"/>
      <c r="S2460" s="119"/>
      <c r="T2460" s="120"/>
      <c r="U2460" s="121"/>
    </row>
    <row r="2461" spans="3:21" s="116" customFormat="1" x14ac:dyDescent="0.2">
      <c r="C2461" s="117"/>
      <c r="D2461" s="118"/>
      <c r="E2461" s="118"/>
      <c r="F2461" s="118"/>
      <c r="G2461" s="117"/>
      <c r="H2461" s="119"/>
      <c r="I2461" s="119"/>
      <c r="J2461" s="119"/>
      <c r="K2461" s="119"/>
      <c r="L2461" s="119"/>
      <c r="M2461" s="119"/>
      <c r="N2461" s="119"/>
      <c r="O2461" s="119"/>
      <c r="P2461" s="119"/>
      <c r="Q2461" s="119"/>
      <c r="R2461" s="119"/>
      <c r="S2461" s="119"/>
      <c r="T2461" s="120"/>
      <c r="U2461" s="121"/>
    </row>
    <row r="2462" spans="3:21" s="116" customFormat="1" x14ac:dyDescent="0.2">
      <c r="C2462" s="117"/>
      <c r="D2462" s="118"/>
      <c r="E2462" s="118"/>
      <c r="F2462" s="118"/>
      <c r="G2462" s="117"/>
      <c r="H2462" s="119"/>
      <c r="I2462" s="119"/>
      <c r="J2462" s="119"/>
      <c r="K2462" s="119"/>
      <c r="L2462" s="119"/>
      <c r="M2462" s="119"/>
      <c r="N2462" s="119"/>
      <c r="O2462" s="119"/>
      <c r="P2462" s="119"/>
      <c r="Q2462" s="119"/>
      <c r="R2462" s="119"/>
      <c r="S2462" s="119"/>
      <c r="T2462" s="120"/>
      <c r="U2462" s="121"/>
    </row>
    <row r="2463" spans="3:21" s="116" customFormat="1" x14ac:dyDescent="0.2">
      <c r="C2463" s="117"/>
      <c r="D2463" s="118"/>
      <c r="E2463" s="118"/>
      <c r="F2463" s="118"/>
      <c r="G2463" s="117"/>
      <c r="H2463" s="119"/>
      <c r="I2463" s="119"/>
      <c r="J2463" s="119"/>
      <c r="K2463" s="119"/>
      <c r="L2463" s="119"/>
      <c r="M2463" s="119"/>
      <c r="N2463" s="119"/>
      <c r="O2463" s="119"/>
      <c r="P2463" s="119"/>
      <c r="Q2463" s="119"/>
      <c r="R2463" s="119"/>
      <c r="S2463" s="119"/>
      <c r="T2463" s="120"/>
      <c r="U2463" s="121"/>
    </row>
    <row r="2464" spans="3:21" s="116" customFormat="1" x14ac:dyDescent="0.2">
      <c r="C2464" s="117"/>
      <c r="D2464" s="118"/>
      <c r="E2464" s="118"/>
      <c r="F2464" s="118"/>
      <c r="G2464" s="117"/>
      <c r="H2464" s="119"/>
      <c r="I2464" s="119"/>
      <c r="J2464" s="119"/>
      <c r="K2464" s="119"/>
      <c r="L2464" s="119"/>
      <c r="M2464" s="119"/>
      <c r="N2464" s="119"/>
      <c r="O2464" s="119"/>
      <c r="P2464" s="119"/>
      <c r="Q2464" s="119"/>
      <c r="R2464" s="119"/>
      <c r="S2464" s="119"/>
      <c r="T2464" s="120"/>
      <c r="U2464" s="121"/>
    </row>
    <row r="2465" spans="3:21" s="116" customFormat="1" x14ac:dyDescent="0.2">
      <c r="C2465" s="117"/>
      <c r="D2465" s="118"/>
      <c r="E2465" s="118"/>
      <c r="F2465" s="118"/>
      <c r="G2465" s="117"/>
      <c r="H2465" s="119"/>
      <c r="I2465" s="119"/>
      <c r="J2465" s="119"/>
      <c r="K2465" s="119"/>
      <c r="L2465" s="119"/>
      <c r="M2465" s="119"/>
      <c r="N2465" s="119"/>
      <c r="O2465" s="119"/>
      <c r="P2465" s="119"/>
      <c r="Q2465" s="119"/>
      <c r="R2465" s="119"/>
      <c r="S2465" s="119"/>
      <c r="T2465" s="120"/>
      <c r="U2465" s="121"/>
    </row>
    <row r="2466" spans="3:21" s="116" customFormat="1" x14ac:dyDescent="0.2">
      <c r="C2466" s="117"/>
      <c r="D2466" s="118"/>
      <c r="E2466" s="118"/>
      <c r="F2466" s="118"/>
      <c r="G2466" s="117"/>
      <c r="H2466" s="119"/>
      <c r="I2466" s="119"/>
      <c r="J2466" s="119"/>
      <c r="K2466" s="119"/>
      <c r="L2466" s="119"/>
      <c r="M2466" s="119"/>
      <c r="N2466" s="119"/>
      <c r="O2466" s="119"/>
      <c r="P2466" s="119"/>
      <c r="Q2466" s="119"/>
      <c r="R2466" s="119"/>
      <c r="S2466" s="119"/>
      <c r="T2466" s="120"/>
      <c r="U2466" s="121"/>
    </row>
    <row r="2467" spans="3:21" s="116" customFormat="1" x14ac:dyDescent="0.2">
      <c r="C2467" s="117"/>
      <c r="D2467" s="118"/>
      <c r="E2467" s="118"/>
      <c r="F2467" s="118"/>
      <c r="G2467" s="117"/>
      <c r="H2467" s="119"/>
      <c r="I2467" s="119"/>
      <c r="J2467" s="119"/>
      <c r="K2467" s="119"/>
      <c r="L2467" s="119"/>
      <c r="M2467" s="119"/>
      <c r="N2467" s="119"/>
      <c r="O2467" s="119"/>
      <c r="P2467" s="119"/>
      <c r="Q2467" s="119"/>
      <c r="R2467" s="119"/>
      <c r="S2467" s="119"/>
      <c r="T2467" s="120"/>
      <c r="U2467" s="121"/>
    </row>
    <row r="2468" spans="3:21" s="116" customFormat="1" x14ac:dyDescent="0.2">
      <c r="C2468" s="117"/>
      <c r="D2468" s="118"/>
      <c r="E2468" s="118"/>
      <c r="F2468" s="118"/>
      <c r="G2468" s="117"/>
      <c r="H2468" s="119"/>
      <c r="I2468" s="119"/>
      <c r="J2468" s="119"/>
      <c r="K2468" s="119"/>
      <c r="L2468" s="119"/>
      <c r="M2468" s="119"/>
      <c r="N2468" s="119"/>
      <c r="O2468" s="119"/>
      <c r="P2468" s="119"/>
      <c r="Q2468" s="119"/>
      <c r="R2468" s="119"/>
      <c r="S2468" s="119"/>
      <c r="T2468" s="120"/>
      <c r="U2468" s="121"/>
    </row>
    <row r="2469" spans="3:21" s="116" customFormat="1" x14ac:dyDescent="0.2">
      <c r="C2469" s="117"/>
      <c r="D2469" s="118"/>
      <c r="E2469" s="118"/>
      <c r="F2469" s="118"/>
      <c r="G2469" s="117"/>
      <c r="H2469" s="119"/>
      <c r="I2469" s="119"/>
      <c r="J2469" s="119"/>
      <c r="K2469" s="119"/>
      <c r="L2469" s="119"/>
      <c r="M2469" s="119"/>
      <c r="N2469" s="119"/>
      <c r="O2469" s="119"/>
      <c r="P2469" s="119"/>
      <c r="Q2469" s="119"/>
      <c r="R2469" s="119"/>
      <c r="S2469" s="119"/>
      <c r="T2469" s="120"/>
      <c r="U2469" s="121"/>
    </row>
    <row r="2470" spans="3:21" s="116" customFormat="1" x14ac:dyDescent="0.2">
      <c r="C2470" s="117"/>
      <c r="D2470" s="118"/>
      <c r="E2470" s="118"/>
      <c r="F2470" s="118"/>
      <c r="G2470" s="117"/>
      <c r="H2470" s="119"/>
      <c r="I2470" s="119"/>
      <c r="J2470" s="119"/>
      <c r="K2470" s="119"/>
      <c r="L2470" s="119"/>
      <c r="M2470" s="119"/>
      <c r="N2470" s="119"/>
      <c r="O2470" s="119"/>
      <c r="P2470" s="119"/>
      <c r="Q2470" s="119"/>
      <c r="R2470" s="119"/>
      <c r="S2470" s="119"/>
      <c r="T2470" s="120"/>
      <c r="U2470" s="121"/>
    </row>
    <row r="2471" spans="3:21" s="116" customFormat="1" x14ac:dyDescent="0.2">
      <c r="C2471" s="117"/>
      <c r="D2471" s="118"/>
      <c r="E2471" s="118"/>
      <c r="F2471" s="118"/>
      <c r="G2471" s="117"/>
      <c r="H2471" s="119"/>
      <c r="I2471" s="119"/>
      <c r="J2471" s="119"/>
      <c r="K2471" s="119"/>
      <c r="L2471" s="119"/>
      <c r="M2471" s="119"/>
      <c r="N2471" s="119"/>
      <c r="O2471" s="119"/>
      <c r="P2471" s="119"/>
      <c r="Q2471" s="119"/>
      <c r="R2471" s="119"/>
      <c r="S2471" s="119"/>
      <c r="T2471" s="120"/>
      <c r="U2471" s="121"/>
    </row>
    <row r="2472" spans="3:21" s="116" customFormat="1" x14ac:dyDescent="0.2">
      <c r="C2472" s="117"/>
      <c r="D2472" s="118"/>
      <c r="E2472" s="118"/>
      <c r="F2472" s="118"/>
      <c r="G2472" s="117"/>
      <c r="H2472" s="119"/>
      <c r="I2472" s="119"/>
      <c r="J2472" s="119"/>
      <c r="K2472" s="119"/>
      <c r="L2472" s="119"/>
      <c r="M2472" s="119"/>
      <c r="N2472" s="119"/>
      <c r="O2472" s="119"/>
      <c r="P2472" s="119"/>
      <c r="Q2472" s="119"/>
      <c r="R2472" s="119"/>
      <c r="S2472" s="119"/>
      <c r="T2472" s="120"/>
      <c r="U2472" s="121"/>
    </row>
    <row r="2473" spans="3:21" s="116" customFormat="1" x14ac:dyDescent="0.2">
      <c r="C2473" s="117"/>
      <c r="D2473" s="118"/>
      <c r="E2473" s="118"/>
      <c r="F2473" s="118"/>
      <c r="G2473" s="117"/>
      <c r="H2473" s="119"/>
      <c r="I2473" s="119"/>
      <c r="J2473" s="119"/>
      <c r="K2473" s="119"/>
      <c r="L2473" s="119"/>
      <c r="M2473" s="119"/>
      <c r="N2473" s="119"/>
      <c r="O2473" s="119"/>
      <c r="P2473" s="119"/>
      <c r="Q2473" s="119"/>
      <c r="R2473" s="119"/>
      <c r="S2473" s="119"/>
      <c r="T2473" s="120"/>
      <c r="U2473" s="121"/>
    </row>
    <row r="2474" spans="3:21" s="116" customFormat="1" x14ac:dyDescent="0.2">
      <c r="C2474" s="117"/>
      <c r="D2474" s="118"/>
      <c r="E2474" s="118"/>
      <c r="F2474" s="118"/>
      <c r="G2474" s="117"/>
      <c r="H2474" s="119"/>
      <c r="I2474" s="119"/>
      <c r="J2474" s="119"/>
      <c r="K2474" s="119"/>
      <c r="L2474" s="119"/>
      <c r="M2474" s="119"/>
      <c r="N2474" s="119"/>
      <c r="O2474" s="119"/>
      <c r="P2474" s="119"/>
      <c r="Q2474" s="119"/>
      <c r="R2474" s="119"/>
      <c r="S2474" s="119"/>
      <c r="T2474" s="120"/>
      <c r="U2474" s="121"/>
    </row>
    <row r="2475" spans="3:21" s="116" customFormat="1" x14ac:dyDescent="0.2">
      <c r="C2475" s="117"/>
      <c r="D2475" s="118"/>
      <c r="E2475" s="118"/>
      <c r="F2475" s="118"/>
      <c r="G2475" s="117"/>
      <c r="H2475" s="119"/>
      <c r="I2475" s="119"/>
      <c r="J2475" s="119"/>
      <c r="K2475" s="119"/>
      <c r="L2475" s="119"/>
      <c r="M2475" s="119"/>
      <c r="N2475" s="119"/>
      <c r="O2475" s="119"/>
      <c r="P2475" s="119"/>
      <c r="Q2475" s="119"/>
      <c r="R2475" s="119"/>
      <c r="S2475" s="119"/>
      <c r="T2475" s="120"/>
      <c r="U2475" s="121"/>
    </row>
    <row r="2476" spans="3:21" s="116" customFormat="1" x14ac:dyDescent="0.2">
      <c r="C2476" s="117"/>
      <c r="D2476" s="118"/>
      <c r="E2476" s="118"/>
      <c r="F2476" s="118"/>
      <c r="G2476" s="117"/>
      <c r="H2476" s="119"/>
      <c r="I2476" s="119"/>
      <c r="J2476" s="119"/>
      <c r="K2476" s="119"/>
      <c r="L2476" s="119"/>
      <c r="M2476" s="119"/>
      <c r="N2476" s="119"/>
      <c r="O2476" s="119"/>
      <c r="P2476" s="119"/>
      <c r="Q2476" s="119"/>
      <c r="R2476" s="119"/>
      <c r="S2476" s="119"/>
      <c r="T2476" s="120"/>
      <c r="U2476" s="121"/>
    </row>
    <row r="2477" spans="3:21" s="116" customFormat="1" x14ac:dyDescent="0.2">
      <c r="C2477" s="117"/>
      <c r="D2477" s="118"/>
      <c r="E2477" s="118"/>
      <c r="F2477" s="118"/>
      <c r="G2477" s="117"/>
      <c r="H2477" s="119"/>
      <c r="I2477" s="119"/>
      <c r="J2477" s="119"/>
      <c r="K2477" s="119"/>
      <c r="L2477" s="119"/>
      <c r="M2477" s="119"/>
      <c r="N2477" s="119"/>
      <c r="O2477" s="119"/>
      <c r="P2477" s="119"/>
      <c r="Q2477" s="119"/>
      <c r="R2477" s="119"/>
      <c r="S2477" s="119"/>
      <c r="T2477" s="120"/>
      <c r="U2477" s="121"/>
    </row>
    <row r="2478" spans="3:21" s="116" customFormat="1" x14ac:dyDescent="0.2">
      <c r="C2478" s="117"/>
      <c r="D2478" s="118"/>
      <c r="E2478" s="118"/>
      <c r="F2478" s="118"/>
      <c r="G2478" s="117"/>
      <c r="H2478" s="119"/>
      <c r="I2478" s="119"/>
      <c r="J2478" s="119"/>
      <c r="K2478" s="119"/>
      <c r="L2478" s="119"/>
      <c r="M2478" s="119"/>
      <c r="N2478" s="119"/>
      <c r="O2478" s="119"/>
      <c r="P2478" s="119"/>
      <c r="Q2478" s="119"/>
      <c r="R2478" s="119"/>
      <c r="S2478" s="119"/>
      <c r="T2478" s="120"/>
      <c r="U2478" s="121"/>
    </row>
    <row r="2479" spans="3:21" s="116" customFormat="1" x14ac:dyDescent="0.2">
      <c r="C2479" s="117"/>
      <c r="D2479" s="118"/>
      <c r="E2479" s="118"/>
      <c r="F2479" s="118"/>
      <c r="G2479" s="117"/>
      <c r="H2479" s="119"/>
      <c r="I2479" s="119"/>
      <c r="J2479" s="119"/>
      <c r="K2479" s="119"/>
      <c r="L2479" s="119"/>
      <c r="M2479" s="119"/>
      <c r="N2479" s="119"/>
      <c r="O2479" s="119"/>
      <c r="P2479" s="119"/>
      <c r="Q2479" s="119"/>
      <c r="R2479" s="119"/>
      <c r="S2479" s="119"/>
      <c r="T2479" s="120"/>
      <c r="U2479" s="121"/>
    </row>
    <row r="2480" spans="3:21" s="116" customFormat="1" x14ac:dyDescent="0.2">
      <c r="C2480" s="117"/>
      <c r="D2480" s="118"/>
      <c r="E2480" s="118"/>
      <c r="F2480" s="118"/>
      <c r="G2480" s="117"/>
      <c r="H2480" s="119"/>
      <c r="I2480" s="119"/>
      <c r="J2480" s="119"/>
      <c r="K2480" s="119"/>
      <c r="L2480" s="119"/>
      <c r="M2480" s="119"/>
      <c r="N2480" s="119"/>
      <c r="O2480" s="119"/>
      <c r="P2480" s="119"/>
      <c r="Q2480" s="119"/>
      <c r="R2480" s="119"/>
      <c r="S2480" s="119"/>
      <c r="T2480" s="120"/>
      <c r="U2480" s="121"/>
    </row>
    <row r="2481" spans="3:21" s="116" customFormat="1" x14ac:dyDescent="0.2">
      <c r="C2481" s="117"/>
      <c r="D2481" s="118"/>
      <c r="E2481" s="118"/>
      <c r="F2481" s="118"/>
      <c r="G2481" s="117"/>
      <c r="H2481" s="119"/>
      <c r="I2481" s="119"/>
      <c r="J2481" s="119"/>
      <c r="K2481" s="119"/>
      <c r="L2481" s="119"/>
      <c r="M2481" s="119"/>
      <c r="N2481" s="119"/>
      <c r="O2481" s="119"/>
      <c r="P2481" s="119"/>
      <c r="Q2481" s="119"/>
      <c r="R2481" s="119"/>
      <c r="S2481" s="119"/>
      <c r="T2481" s="120"/>
      <c r="U2481" s="121"/>
    </row>
    <row r="2482" spans="3:21" s="116" customFormat="1" x14ac:dyDescent="0.2">
      <c r="C2482" s="117"/>
      <c r="D2482" s="118"/>
      <c r="E2482" s="118"/>
      <c r="F2482" s="118"/>
      <c r="G2482" s="117"/>
      <c r="H2482" s="119"/>
      <c r="I2482" s="119"/>
      <c r="J2482" s="119"/>
      <c r="K2482" s="119"/>
      <c r="L2482" s="119"/>
      <c r="M2482" s="119"/>
      <c r="N2482" s="119"/>
      <c r="O2482" s="119"/>
      <c r="P2482" s="119"/>
      <c r="Q2482" s="119"/>
      <c r="R2482" s="119"/>
      <c r="S2482" s="119"/>
      <c r="T2482" s="120"/>
      <c r="U2482" s="121"/>
    </row>
    <row r="2483" spans="3:21" s="116" customFormat="1" x14ac:dyDescent="0.2">
      <c r="C2483" s="117"/>
      <c r="D2483" s="118"/>
      <c r="E2483" s="118"/>
      <c r="F2483" s="118"/>
      <c r="G2483" s="117"/>
      <c r="H2483" s="119"/>
      <c r="I2483" s="119"/>
      <c r="J2483" s="119"/>
      <c r="K2483" s="119"/>
      <c r="L2483" s="119"/>
      <c r="M2483" s="119"/>
      <c r="N2483" s="119"/>
      <c r="O2483" s="119"/>
      <c r="P2483" s="119"/>
      <c r="Q2483" s="119"/>
      <c r="R2483" s="119"/>
      <c r="S2483" s="119"/>
      <c r="T2483" s="120"/>
      <c r="U2483" s="121"/>
    </row>
    <row r="2484" spans="3:21" s="116" customFormat="1" x14ac:dyDescent="0.2">
      <c r="C2484" s="117"/>
      <c r="D2484" s="118"/>
      <c r="E2484" s="118"/>
      <c r="F2484" s="118"/>
      <c r="G2484" s="117"/>
      <c r="H2484" s="119"/>
      <c r="I2484" s="119"/>
      <c r="J2484" s="119"/>
      <c r="K2484" s="119"/>
      <c r="L2484" s="119"/>
      <c r="M2484" s="119"/>
      <c r="N2484" s="119"/>
      <c r="O2484" s="119"/>
      <c r="P2484" s="119"/>
      <c r="Q2484" s="119"/>
      <c r="R2484" s="119"/>
      <c r="S2484" s="119"/>
      <c r="T2484" s="120"/>
      <c r="U2484" s="121"/>
    </row>
    <row r="2485" spans="3:21" s="116" customFormat="1" x14ac:dyDescent="0.2">
      <c r="C2485" s="117"/>
      <c r="D2485" s="118"/>
      <c r="E2485" s="118"/>
      <c r="F2485" s="118"/>
      <c r="G2485" s="117"/>
      <c r="H2485" s="119"/>
      <c r="I2485" s="119"/>
      <c r="J2485" s="119"/>
      <c r="K2485" s="119"/>
      <c r="L2485" s="119"/>
      <c r="M2485" s="119"/>
      <c r="N2485" s="119"/>
      <c r="O2485" s="119"/>
      <c r="P2485" s="119"/>
      <c r="Q2485" s="119"/>
      <c r="R2485" s="119"/>
      <c r="S2485" s="119"/>
      <c r="T2485" s="120"/>
      <c r="U2485" s="121"/>
    </row>
    <row r="2486" spans="3:21" s="116" customFormat="1" x14ac:dyDescent="0.2">
      <c r="C2486" s="117"/>
      <c r="D2486" s="118"/>
      <c r="E2486" s="118"/>
      <c r="F2486" s="118"/>
      <c r="G2486" s="117"/>
      <c r="H2486" s="119"/>
      <c r="I2486" s="119"/>
      <c r="J2486" s="119"/>
      <c r="K2486" s="119"/>
      <c r="L2486" s="119"/>
      <c r="M2486" s="119"/>
      <c r="N2486" s="119"/>
      <c r="O2486" s="119"/>
      <c r="P2486" s="119"/>
      <c r="Q2486" s="119"/>
      <c r="R2486" s="119"/>
      <c r="S2486" s="119"/>
      <c r="T2486" s="120"/>
      <c r="U2486" s="121"/>
    </row>
    <row r="2487" spans="3:21" s="116" customFormat="1" x14ac:dyDescent="0.2">
      <c r="C2487" s="117"/>
      <c r="D2487" s="118"/>
      <c r="E2487" s="118"/>
      <c r="F2487" s="118"/>
      <c r="G2487" s="117"/>
      <c r="H2487" s="119"/>
      <c r="I2487" s="119"/>
      <c r="J2487" s="119"/>
      <c r="K2487" s="119"/>
      <c r="L2487" s="119"/>
      <c r="M2487" s="119"/>
      <c r="N2487" s="119"/>
      <c r="O2487" s="119"/>
      <c r="P2487" s="119"/>
      <c r="Q2487" s="119"/>
      <c r="R2487" s="119"/>
      <c r="S2487" s="119"/>
      <c r="T2487" s="120"/>
      <c r="U2487" s="121"/>
    </row>
    <row r="2488" spans="3:21" s="116" customFormat="1" x14ac:dyDescent="0.2">
      <c r="C2488" s="117"/>
      <c r="D2488" s="118"/>
      <c r="E2488" s="118"/>
      <c r="F2488" s="118"/>
      <c r="G2488" s="117"/>
      <c r="H2488" s="119"/>
      <c r="I2488" s="119"/>
      <c r="J2488" s="119"/>
      <c r="K2488" s="119"/>
      <c r="L2488" s="119"/>
      <c r="M2488" s="119"/>
      <c r="N2488" s="119"/>
      <c r="O2488" s="119"/>
      <c r="P2488" s="119"/>
      <c r="Q2488" s="119"/>
      <c r="R2488" s="119"/>
      <c r="S2488" s="119"/>
      <c r="T2488" s="120"/>
      <c r="U2488" s="121"/>
    </row>
    <row r="2489" spans="3:21" s="116" customFormat="1" x14ac:dyDescent="0.2">
      <c r="C2489" s="117"/>
      <c r="D2489" s="118"/>
      <c r="E2489" s="118"/>
      <c r="F2489" s="118"/>
      <c r="G2489" s="117"/>
      <c r="H2489" s="119"/>
      <c r="I2489" s="119"/>
      <c r="J2489" s="119"/>
      <c r="K2489" s="119"/>
      <c r="L2489" s="119"/>
      <c r="M2489" s="119"/>
      <c r="N2489" s="119"/>
      <c r="O2489" s="119"/>
      <c r="P2489" s="119"/>
      <c r="Q2489" s="119"/>
      <c r="R2489" s="119"/>
      <c r="S2489" s="119"/>
      <c r="T2489" s="120"/>
      <c r="U2489" s="121"/>
    </row>
    <row r="2490" spans="3:21" s="116" customFormat="1" x14ac:dyDescent="0.2">
      <c r="C2490" s="117"/>
      <c r="D2490" s="118"/>
      <c r="E2490" s="118"/>
      <c r="F2490" s="118"/>
      <c r="G2490" s="117"/>
      <c r="H2490" s="119"/>
      <c r="I2490" s="119"/>
      <c r="J2490" s="119"/>
      <c r="K2490" s="119"/>
      <c r="L2490" s="119"/>
      <c r="M2490" s="119"/>
      <c r="N2490" s="119"/>
      <c r="O2490" s="119"/>
      <c r="P2490" s="119"/>
      <c r="Q2490" s="119"/>
      <c r="R2490" s="119"/>
      <c r="S2490" s="119"/>
      <c r="T2490" s="120"/>
      <c r="U2490" s="121"/>
    </row>
    <row r="2491" spans="3:21" s="116" customFormat="1" x14ac:dyDescent="0.2">
      <c r="C2491" s="117"/>
      <c r="D2491" s="118"/>
      <c r="E2491" s="118"/>
      <c r="F2491" s="118"/>
      <c r="G2491" s="117"/>
      <c r="H2491" s="119"/>
      <c r="I2491" s="119"/>
      <c r="J2491" s="119"/>
      <c r="K2491" s="119"/>
      <c r="L2491" s="119"/>
      <c r="M2491" s="119"/>
      <c r="N2491" s="119"/>
      <c r="O2491" s="119"/>
      <c r="P2491" s="119"/>
      <c r="Q2491" s="119"/>
      <c r="R2491" s="119"/>
      <c r="S2491" s="119"/>
      <c r="T2491" s="120"/>
      <c r="U2491" s="121"/>
    </row>
    <row r="2492" spans="3:21" s="116" customFormat="1" x14ac:dyDescent="0.2">
      <c r="C2492" s="117"/>
      <c r="D2492" s="118"/>
      <c r="E2492" s="118"/>
      <c r="F2492" s="118"/>
      <c r="G2492" s="117"/>
      <c r="H2492" s="119"/>
      <c r="I2492" s="119"/>
      <c r="J2492" s="119"/>
      <c r="K2492" s="119"/>
      <c r="L2492" s="119"/>
      <c r="M2492" s="119"/>
      <c r="N2492" s="119"/>
      <c r="O2492" s="119"/>
      <c r="P2492" s="119"/>
      <c r="Q2492" s="119"/>
      <c r="R2492" s="119"/>
      <c r="S2492" s="119"/>
      <c r="T2492" s="120"/>
      <c r="U2492" s="121"/>
    </row>
    <row r="2493" spans="3:21" s="116" customFormat="1" x14ac:dyDescent="0.2">
      <c r="C2493" s="117"/>
      <c r="D2493" s="118"/>
      <c r="E2493" s="118"/>
      <c r="F2493" s="118"/>
      <c r="G2493" s="117"/>
      <c r="H2493" s="119"/>
      <c r="I2493" s="119"/>
      <c r="J2493" s="119"/>
      <c r="K2493" s="119"/>
      <c r="L2493" s="119"/>
      <c r="M2493" s="119"/>
      <c r="N2493" s="119"/>
      <c r="O2493" s="119"/>
      <c r="P2493" s="119"/>
      <c r="Q2493" s="119"/>
      <c r="R2493" s="119"/>
      <c r="S2493" s="119"/>
      <c r="T2493" s="120"/>
      <c r="U2493" s="121"/>
    </row>
    <row r="2494" spans="3:21" s="116" customFormat="1" x14ac:dyDescent="0.2">
      <c r="C2494" s="117"/>
      <c r="D2494" s="118"/>
      <c r="E2494" s="118"/>
      <c r="F2494" s="118"/>
      <c r="G2494" s="117"/>
      <c r="H2494" s="119"/>
      <c r="I2494" s="119"/>
      <c r="J2494" s="119"/>
      <c r="K2494" s="119"/>
      <c r="L2494" s="119"/>
      <c r="M2494" s="119"/>
      <c r="N2494" s="119"/>
      <c r="O2494" s="119"/>
      <c r="P2494" s="119"/>
      <c r="Q2494" s="119"/>
      <c r="R2494" s="119"/>
      <c r="S2494" s="119"/>
      <c r="T2494" s="120"/>
      <c r="U2494" s="121"/>
    </row>
    <row r="2495" spans="3:21" s="116" customFormat="1" x14ac:dyDescent="0.2">
      <c r="C2495" s="117"/>
      <c r="D2495" s="118"/>
      <c r="E2495" s="118"/>
      <c r="F2495" s="118"/>
      <c r="G2495" s="117"/>
      <c r="H2495" s="119"/>
      <c r="I2495" s="119"/>
      <c r="J2495" s="119"/>
      <c r="K2495" s="119"/>
      <c r="L2495" s="119"/>
      <c r="M2495" s="119"/>
      <c r="N2495" s="119"/>
      <c r="O2495" s="119"/>
      <c r="P2495" s="119"/>
      <c r="Q2495" s="119"/>
      <c r="R2495" s="119"/>
      <c r="S2495" s="119"/>
      <c r="T2495" s="120"/>
      <c r="U2495" s="121"/>
    </row>
    <row r="2496" spans="3:21" s="116" customFormat="1" x14ac:dyDescent="0.2">
      <c r="C2496" s="117"/>
      <c r="D2496" s="118"/>
      <c r="E2496" s="118"/>
      <c r="F2496" s="118"/>
      <c r="G2496" s="117"/>
      <c r="H2496" s="119"/>
      <c r="I2496" s="119"/>
      <c r="J2496" s="119"/>
      <c r="K2496" s="119"/>
      <c r="L2496" s="119"/>
      <c r="M2496" s="119"/>
      <c r="N2496" s="119"/>
      <c r="O2496" s="119"/>
      <c r="P2496" s="119"/>
      <c r="Q2496" s="119"/>
      <c r="R2496" s="119"/>
      <c r="S2496" s="119"/>
      <c r="T2496" s="120"/>
      <c r="U2496" s="121"/>
    </row>
    <row r="2497" spans="3:21" s="116" customFormat="1" x14ac:dyDescent="0.2">
      <c r="C2497" s="117"/>
      <c r="D2497" s="118"/>
      <c r="E2497" s="118"/>
      <c r="F2497" s="118"/>
      <c r="G2497" s="117"/>
      <c r="H2497" s="119"/>
      <c r="I2497" s="119"/>
      <c r="J2497" s="119"/>
      <c r="K2497" s="119"/>
      <c r="L2497" s="119"/>
      <c r="M2497" s="119"/>
      <c r="N2497" s="119"/>
      <c r="O2497" s="119"/>
      <c r="P2497" s="119"/>
      <c r="Q2497" s="119"/>
      <c r="R2497" s="119"/>
      <c r="S2497" s="119"/>
      <c r="T2497" s="120"/>
      <c r="U2497" s="121"/>
    </row>
    <row r="2498" spans="3:21" s="116" customFormat="1" x14ac:dyDescent="0.2">
      <c r="C2498" s="117"/>
      <c r="D2498" s="118"/>
      <c r="E2498" s="118"/>
      <c r="F2498" s="118"/>
      <c r="G2498" s="117"/>
      <c r="H2498" s="119"/>
      <c r="I2498" s="119"/>
      <c r="J2498" s="119"/>
      <c r="K2498" s="119"/>
      <c r="L2498" s="119"/>
      <c r="M2498" s="119"/>
      <c r="N2498" s="119"/>
      <c r="O2498" s="119"/>
      <c r="P2498" s="119"/>
      <c r="Q2498" s="119"/>
      <c r="R2498" s="119"/>
      <c r="S2498" s="119"/>
      <c r="T2498" s="120"/>
      <c r="U2498" s="121"/>
    </row>
    <row r="2499" spans="3:21" s="116" customFormat="1" x14ac:dyDescent="0.2">
      <c r="C2499" s="117"/>
      <c r="D2499" s="118"/>
      <c r="E2499" s="118"/>
      <c r="F2499" s="118"/>
      <c r="G2499" s="117"/>
      <c r="H2499" s="119"/>
      <c r="I2499" s="119"/>
      <c r="J2499" s="119"/>
      <c r="K2499" s="119"/>
      <c r="L2499" s="119"/>
      <c r="M2499" s="119"/>
      <c r="N2499" s="119"/>
      <c r="O2499" s="119"/>
      <c r="P2499" s="119"/>
      <c r="Q2499" s="119"/>
      <c r="R2499" s="119"/>
      <c r="S2499" s="119"/>
      <c r="T2499" s="120"/>
      <c r="U2499" s="121"/>
    </row>
    <row r="2500" spans="3:21" s="116" customFormat="1" x14ac:dyDescent="0.2">
      <c r="C2500" s="117"/>
      <c r="D2500" s="118"/>
      <c r="E2500" s="118"/>
      <c r="F2500" s="118"/>
      <c r="G2500" s="117"/>
      <c r="H2500" s="119"/>
      <c r="I2500" s="119"/>
      <c r="J2500" s="119"/>
      <c r="K2500" s="119"/>
      <c r="L2500" s="119"/>
      <c r="M2500" s="119"/>
      <c r="N2500" s="119"/>
      <c r="O2500" s="119"/>
      <c r="P2500" s="119"/>
      <c r="Q2500" s="119"/>
      <c r="R2500" s="119"/>
      <c r="S2500" s="119"/>
      <c r="T2500" s="120"/>
      <c r="U2500" s="121"/>
    </row>
    <row r="2501" spans="3:21" s="116" customFormat="1" x14ac:dyDescent="0.2">
      <c r="C2501" s="117"/>
      <c r="D2501" s="118"/>
      <c r="E2501" s="118"/>
      <c r="F2501" s="118"/>
      <c r="G2501" s="117"/>
      <c r="H2501" s="119"/>
      <c r="I2501" s="119"/>
      <c r="J2501" s="119"/>
      <c r="K2501" s="119"/>
      <c r="L2501" s="119"/>
      <c r="M2501" s="119"/>
      <c r="N2501" s="119"/>
      <c r="O2501" s="119"/>
      <c r="P2501" s="119"/>
      <c r="Q2501" s="119"/>
      <c r="R2501" s="119"/>
      <c r="S2501" s="119"/>
      <c r="T2501" s="120"/>
      <c r="U2501" s="121"/>
    </row>
    <row r="2502" spans="3:21" s="116" customFormat="1" x14ac:dyDescent="0.2">
      <c r="C2502" s="117"/>
      <c r="D2502" s="118"/>
      <c r="E2502" s="118"/>
      <c r="F2502" s="118"/>
      <c r="G2502" s="117"/>
      <c r="H2502" s="119"/>
      <c r="I2502" s="119"/>
      <c r="J2502" s="119"/>
      <c r="K2502" s="119"/>
      <c r="L2502" s="119"/>
      <c r="M2502" s="119"/>
      <c r="N2502" s="119"/>
      <c r="O2502" s="119"/>
      <c r="P2502" s="119"/>
      <c r="Q2502" s="119"/>
      <c r="R2502" s="119"/>
      <c r="S2502" s="119"/>
      <c r="T2502" s="120"/>
      <c r="U2502" s="121"/>
    </row>
    <row r="2503" spans="3:21" s="116" customFormat="1" x14ac:dyDescent="0.2">
      <c r="C2503" s="117"/>
      <c r="D2503" s="118"/>
      <c r="E2503" s="118"/>
      <c r="F2503" s="118"/>
      <c r="G2503" s="117"/>
      <c r="H2503" s="119"/>
      <c r="I2503" s="119"/>
      <c r="J2503" s="119"/>
      <c r="K2503" s="119"/>
      <c r="L2503" s="119"/>
      <c r="M2503" s="119"/>
      <c r="N2503" s="119"/>
      <c r="O2503" s="119"/>
      <c r="P2503" s="119"/>
      <c r="Q2503" s="119"/>
      <c r="R2503" s="119"/>
      <c r="S2503" s="119"/>
      <c r="T2503" s="120"/>
      <c r="U2503" s="121"/>
    </row>
    <row r="2504" spans="3:21" s="116" customFormat="1" x14ac:dyDescent="0.2">
      <c r="C2504" s="117"/>
      <c r="D2504" s="118"/>
      <c r="E2504" s="118"/>
      <c r="F2504" s="118"/>
      <c r="G2504" s="117"/>
      <c r="H2504" s="119"/>
      <c r="I2504" s="119"/>
      <c r="J2504" s="119"/>
      <c r="K2504" s="119"/>
      <c r="L2504" s="119"/>
      <c r="M2504" s="119"/>
      <c r="N2504" s="119"/>
      <c r="O2504" s="119"/>
      <c r="P2504" s="119"/>
      <c r="Q2504" s="119"/>
      <c r="R2504" s="119"/>
      <c r="S2504" s="119"/>
      <c r="T2504" s="120"/>
      <c r="U2504" s="121"/>
    </row>
    <row r="2505" spans="3:21" s="116" customFormat="1" x14ac:dyDescent="0.2">
      <c r="C2505" s="117"/>
      <c r="D2505" s="118"/>
      <c r="E2505" s="118"/>
      <c r="F2505" s="118"/>
      <c r="G2505" s="117"/>
      <c r="H2505" s="119"/>
      <c r="I2505" s="119"/>
      <c r="J2505" s="119"/>
      <c r="K2505" s="119"/>
      <c r="L2505" s="119"/>
      <c r="M2505" s="119"/>
      <c r="N2505" s="119"/>
      <c r="O2505" s="119"/>
      <c r="P2505" s="119"/>
      <c r="Q2505" s="119"/>
      <c r="R2505" s="119"/>
      <c r="S2505" s="119"/>
      <c r="T2505" s="120"/>
      <c r="U2505" s="121"/>
    </row>
    <row r="2506" spans="3:21" s="116" customFormat="1" x14ac:dyDescent="0.2">
      <c r="C2506" s="117"/>
      <c r="D2506" s="118"/>
      <c r="E2506" s="118"/>
      <c r="F2506" s="118"/>
      <c r="G2506" s="117"/>
      <c r="H2506" s="119"/>
      <c r="I2506" s="119"/>
      <c r="J2506" s="119"/>
      <c r="K2506" s="119"/>
      <c r="L2506" s="119"/>
      <c r="M2506" s="119"/>
      <c r="N2506" s="119"/>
      <c r="O2506" s="119"/>
      <c r="P2506" s="119"/>
      <c r="Q2506" s="119"/>
      <c r="R2506" s="119"/>
      <c r="S2506" s="119"/>
      <c r="T2506" s="120"/>
      <c r="U2506" s="121"/>
    </row>
    <row r="2507" spans="3:21" s="116" customFormat="1" x14ac:dyDescent="0.2">
      <c r="C2507" s="117"/>
      <c r="D2507" s="118"/>
      <c r="E2507" s="118"/>
      <c r="F2507" s="118"/>
      <c r="G2507" s="117"/>
      <c r="H2507" s="119"/>
      <c r="I2507" s="119"/>
      <c r="J2507" s="119"/>
      <c r="K2507" s="119"/>
      <c r="L2507" s="119"/>
      <c r="M2507" s="119"/>
      <c r="N2507" s="119"/>
      <c r="O2507" s="119"/>
      <c r="P2507" s="119"/>
      <c r="Q2507" s="119"/>
      <c r="R2507" s="119"/>
      <c r="S2507" s="119"/>
      <c r="T2507" s="120"/>
      <c r="U2507" s="121"/>
    </row>
    <row r="2508" spans="3:21" s="116" customFormat="1" x14ac:dyDescent="0.2">
      <c r="C2508" s="117"/>
      <c r="D2508" s="118"/>
      <c r="E2508" s="118"/>
      <c r="F2508" s="118"/>
      <c r="G2508" s="117"/>
      <c r="H2508" s="119"/>
      <c r="I2508" s="119"/>
      <c r="J2508" s="119"/>
      <c r="K2508" s="119"/>
      <c r="L2508" s="119"/>
      <c r="M2508" s="119"/>
      <c r="N2508" s="119"/>
      <c r="O2508" s="119"/>
      <c r="P2508" s="119"/>
      <c r="Q2508" s="119"/>
      <c r="R2508" s="119"/>
      <c r="S2508" s="119"/>
      <c r="T2508" s="120"/>
      <c r="U2508" s="121"/>
    </row>
    <row r="2509" spans="3:21" s="116" customFormat="1" x14ac:dyDescent="0.2">
      <c r="C2509" s="117"/>
      <c r="D2509" s="118"/>
      <c r="E2509" s="118"/>
      <c r="F2509" s="118"/>
      <c r="G2509" s="117"/>
      <c r="H2509" s="119"/>
      <c r="I2509" s="119"/>
      <c r="J2509" s="119"/>
      <c r="K2509" s="119"/>
      <c r="L2509" s="119"/>
      <c r="M2509" s="119"/>
      <c r="N2509" s="119"/>
      <c r="O2509" s="119"/>
      <c r="P2509" s="119"/>
      <c r="Q2509" s="119"/>
      <c r="R2509" s="119"/>
      <c r="S2509" s="119"/>
      <c r="T2509" s="120"/>
      <c r="U2509" s="121"/>
    </row>
    <row r="2510" spans="3:21" s="116" customFormat="1" x14ac:dyDescent="0.2">
      <c r="C2510" s="117"/>
      <c r="D2510" s="118"/>
      <c r="E2510" s="118"/>
      <c r="F2510" s="118"/>
      <c r="G2510" s="117"/>
      <c r="H2510" s="119"/>
      <c r="I2510" s="119"/>
      <c r="J2510" s="119"/>
      <c r="K2510" s="119"/>
      <c r="L2510" s="119"/>
      <c r="M2510" s="119"/>
      <c r="N2510" s="119"/>
      <c r="O2510" s="119"/>
      <c r="P2510" s="119"/>
      <c r="Q2510" s="119"/>
      <c r="R2510" s="119"/>
      <c r="S2510" s="119"/>
      <c r="T2510" s="120"/>
      <c r="U2510" s="121"/>
    </row>
    <row r="2511" spans="3:21" s="116" customFormat="1" x14ac:dyDescent="0.2">
      <c r="C2511" s="117"/>
      <c r="D2511" s="118"/>
      <c r="E2511" s="118"/>
      <c r="F2511" s="118"/>
      <c r="G2511" s="117"/>
      <c r="H2511" s="119"/>
      <c r="I2511" s="119"/>
      <c r="J2511" s="119"/>
      <c r="K2511" s="119"/>
      <c r="L2511" s="119"/>
      <c r="M2511" s="119"/>
      <c r="N2511" s="119"/>
      <c r="O2511" s="119"/>
      <c r="P2511" s="119"/>
      <c r="Q2511" s="119"/>
      <c r="R2511" s="119"/>
      <c r="S2511" s="119"/>
      <c r="T2511" s="120"/>
      <c r="U2511" s="121"/>
    </row>
    <row r="2512" spans="3:21" s="116" customFormat="1" x14ac:dyDescent="0.2">
      <c r="C2512" s="117"/>
      <c r="D2512" s="118"/>
      <c r="E2512" s="118"/>
      <c r="F2512" s="118"/>
      <c r="G2512" s="117"/>
      <c r="H2512" s="119"/>
      <c r="I2512" s="119"/>
      <c r="J2512" s="119"/>
      <c r="K2512" s="119"/>
      <c r="L2512" s="119"/>
      <c r="M2512" s="119"/>
      <c r="N2512" s="119"/>
      <c r="O2512" s="119"/>
      <c r="P2512" s="119"/>
      <c r="Q2512" s="119"/>
      <c r="R2512" s="119"/>
      <c r="S2512" s="119"/>
      <c r="T2512" s="120"/>
      <c r="U2512" s="121"/>
    </row>
    <row r="2513" spans="3:21" s="116" customFormat="1" x14ac:dyDescent="0.2">
      <c r="C2513" s="117"/>
      <c r="D2513" s="118"/>
      <c r="E2513" s="118"/>
      <c r="F2513" s="118"/>
      <c r="G2513" s="117"/>
      <c r="H2513" s="119"/>
      <c r="I2513" s="119"/>
      <c r="J2513" s="119"/>
      <c r="K2513" s="119"/>
      <c r="L2513" s="119"/>
      <c r="M2513" s="119"/>
      <c r="N2513" s="119"/>
      <c r="O2513" s="119"/>
      <c r="P2513" s="119"/>
      <c r="Q2513" s="119"/>
      <c r="R2513" s="119"/>
      <c r="S2513" s="119"/>
      <c r="T2513" s="120"/>
      <c r="U2513" s="121"/>
    </row>
    <row r="2514" spans="3:21" s="116" customFormat="1" x14ac:dyDescent="0.2">
      <c r="C2514" s="117"/>
      <c r="D2514" s="118"/>
      <c r="E2514" s="118"/>
      <c r="F2514" s="118"/>
      <c r="G2514" s="117"/>
      <c r="H2514" s="119"/>
      <c r="I2514" s="119"/>
      <c r="J2514" s="119"/>
      <c r="K2514" s="119"/>
      <c r="L2514" s="119"/>
      <c r="M2514" s="119"/>
      <c r="N2514" s="119"/>
      <c r="O2514" s="119"/>
      <c r="P2514" s="119"/>
      <c r="Q2514" s="119"/>
      <c r="R2514" s="119"/>
      <c r="S2514" s="119"/>
      <c r="T2514" s="120"/>
      <c r="U2514" s="121"/>
    </row>
    <row r="2515" spans="3:21" s="116" customFormat="1" x14ac:dyDescent="0.2">
      <c r="C2515" s="117"/>
      <c r="D2515" s="118"/>
      <c r="E2515" s="118"/>
      <c r="F2515" s="118"/>
      <c r="G2515" s="117"/>
      <c r="H2515" s="119"/>
      <c r="I2515" s="119"/>
      <c r="J2515" s="119"/>
      <c r="K2515" s="119"/>
      <c r="L2515" s="119"/>
      <c r="M2515" s="119"/>
      <c r="N2515" s="119"/>
      <c r="O2515" s="119"/>
      <c r="P2515" s="119"/>
      <c r="Q2515" s="119"/>
      <c r="R2515" s="119"/>
      <c r="S2515" s="119"/>
      <c r="T2515" s="120"/>
      <c r="U2515" s="121"/>
    </row>
    <row r="2516" spans="3:21" s="116" customFormat="1" x14ac:dyDescent="0.2">
      <c r="C2516" s="117"/>
      <c r="D2516" s="118"/>
      <c r="E2516" s="118"/>
      <c r="F2516" s="118"/>
      <c r="G2516" s="117"/>
      <c r="H2516" s="119"/>
      <c r="I2516" s="119"/>
      <c r="J2516" s="119"/>
      <c r="K2516" s="119"/>
      <c r="L2516" s="119"/>
      <c r="M2516" s="119"/>
      <c r="N2516" s="119"/>
      <c r="O2516" s="119"/>
      <c r="P2516" s="119"/>
      <c r="Q2516" s="119"/>
      <c r="R2516" s="119"/>
      <c r="S2516" s="119"/>
      <c r="T2516" s="120"/>
      <c r="U2516" s="121"/>
    </row>
    <row r="2517" spans="3:21" s="116" customFormat="1" x14ac:dyDescent="0.2">
      <c r="C2517" s="117"/>
      <c r="D2517" s="118"/>
      <c r="E2517" s="118"/>
      <c r="F2517" s="118"/>
      <c r="G2517" s="117"/>
      <c r="H2517" s="119"/>
      <c r="I2517" s="119"/>
      <c r="J2517" s="119"/>
      <c r="K2517" s="119"/>
      <c r="L2517" s="119"/>
      <c r="M2517" s="119"/>
      <c r="N2517" s="119"/>
      <c r="O2517" s="119"/>
      <c r="P2517" s="119"/>
      <c r="Q2517" s="119"/>
      <c r="R2517" s="119"/>
      <c r="S2517" s="119"/>
      <c r="T2517" s="120"/>
      <c r="U2517" s="121"/>
    </row>
    <row r="2518" spans="3:21" s="116" customFormat="1" x14ac:dyDescent="0.2">
      <c r="C2518" s="117"/>
      <c r="D2518" s="118"/>
      <c r="E2518" s="118"/>
      <c r="F2518" s="118"/>
      <c r="G2518" s="117"/>
      <c r="H2518" s="119"/>
      <c r="I2518" s="119"/>
      <c r="J2518" s="119"/>
      <c r="K2518" s="119"/>
      <c r="L2518" s="119"/>
      <c r="M2518" s="119"/>
      <c r="N2518" s="119"/>
      <c r="O2518" s="119"/>
      <c r="P2518" s="119"/>
      <c r="Q2518" s="119"/>
      <c r="R2518" s="119"/>
      <c r="S2518" s="119"/>
      <c r="T2518" s="120"/>
      <c r="U2518" s="121"/>
    </row>
    <row r="2519" spans="3:21" s="116" customFormat="1" x14ac:dyDescent="0.2">
      <c r="C2519" s="117"/>
      <c r="D2519" s="118"/>
      <c r="E2519" s="118"/>
      <c r="F2519" s="118"/>
      <c r="G2519" s="117"/>
      <c r="H2519" s="119"/>
      <c r="I2519" s="119"/>
      <c r="J2519" s="119"/>
      <c r="K2519" s="119"/>
      <c r="L2519" s="119"/>
      <c r="M2519" s="119"/>
      <c r="N2519" s="119"/>
      <c r="O2519" s="119"/>
      <c r="P2519" s="119"/>
      <c r="Q2519" s="119"/>
      <c r="R2519" s="119"/>
      <c r="S2519" s="119"/>
      <c r="T2519" s="120"/>
      <c r="U2519" s="121"/>
    </row>
    <row r="2520" spans="3:21" s="116" customFormat="1" x14ac:dyDescent="0.2">
      <c r="C2520" s="117"/>
      <c r="D2520" s="118"/>
      <c r="E2520" s="118"/>
      <c r="F2520" s="118"/>
      <c r="G2520" s="117"/>
      <c r="H2520" s="119"/>
      <c r="I2520" s="119"/>
      <c r="J2520" s="119"/>
      <c r="K2520" s="119"/>
      <c r="L2520" s="119"/>
      <c r="M2520" s="119"/>
      <c r="N2520" s="119"/>
      <c r="O2520" s="119"/>
      <c r="P2520" s="119"/>
      <c r="Q2520" s="119"/>
      <c r="R2520" s="119"/>
      <c r="S2520" s="119"/>
      <c r="T2520" s="120"/>
      <c r="U2520" s="121"/>
    </row>
    <row r="2521" spans="3:21" s="116" customFormat="1" x14ac:dyDescent="0.2">
      <c r="C2521" s="117"/>
      <c r="D2521" s="118"/>
      <c r="E2521" s="118"/>
      <c r="F2521" s="118"/>
      <c r="G2521" s="117"/>
      <c r="H2521" s="119"/>
      <c r="I2521" s="119"/>
      <c r="J2521" s="119"/>
      <c r="K2521" s="119"/>
      <c r="L2521" s="119"/>
      <c r="M2521" s="119"/>
      <c r="N2521" s="119"/>
      <c r="O2521" s="119"/>
      <c r="P2521" s="119"/>
      <c r="Q2521" s="119"/>
      <c r="R2521" s="119"/>
      <c r="S2521" s="119"/>
      <c r="T2521" s="120"/>
      <c r="U2521" s="121"/>
    </row>
    <row r="2522" spans="3:21" s="116" customFormat="1" x14ac:dyDescent="0.2">
      <c r="C2522" s="117"/>
      <c r="D2522" s="118"/>
      <c r="E2522" s="118"/>
      <c r="F2522" s="118"/>
      <c r="G2522" s="117"/>
      <c r="H2522" s="119"/>
      <c r="I2522" s="119"/>
      <c r="J2522" s="119"/>
      <c r="K2522" s="119"/>
      <c r="L2522" s="119"/>
      <c r="M2522" s="119"/>
      <c r="N2522" s="119"/>
      <c r="O2522" s="119"/>
      <c r="P2522" s="119"/>
      <c r="Q2522" s="119"/>
      <c r="R2522" s="119"/>
      <c r="S2522" s="119"/>
      <c r="T2522" s="120"/>
      <c r="U2522" s="121"/>
    </row>
    <row r="2523" spans="3:21" s="116" customFormat="1" x14ac:dyDescent="0.2">
      <c r="C2523" s="117"/>
      <c r="D2523" s="118"/>
      <c r="E2523" s="118"/>
      <c r="F2523" s="118"/>
      <c r="G2523" s="117"/>
      <c r="H2523" s="119"/>
      <c r="I2523" s="119"/>
      <c r="J2523" s="119"/>
      <c r="K2523" s="119"/>
      <c r="L2523" s="119"/>
      <c r="M2523" s="119"/>
      <c r="N2523" s="119"/>
      <c r="O2523" s="119"/>
      <c r="P2523" s="119"/>
      <c r="Q2523" s="119"/>
      <c r="R2523" s="119"/>
      <c r="S2523" s="119"/>
      <c r="T2523" s="120"/>
      <c r="U2523" s="121"/>
    </row>
    <row r="2524" spans="3:21" s="116" customFormat="1" x14ac:dyDescent="0.2">
      <c r="C2524" s="117"/>
      <c r="D2524" s="118"/>
      <c r="E2524" s="118"/>
      <c r="F2524" s="118"/>
      <c r="G2524" s="117"/>
      <c r="H2524" s="119"/>
      <c r="I2524" s="119"/>
      <c r="J2524" s="119"/>
      <c r="K2524" s="119"/>
      <c r="L2524" s="119"/>
      <c r="M2524" s="119"/>
      <c r="N2524" s="119"/>
      <c r="O2524" s="119"/>
      <c r="P2524" s="119"/>
      <c r="Q2524" s="119"/>
      <c r="R2524" s="119"/>
      <c r="S2524" s="119"/>
      <c r="T2524" s="120"/>
      <c r="U2524" s="121"/>
    </row>
    <row r="2525" spans="3:21" s="116" customFormat="1" x14ac:dyDescent="0.2">
      <c r="C2525" s="117"/>
      <c r="D2525" s="118"/>
      <c r="E2525" s="118"/>
      <c r="F2525" s="118"/>
      <c r="G2525" s="117"/>
      <c r="H2525" s="119"/>
      <c r="I2525" s="119"/>
      <c r="J2525" s="119"/>
      <c r="K2525" s="119"/>
      <c r="L2525" s="119"/>
      <c r="M2525" s="119"/>
      <c r="N2525" s="119"/>
      <c r="O2525" s="119"/>
      <c r="P2525" s="119"/>
      <c r="Q2525" s="119"/>
      <c r="R2525" s="119"/>
      <c r="S2525" s="119"/>
      <c r="T2525" s="120"/>
      <c r="U2525" s="121"/>
    </row>
    <row r="2526" spans="3:21" s="116" customFormat="1" x14ac:dyDescent="0.2">
      <c r="C2526" s="117"/>
      <c r="D2526" s="118"/>
      <c r="E2526" s="118"/>
      <c r="F2526" s="118"/>
      <c r="G2526" s="117"/>
      <c r="H2526" s="119"/>
      <c r="I2526" s="119"/>
      <c r="J2526" s="119"/>
      <c r="K2526" s="119"/>
      <c r="L2526" s="119"/>
      <c r="M2526" s="119"/>
      <c r="N2526" s="119"/>
      <c r="O2526" s="119"/>
      <c r="P2526" s="119"/>
      <c r="Q2526" s="119"/>
      <c r="R2526" s="119"/>
      <c r="S2526" s="119"/>
      <c r="T2526" s="120"/>
      <c r="U2526" s="121"/>
    </row>
    <row r="2527" spans="3:21" s="116" customFormat="1" x14ac:dyDescent="0.2">
      <c r="C2527" s="117"/>
      <c r="D2527" s="118"/>
      <c r="E2527" s="118"/>
      <c r="F2527" s="118"/>
      <c r="G2527" s="117"/>
      <c r="H2527" s="119"/>
      <c r="I2527" s="119"/>
      <c r="J2527" s="119"/>
      <c r="K2527" s="119"/>
      <c r="L2527" s="119"/>
      <c r="M2527" s="119"/>
      <c r="N2527" s="119"/>
      <c r="O2527" s="119"/>
      <c r="P2527" s="119"/>
      <c r="Q2527" s="119"/>
      <c r="R2527" s="119"/>
      <c r="S2527" s="119"/>
      <c r="T2527" s="120"/>
      <c r="U2527" s="121"/>
    </row>
    <row r="2528" spans="3:21" s="116" customFormat="1" x14ac:dyDescent="0.2">
      <c r="C2528" s="117"/>
      <c r="D2528" s="118"/>
      <c r="E2528" s="118"/>
      <c r="F2528" s="118"/>
      <c r="G2528" s="117"/>
      <c r="H2528" s="119"/>
      <c r="I2528" s="119"/>
      <c r="J2528" s="119"/>
      <c r="K2528" s="119"/>
      <c r="L2528" s="119"/>
      <c r="M2528" s="119"/>
      <c r="N2528" s="119"/>
      <c r="O2528" s="119"/>
      <c r="P2528" s="119"/>
      <c r="Q2528" s="119"/>
      <c r="R2528" s="119"/>
      <c r="S2528" s="119"/>
      <c r="T2528" s="120"/>
      <c r="U2528" s="121"/>
    </row>
    <row r="2529" spans="3:21" s="116" customFormat="1" x14ac:dyDescent="0.2">
      <c r="C2529" s="117"/>
      <c r="D2529" s="118"/>
      <c r="E2529" s="118"/>
      <c r="F2529" s="118"/>
      <c r="G2529" s="117"/>
      <c r="H2529" s="119"/>
      <c r="I2529" s="119"/>
      <c r="J2529" s="119"/>
      <c r="K2529" s="119"/>
      <c r="L2529" s="119"/>
      <c r="M2529" s="119"/>
      <c r="N2529" s="119"/>
      <c r="O2529" s="119"/>
      <c r="P2529" s="119"/>
      <c r="Q2529" s="119"/>
      <c r="R2529" s="119"/>
      <c r="S2529" s="119"/>
      <c r="T2529" s="120"/>
      <c r="U2529" s="121"/>
    </row>
    <row r="2530" spans="3:21" s="116" customFormat="1" x14ac:dyDescent="0.2">
      <c r="C2530" s="117"/>
      <c r="D2530" s="118"/>
      <c r="E2530" s="118"/>
      <c r="F2530" s="118"/>
      <c r="G2530" s="117"/>
      <c r="H2530" s="119"/>
      <c r="I2530" s="119"/>
      <c r="J2530" s="119"/>
      <c r="K2530" s="119"/>
      <c r="L2530" s="119"/>
      <c r="M2530" s="119"/>
      <c r="N2530" s="119"/>
      <c r="O2530" s="119"/>
      <c r="P2530" s="119"/>
      <c r="Q2530" s="119"/>
      <c r="R2530" s="119"/>
      <c r="S2530" s="119"/>
      <c r="T2530" s="120"/>
      <c r="U2530" s="121"/>
    </row>
    <row r="2531" spans="3:21" s="116" customFormat="1" x14ac:dyDescent="0.2">
      <c r="C2531" s="117"/>
      <c r="D2531" s="118"/>
      <c r="E2531" s="118"/>
      <c r="F2531" s="118"/>
      <c r="G2531" s="117"/>
      <c r="H2531" s="119"/>
      <c r="I2531" s="119"/>
      <c r="J2531" s="119"/>
      <c r="K2531" s="119"/>
      <c r="L2531" s="119"/>
      <c r="M2531" s="119"/>
      <c r="N2531" s="119"/>
      <c r="O2531" s="119"/>
      <c r="P2531" s="119"/>
      <c r="Q2531" s="119"/>
      <c r="R2531" s="119"/>
      <c r="S2531" s="119"/>
      <c r="T2531" s="120"/>
      <c r="U2531" s="121"/>
    </row>
    <row r="2532" spans="3:21" s="116" customFormat="1" x14ac:dyDescent="0.2">
      <c r="C2532" s="117"/>
      <c r="D2532" s="118"/>
      <c r="E2532" s="118"/>
      <c r="F2532" s="118"/>
      <c r="G2532" s="117"/>
      <c r="H2532" s="119"/>
      <c r="I2532" s="119"/>
      <c r="J2532" s="119"/>
      <c r="K2532" s="119"/>
      <c r="L2532" s="119"/>
      <c r="M2532" s="119"/>
      <c r="N2532" s="119"/>
      <c r="O2532" s="119"/>
      <c r="P2532" s="119"/>
      <c r="Q2532" s="119"/>
      <c r="R2532" s="119"/>
      <c r="S2532" s="119"/>
      <c r="T2532" s="120"/>
      <c r="U2532" s="121"/>
    </row>
    <row r="2533" spans="3:21" s="116" customFormat="1" x14ac:dyDescent="0.2">
      <c r="C2533" s="117"/>
      <c r="D2533" s="118"/>
      <c r="E2533" s="118"/>
      <c r="F2533" s="118"/>
      <c r="G2533" s="117"/>
      <c r="H2533" s="119"/>
      <c r="I2533" s="119"/>
      <c r="J2533" s="119"/>
      <c r="K2533" s="119"/>
      <c r="L2533" s="119"/>
      <c r="M2533" s="119"/>
      <c r="N2533" s="119"/>
      <c r="O2533" s="119"/>
      <c r="P2533" s="119"/>
      <c r="Q2533" s="119"/>
      <c r="R2533" s="119"/>
      <c r="S2533" s="119"/>
      <c r="T2533" s="120"/>
      <c r="U2533" s="121"/>
    </row>
    <row r="2534" spans="3:21" s="116" customFormat="1" x14ac:dyDescent="0.2">
      <c r="C2534" s="117"/>
      <c r="D2534" s="118"/>
      <c r="E2534" s="118"/>
      <c r="F2534" s="118"/>
      <c r="G2534" s="117"/>
      <c r="H2534" s="119"/>
      <c r="I2534" s="119"/>
      <c r="J2534" s="119"/>
      <c r="K2534" s="119"/>
      <c r="L2534" s="119"/>
      <c r="M2534" s="119"/>
      <c r="N2534" s="119"/>
      <c r="O2534" s="119"/>
      <c r="P2534" s="119"/>
      <c r="Q2534" s="119"/>
      <c r="R2534" s="119"/>
      <c r="S2534" s="119"/>
      <c r="T2534" s="120"/>
      <c r="U2534" s="121"/>
    </row>
    <row r="2535" spans="3:21" s="116" customFormat="1" x14ac:dyDescent="0.2">
      <c r="C2535" s="117"/>
      <c r="D2535" s="118"/>
      <c r="E2535" s="118"/>
      <c r="F2535" s="118"/>
      <c r="G2535" s="117"/>
      <c r="H2535" s="119"/>
      <c r="I2535" s="119"/>
      <c r="J2535" s="119"/>
      <c r="K2535" s="119"/>
      <c r="L2535" s="119"/>
      <c r="M2535" s="119"/>
      <c r="N2535" s="119"/>
      <c r="O2535" s="119"/>
      <c r="P2535" s="119"/>
      <c r="Q2535" s="119"/>
      <c r="R2535" s="119"/>
      <c r="S2535" s="119"/>
      <c r="T2535" s="120"/>
      <c r="U2535" s="121"/>
    </row>
    <row r="2536" spans="3:21" s="116" customFormat="1" x14ac:dyDescent="0.2">
      <c r="C2536" s="117"/>
      <c r="D2536" s="118"/>
      <c r="E2536" s="118"/>
      <c r="F2536" s="118"/>
      <c r="G2536" s="117"/>
      <c r="H2536" s="119"/>
      <c r="I2536" s="119"/>
      <c r="J2536" s="119"/>
      <c r="K2536" s="119"/>
      <c r="L2536" s="119"/>
      <c r="M2536" s="119"/>
      <c r="N2536" s="119"/>
      <c r="O2536" s="119"/>
      <c r="P2536" s="119"/>
      <c r="Q2536" s="119"/>
      <c r="R2536" s="119"/>
      <c r="S2536" s="119"/>
      <c r="T2536" s="120"/>
      <c r="U2536" s="121"/>
    </row>
    <row r="2537" spans="3:21" s="116" customFormat="1" x14ac:dyDescent="0.2">
      <c r="C2537" s="117"/>
      <c r="D2537" s="118"/>
      <c r="E2537" s="118"/>
      <c r="F2537" s="118"/>
      <c r="G2537" s="117"/>
      <c r="H2537" s="119"/>
      <c r="I2537" s="119"/>
      <c r="J2537" s="119"/>
      <c r="K2537" s="119"/>
      <c r="L2537" s="119"/>
      <c r="M2537" s="119"/>
      <c r="N2537" s="119"/>
      <c r="O2537" s="119"/>
      <c r="P2537" s="119"/>
      <c r="Q2537" s="119"/>
      <c r="R2537" s="119"/>
      <c r="S2537" s="119"/>
      <c r="T2537" s="120"/>
      <c r="U2537" s="121"/>
    </row>
    <row r="2538" spans="3:21" s="116" customFormat="1" x14ac:dyDescent="0.2">
      <c r="C2538" s="117"/>
      <c r="D2538" s="118"/>
      <c r="E2538" s="118"/>
      <c r="F2538" s="118"/>
      <c r="G2538" s="117"/>
      <c r="H2538" s="119"/>
      <c r="I2538" s="119"/>
      <c r="J2538" s="119"/>
      <c r="K2538" s="119"/>
      <c r="L2538" s="119"/>
      <c r="M2538" s="119"/>
      <c r="N2538" s="119"/>
      <c r="O2538" s="119"/>
      <c r="P2538" s="119"/>
      <c r="Q2538" s="119"/>
      <c r="R2538" s="119"/>
      <c r="S2538" s="119"/>
      <c r="T2538" s="120"/>
      <c r="U2538" s="121"/>
    </row>
    <row r="2539" spans="3:21" s="116" customFormat="1" x14ac:dyDescent="0.2">
      <c r="C2539" s="117"/>
      <c r="D2539" s="118"/>
      <c r="E2539" s="118"/>
      <c r="F2539" s="118"/>
      <c r="G2539" s="117"/>
      <c r="H2539" s="119"/>
      <c r="I2539" s="119"/>
      <c r="J2539" s="119"/>
      <c r="K2539" s="119"/>
      <c r="L2539" s="119"/>
      <c r="M2539" s="119"/>
      <c r="N2539" s="119"/>
      <c r="O2539" s="119"/>
      <c r="P2539" s="119"/>
      <c r="Q2539" s="119"/>
      <c r="R2539" s="119"/>
      <c r="S2539" s="119"/>
      <c r="T2539" s="120"/>
      <c r="U2539" s="121"/>
    </row>
    <row r="2540" spans="3:21" s="116" customFormat="1" x14ac:dyDescent="0.2">
      <c r="C2540" s="117"/>
      <c r="D2540" s="118"/>
      <c r="E2540" s="118"/>
      <c r="F2540" s="118"/>
      <c r="G2540" s="117"/>
      <c r="H2540" s="119"/>
      <c r="I2540" s="119"/>
      <c r="J2540" s="119"/>
      <c r="K2540" s="119"/>
      <c r="L2540" s="119"/>
      <c r="M2540" s="119"/>
      <c r="N2540" s="119"/>
      <c r="O2540" s="119"/>
      <c r="P2540" s="119"/>
      <c r="Q2540" s="119"/>
      <c r="R2540" s="119"/>
      <c r="S2540" s="119"/>
      <c r="T2540" s="120"/>
      <c r="U2540" s="121"/>
    </row>
    <row r="2541" spans="3:21" s="116" customFormat="1" x14ac:dyDescent="0.2">
      <c r="C2541" s="117"/>
      <c r="D2541" s="118"/>
      <c r="E2541" s="118"/>
      <c r="F2541" s="118"/>
      <c r="G2541" s="117"/>
      <c r="H2541" s="119"/>
      <c r="I2541" s="119"/>
      <c r="J2541" s="119"/>
      <c r="K2541" s="119"/>
      <c r="L2541" s="119"/>
      <c r="M2541" s="119"/>
      <c r="N2541" s="119"/>
      <c r="O2541" s="119"/>
      <c r="P2541" s="119"/>
      <c r="Q2541" s="119"/>
      <c r="R2541" s="119"/>
      <c r="S2541" s="119"/>
      <c r="T2541" s="120"/>
      <c r="U2541" s="121"/>
    </row>
    <row r="2542" spans="3:21" s="116" customFormat="1" x14ac:dyDescent="0.2">
      <c r="C2542" s="117"/>
      <c r="D2542" s="118"/>
      <c r="E2542" s="118"/>
      <c r="F2542" s="118"/>
      <c r="G2542" s="117"/>
      <c r="H2542" s="119"/>
      <c r="I2542" s="119"/>
      <c r="J2542" s="119"/>
      <c r="K2542" s="119"/>
      <c r="L2542" s="119"/>
      <c r="M2542" s="119"/>
      <c r="N2542" s="119"/>
      <c r="O2542" s="119"/>
      <c r="P2542" s="119"/>
      <c r="Q2542" s="119"/>
      <c r="R2542" s="119"/>
      <c r="S2542" s="119"/>
      <c r="T2542" s="120"/>
      <c r="U2542" s="121"/>
    </row>
    <row r="2543" spans="3:21" s="116" customFormat="1" x14ac:dyDescent="0.2">
      <c r="C2543" s="117"/>
      <c r="D2543" s="118"/>
      <c r="E2543" s="118"/>
      <c r="F2543" s="118"/>
      <c r="G2543" s="117"/>
      <c r="H2543" s="119"/>
      <c r="I2543" s="119"/>
      <c r="J2543" s="119"/>
      <c r="K2543" s="119"/>
      <c r="L2543" s="119"/>
      <c r="M2543" s="119"/>
      <c r="N2543" s="119"/>
      <c r="O2543" s="119"/>
      <c r="P2543" s="119"/>
      <c r="Q2543" s="119"/>
      <c r="R2543" s="119"/>
      <c r="S2543" s="119"/>
      <c r="T2543" s="120"/>
      <c r="U2543" s="121"/>
    </row>
    <row r="2544" spans="3:21" s="116" customFormat="1" x14ac:dyDescent="0.2">
      <c r="C2544" s="117"/>
      <c r="D2544" s="118"/>
      <c r="E2544" s="118"/>
      <c r="F2544" s="118"/>
      <c r="G2544" s="117"/>
      <c r="H2544" s="119"/>
      <c r="I2544" s="119"/>
      <c r="J2544" s="119"/>
      <c r="K2544" s="119"/>
      <c r="L2544" s="119"/>
      <c r="M2544" s="119"/>
      <c r="N2544" s="119"/>
      <c r="O2544" s="119"/>
      <c r="P2544" s="119"/>
      <c r="Q2544" s="119"/>
      <c r="R2544" s="119"/>
      <c r="S2544" s="119"/>
      <c r="T2544" s="120"/>
      <c r="U2544" s="121"/>
    </row>
    <row r="2545" spans="3:21" s="116" customFormat="1" x14ac:dyDescent="0.2">
      <c r="C2545" s="117"/>
      <c r="D2545" s="118"/>
      <c r="E2545" s="118"/>
      <c r="F2545" s="118"/>
      <c r="G2545" s="117"/>
      <c r="H2545" s="119"/>
      <c r="I2545" s="119"/>
      <c r="J2545" s="119"/>
      <c r="K2545" s="119"/>
      <c r="L2545" s="119"/>
      <c r="M2545" s="119"/>
      <c r="N2545" s="119"/>
      <c r="O2545" s="119"/>
      <c r="P2545" s="119"/>
      <c r="Q2545" s="119"/>
      <c r="R2545" s="119"/>
      <c r="S2545" s="119"/>
      <c r="T2545" s="120"/>
      <c r="U2545" s="121"/>
    </row>
    <row r="2546" spans="3:21" s="116" customFormat="1" x14ac:dyDescent="0.2">
      <c r="C2546" s="117"/>
      <c r="D2546" s="118"/>
      <c r="E2546" s="118"/>
      <c r="F2546" s="118"/>
      <c r="G2546" s="117"/>
      <c r="H2546" s="119"/>
      <c r="I2546" s="119"/>
      <c r="J2546" s="119"/>
      <c r="K2546" s="119"/>
      <c r="L2546" s="119"/>
      <c r="M2546" s="119"/>
      <c r="N2546" s="119"/>
      <c r="O2546" s="119"/>
      <c r="P2546" s="119"/>
      <c r="Q2546" s="119"/>
      <c r="R2546" s="119"/>
      <c r="S2546" s="119"/>
      <c r="T2546" s="120"/>
      <c r="U2546" s="121"/>
    </row>
    <row r="2547" spans="3:21" s="116" customFormat="1" x14ac:dyDescent="0.2">
      <c r="C2547" s="117"/>
      <c r="D2547" s="118"/>
      <c r="E2547" s="118"/>
      <c r="F2547" s="118"/>
      <c r="G2547" s="117"/>
      <c r="H2547" s="119"/>
      <c r="I2547" s="119"/>
      <c r="J2547" s="119"/>
      <c r="K2547" s="119"/>
      <c r="L2547" s="119"/>
      <c r="M2547" s="119"/>
      <c r="N2547" s="119"/>
      <c r="O2547" s="119"/>
      <c r="P2547" s="119"/>
      <c r="Q2547" s="119"/>
      <c r="R2547" s="119"/>
      <c r="S2547" s="119"/>
      <c r="T2547" s="120"/>
      <c r="U2547" s="121"/>
    </row>
    <row r="2548" spans="3:21" s="116" customFormat="1" x14ac:dyDescent="0.2">
      <c r="C2548" s="117"/>
      <c r="D2548" s="118"/>
      <c r="E2548" s="118"/>
      <c r="F2548" s="118"/>
      <c r="G2548" s="117"/>
      <c r="H2548" s="119"/>
      <c r="I2548" s="119"/>
      <c r="J2548" s="119"/>
      <c r="K2548" s="119"/>
      <c r="L2548" s="119"/>
      <c r="M2548" s="119"/>
      <c r="N2548" s="119"/>
      <c r="O2548" s="119"/>
      <c r="P2548" s="119"/>
      <c r="Q2548" s="119"/>
      <c r="R2548" s="119"/>
      <c r="S2548" s="119"/>
      <c r="T2548" s="120"/>
      <c r="U2548" s="121"/>
    </row>
    <row r="2549" spans="3:21" s="116" customFormat="1" x14ac:dyDescent="0.2">
      <c r="C2549" s="117"/>
      <c r="D2549" s="118"/>
      <c r="E2549" s="118"/>
      <c r="F2549" s="118"/>
      <c r="G2549" s="117"/>
      <c r="H2549" s="119"/>
      <c r="I2549" s="119"/>
      <c r="J2549" s="119"/>
      <c r="K2549" s="119"/>
      <c r="L2549" s="119"/>
      <c r="M2549" s="119"/>
      <c r="N2549" s="119"/>
      <c r="O2549" s="119"/>
      <c r="P2549" s="119"/>
      <c r="Q2549" s="119"/>
      <c r="R2549" s="119"/>
      <c r="S2549" s="119"/>
      <c r="T2549" s="120"/>
      <c r="U2549" s="121"/>
    </row>
    <row r="2550" spans="3:21" s="116" customFormat="1" x14ac:dyDescent="0.2">
      <c r="C2550" s="117"/>
      <c r="D2550" s="118"/>
      <c r="E2550" s="118"/>
      <c r="F2550" s="118"/>
      <c r="G2550" s="117"/>
      <c r="H2550" s="119"/>
      <c r="I2550" s="119"/>
      <c r="J2550" s="119"/>
      <c r="K2550" s="119"/>
      <c r="L2550" s="119"/>
      <c r="M2550" s="119"/>
      <c r="N2550" s="119"/>
      <c r="O2550" s="119"/>
      <c r="P2550" s="119"/>
      <c r="Q2550" s="119"/>
      <c r="R2550" s="119"/>
      <c r="S2550" s="119"/>
      <c r="T2550" s="120"/>
      <c r="U2550" s="121"/>
    </row>
    <row r="2551" spans="3:21" s="116" customFormat="1" x14ac:dyDescent="0.2">
      <c r="C2551" s="117"/>
      <c r="D2551" s="118"/>
      <c r="E2551" s="118"/>
      <c r="F2551" s="118"/>
      <c r="G2551" s="117"/>
      <c r="H2551" s="119"/>
      <c r="I2551" s="119"/>
      <c r="J2551" s="119"/>
      <c r="K2551" s="119"/>
      <c r="L2551" s="119"/>
      <c r="M2551" s="119"/>
      <c r="N2551" s="119"/>
      <c r="O2551" s="119"/>
      <c r="P2551" s="119"/>
      <c r="Q2551" s="119"/>
      <c r="R2551" s="119"/>
      <c r="S2551" s="119"/>
      <c r="T2551" s="120"/>
      <c r="U2551" s="121"/>
    </row>
    <row r="2552" spans="3:21" s="116" customFormat="1" x14ac:dyDescent="0.2">
      <c r="C2552" s="117"/>
      <c r="D2552" s="118"/>
      <c r="E2552" s="118"/>
      <c r="F2552" s="118"/>
      <c r="G2552" s="117"/>
      <c r="H2552" s="119"/>
      <c r="I2552" s="119"/>
      <c r="J2552" s="119"/>
      <c r="K2552" s="119"/>
      <c r="L2552" s="119"/>
      <c r="M2552" s="119"/>
      <c r="N2552" s="119"/>
      <c r="O2552" s="119"/>
      <c r="P2552" s="119"/>
      <c r="Q2552" s="119"/>
      <c r="R2552" s="119"/>
      <c r="S2552" s="119"/>
      <c r="T2552" s="120"/>
      <c r="U2552" s="121"/>
    </row>
    <row r="2553" spans="3:21" s="116" customFormat="1" x14ac:dyDescent="0.2">
      <c r="C2553" s="117"/>
      <c r="D2553" s="118"/>
      <c r="E2553" s="118"/>
      <c r="F2553" s="118"/>
      <c r="G2553" s="117"/>
      <c r="H2553" s="119"/>
      <c r="I2553" s="119"/>
      <c r="J2553" s="119"/>
      <c r="K2553" s="119"/>
      <c r="L2553" s="119"/>
      <c r="M2553" s="119"/>
      <c r="N2553" s="119"/>
      <c r="O2553" s="119"/>
      <c r="P2553" s="119"/>
      <c r="Q2553" s="119"/>
      <c r="R2553" s="119"/>
      <c r="S2553" s="119"/>
      <c r="T2553" s="120"/>
      <c r="U2553" s="121"/>
    </row>
    <row r="2554" spans="3:21" s="116" customFormat="1" x14ac:dyDescent="0.2">
      <c r="C2554" s="117"/>
      <c r="D2554" s="118"/>
      <c r="E2554" s="118"/>
      <c r="F2554" s="118"/>
      <c r="G2554" s="117"/>
      <c r="H2554" s="119"/>
      <c r="I2554" s="119"/>
      <c r="J2554" s="119"/>
      <c r="K2554" s="119"/>
      <c r="L2554" s="119"/>
      <c r="M2554" s="119"/>
      <c r="N2554" s="119"/>
      <c r="O2554" s="119"/>
      <c r="P2554" s="119"/>
      <c r="Q2554" s="119"/>
      <c r="R2554" s="119"/>
      <c r="S2554" s="119"/>
      <c r="T2554" s="120"/>
      <c r="U2554" s="121"/>
    </row>
    <row r="2555" spans="3:21" s="116" customFormat="1" x14ac:dyDescent="0.2">
      <c r="C2555" s="117"/>
      <c r="D2555" s="118"/>
      <c r="E2555" s="118"/>
      <c r="F2555" s="118"/>
      <c r="G2555" s="117"/>
      <c r="H2555" s="119"/>
      <c r="I2555" s="119"/>
      <c r="J2555" s="119"/>
      <c r="K2555" s="119"/>
      <c r="L2555" s="119"/>
      <c r="M2555" s="119"/>
      <c r="N2555" s="119"/>
      <c r="O2555" s="119"/>
      <c r="P2555" s="119"/>
      <c r="Q2555" s="119"/>
      <c r="R2555" s="119"/>
      <c r="S2555" s="119"/>
      <c r="T2555" s="120"/>
      <c r="U2555" s="121"/>
    </row>
    <row r="2556" spans="3:21" s="116" customFormat="1" x14ac:dyDescent="0.2">
      <c r="C2556" s="117"/>
      <c r="D2556" s="118"/>
      <c r="E2556" s="118"/>
      <c r="F2556" s="118"/>
      <c r="G2556" s="117"/>
      <c r="H2556" s="119"/>
      <c r="I2556" s="119"/>
      <c r="J2556" s="119"/>
      <c r="K2556" s="119"/>
      <c r="L2556" s="119"/>
      <c r="M2556" s="119"/>
      <c r="N2556" s="119"/>
      <c r="O2556" s="119"/>
      <c r="P2556" s="119"/>
      <c r="Q2556" s="119"/>
      <c r="R2556" s="119"/>
      <c r="S2556" s="119"/>
      <c r="T2556" s="120"/>
      <c r="U2556" s="121"/>
    </row>
    <row r="2557" spans="3:21" s="116" customFormat="1" x14ac:dyDescent="0.2">
      <c r="C2557" s="117"/>
      <c r="D2557" s="118"/>
      <c r="E2557" s="118"/>
      <c r="F2557" s="118"/>
      <c r="G2557" s="117"/>
      <c r="H2557" s="119"/>
      <c r="I2557" s="119"/>
      <c r="J2557" s="119"/>
      <c r="K2557" s="119"/>
      <c r="L2557" s="119"/>
      <c r="M2557" s="119"/>
      <c r="N2557" s="119"/>
      <c r="O2557" s="119"/>
      <c r="P2557" s="119"/>
      <c r="Q2557" s="119"/>
      <c r="R2557" s="119"/>
      <c r="S2557" s="119"/>
      <c r="T2557" s="120"/>
      <c r="U2557" s="121"/>
    </row>
    <row r="2558" spans="3:21" s="116" customFormat="1" x14ac:dyDescent="0.2">
      <c r="C2558" s="117"/>
      <c r="D2558" s="118"/>
      <c r="E2558" s="118"/>
      <c r="F2558" s="118"/>
      <c r="G2558" s="117"/>
      <c r="H2558" s="119"/>
      <c r="I2558" s="119"/>
      <c r="J2558" s="119"/>
      <c r="K2558" s="119"/>
      <c r="L2558" s="119"/>
      <c r="M2558" s="119"/>
      <c r="N2558" s="119"/>
      <c r="O2558" s="119"/>
      <c r="P2558" s="119"/>
      <c r="Q2558" s="119"/>
      <c r="R2558" s="119"/>
      <c r="S2558" s="119"/>
      <c r="T2558" s="120"/>
      <c r="U2558" s="121"/>
    </row>
    <row r="2559" spans="3:21" s="116" customFormat="1" x14ac:dyDescent="0.2">
      <c r="C2559" s="117"/>
      <c r="D2559" s="118"/>
      <c r="E2559" s="118"/>
      <c r="F2559" s="118"/>
      <c r="G2559" s="117"/>
      <c r="H2559" s="119"/>
      <c r="I2559" s="119"/>
      <c r="J2559" s="119"/>
      <c r="K2559" s="119"/>
      <c r="L2559" s="119"/>
      <c r="M2559" s="119"/>
      <c r="N2559" s="119"/>
      <c r="O2559" s="119"/>
      <c r="P2559" s="119"/>
      <c r="Q2559" s="119"/>
      <c r="R2559" s="119"/>
      <c r="S2559" s="119"/>
      <c r="T2559" s="120"/>
      <c r="U2559" s="121"/>
    </row>
    <row r="2560" spans="3:21" s="116" customFormat="1" x14ac:dyDescent="0.2">
      <c r="C2560" s="117"/>
      <c r="D2560" s="118"/>
      <c r="E2560" s="118"/>
      <c r="F2560" s="118"/>
      <c r="G2560" s="117"/>
      <c r="H2560" s="119"/>
      <c r="I2560" s="119"/>
      <c r="J2560" s="119"/>
      <c r="K2560" s="119"/>
      <c r="L2560" s="119"/>
      <c r="M2560" s="119"/>
      <c r="N2560" s="119"/>
      <c r="O2560" s="119"/>
      <c r="P2560" s="119"/>
      <c r="Q2560" s="119"/>
      <c r="R2560" s="119"/>
      <c r="S2560" s="119"/>
      <c r="T2560" s="120"/>
      <c r="U2560" s="121"/>
    </row>
    <row r="2561" spans="3:21" s="116" customFormat="1" x14ac:dyDescent="0.2">
      <c r="C2561" s="117"/>
      <c r="D2561" s="118"/>
      <c r="E2561" s="118"/>
      <c r="F2561" s="118"/>
      <c r="G2561" s="117"/>
      <c r="H2561" s="119"/>
      <c r="I2561" s="119"/>
      <c r="J2561" s="119"/>
      <c r="K2561" s="119"/>
      <c r="L2561" s="119"/>
      <c r="M2561" s="119"/>
      <c r="N2561" s="119"/>
      <c r="O2561" s="119"/>
      <c r="P2561" s="119"/>
      <c r="Q2561" s="119"/>
      <c r="R2561" s="119"/>
      <c r="S2561" s="119"/>
      <c r="T2561" s="120"/>
      <c r="U2561" s="121"/>
    </row>
    <row r="2562" spans="3:21" s="116" customFormat="1" x14ac:dyDescent="0.2">
      <c r="C2562" s="117"/>
      <c r="D2562" s="118"/>
      <c r="E2562" s="118"/>
      <c r="F2562" s="118"/>
      <c r="G2562" s="117"/>
      <c r="H2562" s="119"/>
      <c r="I2562" s="119"/>
      <c r="J2562" s="119"/>
      <c r="K2562" s="119"/>
      <c r="L2562" s="119"/>
      <c r="M2562" s="119"/>
      <c r="N2562" s="119"/>
      <c r="O2562" s="119"/>
      <c r="P2562" s="119"/>
      <c r="Q2562" s="119"/>
      <c r="R2562" s="119"/>
      <c r="S2562" s="119"/>
      <c r="T2562" s="120"/>
      <c r="U2562" s="121"/>
    </row>
    <row r="2563" spans="3:21" s="116" customFormat="1" x14ac:dyDescent="0.2">
      <c r="C2563" s="117"/>
      <c r="D2563" s="118"/>
      <c r="E2563" s="118"/>
      <c r="F2563" s="118"/>
      <c r="G2563" s="117"/>
      <c r="H2563" s="119"/>
      <c r="I2563" s="119"/>
      <c r="J2563" s="119"/>
      <c r="K2563" s="119"/>
      <c r="L2563" s="119"/>
      <c r="M2563" s="119"/>
      <c r="N2563" s="119"/>
      <c r="O2563" s="119"/>
      <c r="P2563" s="119"/>
      <c r="Q2563" s="119"/>
      <c r="R2563" s="119"/>
      <c r="S2563" s="119"/>
      <c r="T2563" s="120"/>
      <c r="U2563" s="121"/>
    </row>
    <row r="2564" spans="3:21" s="116" customFormat="1" x14ac:dyDescent="0.2">
      <c r="C2564" s="117"/>
      <c r="D2564" s="118"/>
      <c r="E2564" s="118"/>
      <c r="F2564" s="118"/>
      <c r="G2564" s="117"/>
      <c r="H2564" s="119"/>
      <c r="I2564" s="119"/>
      <c r="J2564" s="119"/>
      <c r="K2564" s="119"/>
      <c r="L2564" s="119"/>
      <c r="M2564" s="119"/>
      <c r="N2564" s="119"/>
      <c r="O2564" s="119"/>
      <c r="P2564" s="119"/>
      <c r="Q2564" s="119"/>
      <c r="R2564" s="119"/>
      <c r="S2564" s="119"/>
      <c r="T2564" s="120"/>
      <c r="U2564" s="121"/>
    </row>
    <row r="2565" spans="3:21" s="116" customFormat="1" x14ac:dyDescent="0.2">
      <c r="C2565" s="117"/>
      <c r="D2565" s="118"/>
      <c r="E2565" s="118"/>
      <c r="F2565" s="118"/>
      <c r="G2565" s="117"/>
      <c r="H2565" s="119"/>
      <c r="I2565" s="119"/>
      <c r="J2565" s="119"/>
      <c r="K2565" s="119"/>
      <c r="L2565" s="119"/>
      <c r="M2565" s="119"/>
      <c r="N2565" s="119"/>
      <c r="O2565" s="119"/>
      <c r="P2565" s="119"/>
      <c r="Q2565" s="119"/>
      <c r="R2565" s="119"/>
      <c r="S2565" s="119"/>
      <c r="T2565" s="120"/>
      <c r="U2565" s="121"/>
    </row>
    <row r="2566" spans="3:21" s="116" customFormat="1" x14ac:dyDescent="0.2">
      <c r="C2566" s="117"/>
      <c r="D2566" s="118"/>
      <c r="E2566" s="118"/>
      <c r="F2566" s="118"/>
      <c r="G2566" s="117"/>
      <c r="H2566" s="119"/>
      <c r="I2566" s="119"/>
      <c r="J2566" s="119"/>
      <c r="K2566" s="119"/>
      <c r="L2566" s="119"/>
      <c r="M2566" s="119"/>
      <c r="N2566" s="119"/>
      <c r="O2566" s="119"/>
      <c r="P2566" s="119"/>
      <c r="Q2566" s="119"/>
      <c r="R2566" s="119"/>
      <c r="S2566" s="119"/>
      <c r="T2566" s="120"/>
      <c r="U2566" s="121"/>
    </row>
    <row r="2567" spans="3:21" s="116" customFormat="1" x14ac:dyDescent="0.2">
      <c r="C2567" s="117"/>
      <c r="D2567" s="118"/>
      <c r="E2567" s="118"/>
      <c r="F2567" s="118"/>
      <c r="G2567" s="117"/>
      <c r="H2567" s="119"/>
      <c r="I2567" s="119"/>
      <c r="J2567" s="119"/>
      <c r="K2567" s="119"/>
      <c r="L2567" s="119"/>
      <c r="M2567" s="119"/>
      <c r="N2567" s="119"/>
      <c r="O2567" s="119"/>
      <c r="P2567" s="119"/>
      <c r="Q2567" s="119"/>
      <c r="R2567" s="119"/>
      <c r="S2567" s="119"/>
      <c r="T2567" s="120"/>
      <c r="U2567" s="121"/>
    </row>
    <row r="2568" spans="3:21" s="116" customFormat="1" x14ac:dyDescent="0.2">
      <c r="C2568" s="117"/>
      <c r="D2568" s="118"/>
      <c r="E2568" s="118"/>
      <c r="F2568" s="118"/>
      <c r="G2568" s="117"/>
      <c r="H2568" s="119"/>
      <c r="I2568" s="119"/>
      <c r="J2568" s="119"/>
      <c r="K2568" s="119"/>
      <c r="L2568" s="119"/>
      <c r="M2568" s="119"/>
      <c r="N2568" s="119"/>
      <c r="O2568" s="119"/>
      <c r="P2568" s="119"/>
      <c r="Q2568" s="119"/>
      <c r="R2568" s="119"/>
      <c r="S2568" s="119"/>
      <c r="T2568" s="120"/>
      <c r="U2568" s="121"/>
    </row>
    <row r="2569" spans="3:21" s="116" customFormat="1" x14ac:dyDescent="0.2">
      <c r="C2569" s="117"/>
      <c r="D2569" s="118"/>
      <c r="E2569" s="118"/>
      <c r="F2569" s="118"/>
      <c r="G2569" s="117"/>
      <c r="H2569" s="119"/>
      <c r="I2569" s="119"/>
      <c r="J2569" s="119"/>
      <c r="K2569" s="119"/>
      <c r="L2569" s="119"/>
      <c r="M2569" s="119"/>
      <c r="N2569" s="119"/>
      <c r="O2569" s="119"/>
      <c r="P2569" s="119"/>
      <c r="Q2569" s="119"/>
      <c r="R2569" s="119"/>
      <c r="S2569" s="119"/>
      <c r="T2569" s="120"/>
      <c r="U2569" s="121"/>
    </row>
    <row r="2570" spans="3:21" s="116" customFormat="1" x14ac:dyDescent="0.2">
      <c r="C2570" s="117"/>
      <c r="D2570" s="118"/>
      <c r="E2570" s="118"/>
      <c r="F2570" s="118"/>
      <c r="G2570" s="117"/>
      <c r="H2570" s="119"/>
      <c r="I2570" s="119"/>
      <c r="J2570" s="119"/>
      <c r="K2570" s="119"/>
      <c r="L2570" s="119"/>
      <c r="M2570" s="119"/>
      <c r="N2570" s="119"/>
      <c r="O2570" s="119"/>
      <c r="P2570" s="119"/>
      <c r="Q2570" s="119"/>
      <c r="R2570" s="119"/>
      <c r="S2570" s="119"/>
      <c r="T2570" s="120"/>
      <c r="U2570" s="121"/>
    </row>
    <row r="2571" spans="3:21" s="116" customFormat="1" x14ac:dyDescent="0.2">
      <c r="C2571" s="117"/>
      <c r="D2571" s="118"/>
      <c r="E2571" s="118"/>
      <c r="F2571" s="118"/>
      <c r="G2571" s="117"/>
      <c r="H2571" s="119"/>
      <c r="I2571" s="119"/>
      <c r="J2571" s="119"/>
      <c r="K2571" s="119"/>
      <c r="L2571" s="119"/>
      <c r="M2571" s="119"/>
      <c r="N2571" s="119"/>
      <c r="O2571" s="119"/>
      <c r="P2571" s="119"/>
      <c r="Q2571" s="119"/>
      <c r="R2571" s="119"/>
      <c r="S2571" s="119"/>
      <c r="T2571" s="120"/>
      <c r="U2571" s="121"/>
    </row>
    <row r="2572" spans="3:21" s="116" customFormat="1" x14ac:dyDescent="0.2">
      <c r="C2572" s="117"/>
      <c r="D2572" s="118"/>
      <c r="E2572" s="118"/>
      <c r="F2572" s="118"/>
      <c r="G2572" s="117"/>
      <c r="H2572" s="119"/>
      <c r="I2572" s="119"/>
      <c r="J2572" s="119"/>
      <c r="K2572" s="119"/>
      <c r="L2572" s="119"/>
      <c r="M2572" s="119"/>
      <c r="N2572" s="119"/>
      <c r="O2572" s="119"/>
      <c r="P2572" s="119"/>
      <c r="Q2572" s="119"/>
      <c r="R2572" s="119"/>
      <c r="S2572" s="119"/>
      <c r="T2572" s="120"/>
      <c r="U2572" s="121"/>
    </row>
    <row r="2573" spans="3:21" s="116" customFormat="1" x14ac:dyDescent="0.2">
      <c r="C2573" s="117"/>
      <c r="D2573" s="118"/>
      <c r="E2573" s="118"/>
      <c r="F2573" s="118"/>
      <c r="G2573" s="117"/>
      <c r="H2573" s="119"/>
      <c r="I2573" s="119"/>
      <c r="J2573" s="119"/>
      <c r="K2573" s="119"/>
      <c r="L2573" s="119"/>
      <c r="M2573" s="119"/>
      <c r="N2573" s="119"/>
      <c r="O2573" s="119"/>
      <c r="P2573" s="119"/>
      <c r="Q2573" s="119"/>
      <c r="R2573" s="119"/>
      <c r="S2573" s="119"/>
      <c r="T2573" s="120"/>
      <c r="U2573" s="121"/>
    </row>
    <row r="2574" spans="3:21" s="116" customFormat="1" x14ac:dyDescent="0.2">
      <c r="C2574" s="117"/>
      <c r="D2574" s="118"/>
      <c r="E2574" s="118"/>
      <c r="F2574" s="118"/>
      <c r="G2574" s="117"/>
      <c r="H2574" s="119"/>
      <c r="I2574" s="119"/>
      <c r="J2574" s="119"/>
      <c r="K2574" s="119"/>
      <c r="L2574" s="119"/>
      <c r="M2574" s="119"/>
      <c r="N2574" s="119"/>
      <c r="O2574" s="119"/>
      <c r="P2574" s="119"/>
      <c r="Q2574" s="119"/>
      <c r="R2574" s="119"/>
      <c r="S2574" s="119"/>
      <c r="T2574" s="120"/>
      <c r="U2574" s="121"/>
    </row>
    <row r="2575" spans="3:21" s="116" customFormat="1" x14ac:dyDescent="0.2">
      <c r="C2575" s="117"/>
      <c r="D2575" s="118"/>
      <c r="E2575" s="118"/>
      <c r="F2575" s="118"/>
      <c r="G2575" s="117"/>
      <c r="H2575" s="119"/>
      <c r="I2575" s="119"/>
      <c r="J2575" s="119"/>
      <c r="K2575" s="119"/>
      <c r="L2575" s="119"/>
      <c r="M2575" s="119"/>
      <c r="N2575" s="119"/>
      <c r="O2575" s="119"/>
      <c r="P2575" s="119"/>
      <c r="Q2575" s="119"/>
      <c r="R2575" s="119"/>
      <c r="S2575" s="119"/>
      <c r="T2575" s="120"/>
      <c r="U2575" s="121"/>
    </row>
    <row r="2576" spans="3:21" s="116" customFormat="1" x14ac:dyDescent="0.2">
      <c r="C2576" s="117"/>
      <c r="D2576" s="118"/>
      <c r="E2576" s="118"/>
      <c r="F2576" s="118"/>
      <c r="G2576" s="117"/>
      <c r="H2576" s="119"/>
      <c r="I2576" s="119"/>
      <c r="J2576" s="119"/>
      <c r="K2576" s="119"/>
      <c r="L2576" s="119"/>
      <c r="M2576" s="119"/>
      <c r="N2576" s="119"/>
      <c r="O2576" s="119"/>
      <c r="P2576" s="119"/>
      <c r="Q2576" s="119"/>
      <c r="R2576" s="119"/>
      <c r="S2576" s="119"/>
      <c r="T2576" s="120"/>
      <c r="U2576" s="121"/>
    </row>
    <row r="2577" spans="3:21" s="116" customFormat="1" x14ac:dyDescent="0.2">
      <c r="C2577" s="117"/>
      <c r="D2577" s="118"/>
      <c r="E2577" s="118"/>
      <c r="F2577" s="118"/>
      <c r="G2577" s="117"/>
      <c r="H2577" s="119"/>
      <c r="I2577" s="119"/>
      <c r="J2577" s="119"/>
      <c r="K2577" s="119"/>
      <c r="L2577" s="119"/>
      <c r="M2577" s="119"/>
      <c r="N2577" s="119"/>
      <c r="O2577" s="119"/>
      <c r="P2577" s="119"/>
      <c r="Q2577" s="119"/>
      <c r="R2577" s="119"/>
      <c r="S2577" s="119"/>
      <c r="T2577" s="120"/>
      <c r="U2577" s="121"/>
    </row>
    <row r="2578" spans="3:21" s="116" customFormat="1" x14ac:dyDescent="0.2">
      <c r="C2578" s="117"/>
      <c r="D2578" s="118"/>
      <c r="E2578" s="118"/>
      <c r="F2578" s="118"/>
      <c r="G2578" s="117"/>
      <c r="H2578" s="119"/>
      <c r="I2578" s="119"/>
      <c r="J2578" s="119"/>
      <c r="K2578" s="119"/>
      <c r="L2578" s="119"/>
      <c r="M2578" s="119"/>
      <c r="N2578" s="119"/>
      <c r="O2578" s="119"/>
      <c r="P2578" s="119"/>
      <c r="Q2578" s="119"/>
      <c r="R2578" s="119"/>
      <c r="S2578" s="119"/>
      <c r="T2578" s="120"/>
      <c r="U2578" s="121"/>
    </row>
    <row r="2579" spans="3:21" s="116" customFormat="1" x14ac:dyDescent="0.2">
      <c r="C2579" s="117"/>
      <c r="D2579" s="118"/>
      <c r="E2579" s="118"/>
      <c r="F2579" s="118"/>
      <c r="G2579" s="117"/>
      <c r="H2579" s="119"/>
      <c r="I2579" s="119"/>
      <c r="J2579" s="119"/>
      <c r="K2579" s="119"/>
      <c r="L2579" s="119"/>
      <c r="M2579" s="119"/>
      <c r="N2579" s="119"/>
      <c r="O2579" s="119"/>
      <c r="P2579" s="119"/>
      <c r="Q2579" s="119"/>
      <c r="R2579" s="119"/>
      <c r="S2579" s="119"/>
      <c r="T2579" s="120"/>
      <c r="U2579" s="121"/>
    </row>
    <row r="2580" spans="3:21" s="116" customFormat="1" x14ac:dyDescent="0.2">
      <c r="C2580" s="117"/>
      <c r="D2580" s="118"/>
      <c r="E2580" s="118"/>
      <c r="F2580" s="118"/>
      <c r="G2580" s="117"/>
      <c r="H2580" s="119"/>
      <c r="I2580" s="119"/>
      <c r="J2580" s="119"/>
      <c r="K2580" s="119"/>
      <c r="L2580" s="119"/>
      <c r="M2580" s="119"/>
      <c r="N2580" s="119"/>
      <c r="O2580" s="119"/>
      <c r="P2580" s="119"/>
      <c r="Q2580" s="119"/>
      <c r="R2580" s="119"/>
      <c r="S2580" s="119"/>
      <c r="T2580" s="120"/>
      <c r="U2580" s="121"/>
    </row>
    <row r="2581" spans="3:21" s="116" customFormat="1" x14ac:dyDescent="0.2">
      <c r="C2581" s="117"/>
      <c r="D2581" s="118"/>
      <c r="E2581" s="118"/>
      <c r="F2581" s="118"/>
      <c r="G2581" s="117"/>
      <c r="H2581" s="119"/>
      <c r="I2581" s="119"/>
      <c r="J2581" s="119"/>
      <c r="K2581" s="119"/>
      <c r="L2581" s="119"/>
      <c r="M2581" s="119"/>
      <c r="N2581" s="119"/>
      <c r="O2581" s="119"/>
      <c r="P2581" s="119"/>
      <c r="Q2581" s="119"/>
      <c r="R2581" s="119"/>
      <c r="S2581" s="119"/>
      <c r="T2581" s="120"/>
      <c r="U2581" s="121"/>
    </row>
    <row r="2582" spans="3:21" s="116" customFormat="1" x14ac:dyDescent="0.2">
      <c r="C2582" s="117"/>
      <c r="D2582" s="118"/>
      <c r="E2582" s="118"/>
      <c r="F2582" s="118"/>
      <c r="G2582" s="117"/>
      <c r="H2582" s="119"/>
      <c r="I2582" s="119"/>
      <c r="J2582" s="119"/>
      <c r="K2582" s="119"/>
      <c r="L2582" s="119"/>
      <c r="M2582" s="119"/>
      <c r="N2582" s="119"/>
      <c r="O2582" s="119"/>
      <c r="P2582" s="119"/>
      <c r="Q2582" s="119"/>
      <c r="R2582" s="119"/>
      <c r="S2582" s="119"/>
      <c r="T2582" s="120"/>
      <c r="U2582" s="121"/>
    </row>
    <row r="2583" spans="3:21" s="116" customFormat="1" x14ac:dyDescent="0.2">
      <c r="C2583" s="117"/>
      <c r="D2583" s="118"/>
      <c r="E2583" s="118"/>
      <c r="F2583" s="118"/>
      <c r="G2583" s="117"/>
      <c r="H2583" s="119"/>
      <c r="I2583" s="119"/>
      <c r="J2583" s="119"/>
      <c r="K2583" s="119"/>
      <c r="L2583" s="119"/>
      <c r="M2583" s="119"/>
      <c r="N2583" s="119"/>
      <c r="O2583" s="119"/>
      <c r="P2583" s="119"/>
      <c r="Q2583" s="119"/>
      <c r="R2583" s="119"/>
      <c r="S2583" s="119"/>
      <c r="T2583" s="120"/>
      <c r="U2583" s="121"/>
    </row>
    <row r="2584" spans="3:21" s="116" customFormat="1" x14ac:dyDescent="0.2">
      <c r="C2584" s="117"/>
      <c r="D2584" s="118"/>
      <c r="E2584" s="118"/>
      <c r="F2584" s="118"/>
      <c r="G2584" s="117"/>
      <c r="H2584" s="119"/>
      <c r="I2584" s="119"/>
      <c r="J2584" s="119"/>
      <c r="K2584" s="119"/>
      <c r="L2584" s="119"/>
      <c r="M2584" s="119"/>
      <c r="N2584" s="119"/>
      <c r="O2584" s="119"/>
      <c r="P2584" s="119"/>
      <c r="Q2584" s="119"/>
      <c r="R2584" s="119"/>
      <c r="S2584" s="119"/>
      <c r="T2584" s="120"/>
      <c r="U2584" s="121"/>
    </row>
    <row r="2585" spans="3:21" s="116" customFormat="1" x14ac:dyDescent="0.2">
      <c r="C2585" s="117"/>
      <c r="D2585" s="118"/>
      <c r="E2585" s="118"/>
      <c r="F2585" s="118"/>
      <c r="G2585" s="117"/>
      <c r="H2585" s="119"/>
      <c r="I2585" s="119"/>
      <c r="J2585" s="119"/>
      <c r="K2585" s="119"/>
      <c r="L2585" s="119"/>
      <c r="M2585" s="119"/>
      <c r="N2585" s="119"/>
      <c r="O2585" s="119"/>
      <c r="P2585" s="119"/>
      <c r="Q2585" s="119"/>
      <c r="R2585" s="119"/>
      <c r="S2585" s="119"/>
      <c r="T2585" s="120"/>
      <c r="U2585" s="121"/>
    </row>
    <row r="2586" spans="3:21" s="116" customFormat="1" x14ac:dyDescent="0.2">
      <c r="C2586" s="117"/>
      <c r="D2586" s="118"/>
      <c r="E2586" s="118"/>
      <c r="F2586" s="118"/>
      <c r="G2586" s="117"/>
      <c r="H2586" s="119"/>
      <c r="I2586" s="119"/>
      <c r="J2586" s="119"/>
      <c r="K2586" s="119"/>
      <c r="L2586" s="119"/>
      <c r="M2586" s="119"/>
      <c r="N2586" s="119"/>
      <c r="O2586" s="119"/>
      <c r="P2586" s="119"/>
      <c r="Q2586" s="119"/>
      <c r="R2586" s="119"/>
      <c r="S2586" s="119"/>
      <c r="T2586" s="120"/>
      <c r="U2586" s="121"/>
    </row>
    <row r="2587" spans="3:21" s="116" customFormat="1" x14ac:dyDescent="0.2">
      <c r="C2587" s="117"/>
      <c r="D2587" s="118"/>
      <c r="E2587" s="118"/>
      <c r="F2587" s="118"/>
      <c r="G2587" s="117"/>
      <c r="H2587" s="119"/>
      <c r="I2587" s="119"/>
      <c r="J2587" s="119"/>
      <c r="K2587" s="119"/>
      <c r="L2587" s="119"/>
      <c r="M2587" s="119"/>
      <c r="N2587" s="119"/>
      <c r="O2587" s="119"/>
      <c r="P2587" s="119"/>
      <c r="Q2587" s="119"/>
      <c r="R2587" s="119"/>
      <c r="S2587" s="119"/>
      <c r="T2587" s="120"/>
      <c r="U2587" s="121"/>
    </row>
    <row r="2588" spans="3:21" s="116" customFormat="1" x14ac:dyDescent="0.2">
      <c r="C2588" s="117"/>
      <c r="D2588" s="118"/>
      <c r="E2588" s="118"/>
      <c r="F2588" s="118"/>
      <c r="G2588" s="117"/>
      <c r="H2588" s="119"/>
      <c r="I2588" s="119"/>
      <c r="J2588" s="119"/>
      <c r="K2588" s="119"/>
      <c r="L2588" s="119"/>
      <c r="M2588" s="119"/>
      <c r="N2588" s="119"/>
      <c r="O2588" s="119"/>
      <c r="P2588" s="119"/>
      <c r="Q2588" s="119"/>
      <c r="R2588" s="119"/>
      <c r="S2588" s="119"/>
      <c r="T2588" s="120"/>
      <c r="U2588" s="121"/>
    </row>
    <row r="2589" spans="3:21" s="116" customFormat="1" x14ac:dyDescent="0.2">
      <c r="C2589" s="117"/>
      <c r="D2589" s="118"/>
      <c r="E2589" s="118"/>
      <c r="F2589" s="118"/>
      <c r="G2589" s="117"/>
      <c r="H2589" s="119"/>
      <c r="I2589" s="119"/>
      <c r="J2589" s="119"/>
      <c r="K2589" s="119"/>
      <c r="L2589" s="119"/>
      <c r="M2589" s="119"/>
      <c r="N2589" s="119"/>
      <c r="O2589" s="119"/>
      <c r="P2589" s="119"/>
      <c r="Q2589" s="119"/>
      <c r="R2589" s="119"/>
      <c r="S2589" s="119"/>
      <c r="T2589" s="120"/>
      <c r="U2589" s="121"/>
    </row>
    <row r="2590" spans="3:21" s="116" customFormat="1" x14ac:dyDescent="0.2">
      <c r="C2590" s="117"/>
      <c r="D2590" s="118"/>
      <c r="E2590" s="118"/>
      <c r="F2590" s="118"/>
      <c r="G2590" s="117"/>
      <c r="H2590" s="119"/>
      <c r="I2590" s="119"/>
      <c r="J2590" s="119"/>
      <c r="K2590" s="119"/>
      <c r="L2590" s="119"/>
      <c r="M2590" s="119"/>
      <c r="N2590" s="119"/>
      <c r="O2590" s="119"/>
      <c r="P2590" s="119"/>
      <c r="Q2590" s="119"/>
      <c r="R2590" s="119"/>
      <c r="S2590" s="119"/>
      <c r="T2590" s="120"/>
      <c r="U2590" s="121"/>
    </row>
    <row r="2591" spans="3:21" s="116" customFormat="1" x14ac:dyDescent="0.2">
      <c r="C2591" s="117"/>
      <c r="D2591" s="118"/>
      <c r="E2591" s="118"/>
      <c r="F2591" s="118"/>
      <c r="G2591" s="117"/>
      <c r="H2591" s="119"/>
      <c r="I2591" s="119"/>
      <c r="J2591" s="119"/>
      <c r="K2591" s="119"/>
      <c r="L2591" s="119"/>
      <c r="M2591" s="119"/>
      <c r="N2591" s="119"/>
      <c r="O2591" s="119"/>
      <c r="P2591" s="119"/>
      <c r="Q2591" s="119"/>
      <c r="R2591" s="119"/>
      <c r="S2591" s="119"/>
      <c r="T2591" s="120"/>
      <c r="U2591" s="121"/>
    </row>
    <row r="2592" spans="3:21" s="116" customFormat="1" x14ac:dyDescent="0.2">
      <c r="C2592" s="117"/>
      <c r="D2592" s="118"/>
      <c r="E2592" s="118"/>
      <c r="F2592" s="118"/>
      <c r="G2592" s="117"/>
      <c r="H2592" s="119"/>
      <c r="I2592" s="119"/>
      <c r="J2592" s="119"/>
      <c r="K2592" s="119"/>
      <c r="L2592" s="119"/>
      <c r="M2592" s="119"/>
      <c r="N2592" s="119"/>
      <c r="O2592" s="119"/>
      <c r="P2592" s="119"/>
      <c r="Q2592" s="119"/>
      <c r="R2592" s="119"/>
      <c r="S2592" s="119"/>
      <c r="T2592" s="120"/>
      <c r="U2592" s="121"/>
    </row>
    <row r="2593" spans="3:21" s="116" customFormat="1" x14ac:dyDescent="0.2">
      <c r="C2593" s="117"/>
      <c r="D2593" s="118"/>
      <c r="E2593" s="118"/>
      <c r="F2593" s="118"/>
      <c r="G2593" s="117"/>
      <c r="H2593" s="119"/>
      <c r="I2593" s="119"/>
      <c r="J2593" s="119"/>
      <c r="K2593" s="119"/>
      <c r="L2593" s="119"/>
      <c r="M2593" s="119"/>
      <c r="N2593" s="119"/>
      <c r="O2593" s="119"/>
      <c r="P2593" s="119"/>
      <c r="Q2593" s="119"/>
      <c r="R2593" s="119"/>
      <c r="S2593" s="119"/>
      <c r="T2593" s="120"/>
      <c r="U2593" s="121"/>
    </row>
    <row r="2594" spans="3:21" s="116" customFormat="1" x14ac:dyDescent="0.2">
      <c r="C2594" s="117"/>
      <c r="D2594" s="118"/>
      <c r="E2594" s="118"/>
      <c r="F2594" s="118"/>
      <c r="G2594" s="117"/>
      <c r="H2594" s="119"/>
      <c r="I2594" s="119"/>
      <c r="J2594" s="119"/>
      <c r="K2594" s="119"/>
      <c r="L2594" s="119"/>
      <c r="M2594" s="119"/>
      <c r="N2594" s="119"/>
      <c r="O2594" s="119"/>
      <c r="P2594" s="119"/>
      <c r="Q2594" s="119"/>
      <c r="R2594" s="119"/>
      <c r="S2594" s="119"/>
      <c r="T2594" s="120"/>
      <c r="U2594" s="121"/>
    </row>
    <row r="2595" spans="3:21" s="116" customFormat="1" x14ac:dyDescent="0.2">
      <c r="C2595" s="117"/>
      <c r="D2595" s="118"/>
      <c r="E2595" s="118"/>
      <c r="F2595" s="118"/>
      <c r="G2595" s="117"/>
      <c r="H2595" s="119"/>
      <c r="I2595" s="119"/>
      <c r="J2595" s="119"/>
      <c r="K2595" s="119"/>
      <c r="L2595" s="119"/>
      <c r="M2595" s="119"/>
      <c r="N2595" s="119"/>
      <c r="O2595" s="119"/>
      <c r="P2595" s="119"/>
      <c r="Q2595" s="119"/>
      <c r="R2595" s="119"/>
      <c r="S2595" s="119"/>
      <c r="T2595" s="120"/>
      <c r="U2595" s="121"/>
    </row>
    <row r="2596" spans="3:21" s="116" customFormat="1" x14ac:dyDescent="0.2">
      <c r="C2596" s="117"/>
      <c r="D2596" s="118"/>
      <c r="E2596" s="118"/>
      <c r="F2596" s="118"/>
      <c r="G2596" s="117"/>
      <c r="H2596" s="119"/>
      <c r="I2596" s="119"/>
      <c r="J2596" s="119"/>
      <c r="K2596" s="119"/>
      <c r="L2596" s="119"/>
      <c r="M2596" s="119"/>
      <c r="N2596" s="119"/>
      <c r="O2596" s="119"/>
      <c r="P2596" s="119"/>
      <c r="Q2596" s="119"/>
      <c r="R2596" s="119"/>
      <c r="S2596" s="119"/>
      <c r="T2596" s="120"/>
      <c r="U2596" s="121"/>
    </row>
    <row r="2597" spans="3:21" s="116" customFormat="1" x14ac:dyDescent="0.2">
      <c r="C2597" s="117"/>
      <c r="D2597" s="118"/>
      <c r="E2597" s="118"/>
      <c r="F2597" s="118"/>
      <c r="G2597" s="117"/>
      <c r="H2597" s="119"/>
      <c r="I2597" s="119"/>
      <c r="J2597" s="119"/>
      <c r="K2597" s="119"/>
      <c r="L2597" s="119"/>
      <c r="M2597" s="119"/>
      <c r="N2597" s="119"/>
      <c r="O2597" s="119"/>
      <c r="P2597" s="119"/>
      <c r="Q2597" s="119"/>
      <c r="R2597" s="119"/>
      <c r="S2597" s="119"/>
      <c r="T2597" s="120"/>
      <c r="U2597" s="121"/>
    </row>
    <row r="2598" spans="3:21" s="116" customFormat="1" x14ac:dyDescent="0.2">
      <c r="C2598" s="117"/>
      <c r="D2598" s="118"/>
      <c r="E2598" s="118"/>
      <c r="F2598" s="118"/>
      <c r="G2598" s="117"/>
      <c r="H2598" s="119"/>
      <c r="I2598" s="119"/>
      <c r="J2598" s="119"/>
      <c r="K2598" s="119"/>
      <c r="L2598" s="119"/>
      <c r="M2598" s="119"/>
      <c r="N2598" s="119"/>
      <c r="O2598" s="119"/>
      <c r="P2598" s="119"/>
      <c r="Q2598" s="119"/>
      <c r="R2598" s="119"/>
      <c r="S2598" s="119"/>
      <c r="T2598" s="120"/>
      <c r="U2598" s="121"/>
    </row>
    <row r="2599" spans="3:21" s="116" customFormat="1" x14ac:dyDescent="0.2">
      <c r="C2599" s="117"/>
      <c r="D2599" s="118"/>
      <c r="E2599" s="118"/>
      <c r="F2599" s="118"/>
      <c r="G2599" s="117"/>
      <c r="H2599" s="119"/>
      <c r="I2599" s="119"/>
      <c r="J2599" s="119"/>
      <c r="K2599" s="119"/>
      <c r="L2599" s="119"/>
      <c r="M2599" s="119"/>
      <c r="N2599" s="119"/>
      <c r="O2599" s="119"/>
      <c r="P2599" s="119"/>
      <c r="Q2599" s="119"/>
      <c r="R2599" s="119"/>
      <c r="S2599" s="119"/>
      <c r="T2599" s="120"/>
      <c r="U2599" s="121"/>
    </row>
    <row r="2600" spans="3:21" s="116" customFormat="1" x14ac:dyDescent="0.2">
      <c r="C2600" s="117"/>
      <c r="D2600" s="118"/>
      <c r="E2600" s="118"/>
      <c r="F2600" s="118"/>
      <c r="G2600" s="117"/>
      <c r="H2600" s="119"/>
      <c r="I2600" s="119"/>
      <c r="J2600" s="119"/>
      <c r="K2600" s="119"/>
      <c r="L2600" s="119"/>
      <c r="M2600" s="119"/>
      <c r="N2600" s="119"/>
      <c r="O2600" s="119"/>
      <c r="P2600" s="119"/>
      <c r="Q2600" s="119"/>
      <c r="R2600" s="119"/>
      <c r="S2600" s="119"/>
      <c r="T2600" s="120"/>
      <c r="U2600" s="121"/>
    </row>
    <row r="2601" spans="3:21" s="116" customFormat="1" x14ac:dyDescent="0.2">
      <c r="C2601" s="117"/>
      <c r="D2601" s="118"/>
      <c r="E2601" s="118"/>
      <c r="F2601" s="118"/>
      <c r="G2601" s="117"/>
      <c r="H2601" s="119"/>
      <c r="I2601" s="119"/>
      <c r="J2601" s="119"/>
      <c r="K2601" s="119"/>
      <c r="L2601" s="119"/>
      <c r="M2601" s="119"/>
      <c r="N2601" s="119"/>
      <c r="O2601" s="119"/>
      <c r="P2601" s="119"/>
      <c r="Q2601" s="119"/>
      <c r="R2601" s="119"/>
      <c r="S2601" s="119"/>
      <c r="T2601" s="120"/>
      <c r="U2601" s="121"/>
    </row>
    <row r="2602" spans="3:21" s="116" customFormat="1" x14ac:dyDescent="0.2">
      <c r="C2602" s="117"/>
      <c r="D2602" s="118"/>
      <c r="E2602" s="118"/>
      <c r="F2602" s="118"/>
      <c r="G2602" s="117"/>
      <c r="H2602" s="119"/>
      <c r="I2602" s="119"/>
      <c r="J2602" s="119"/>
      <c r="K2602" s="119"/>
      <c r="L2602" s="119"/>
      <c r="M2602" s="119"/>
      <c r="N2602" s="119"/>
      <c r="O2602" s="119"/>
      <c r="P2602" s="119"/>
      <c r="Q2602" s="119"/>
      <c r="R2602" s="119"/>
      <c r="S2602" s="119"/>
      <c r="T2602" s="120"/>
      <c r="U2602" s="121"/>
    </row>
    <row r="2603" spans="3:21" s="116" customFormat="1" x14ac:dyDescent="0.2">
      <c r="C2603" s="117"/>
      <c r="D2603" s="118"/>
      <c r="E2603" s="118"/>
      <c r="F2603" s="118"/>
      <c r="G2603" s="117"/>
      <c r="H2603" s="119"/>
      <c r="I2603" s="119"/>
      <c r="J2603" s="119"/>
      <c r="K2603" s="119"/>
      <c r="L2603" s="119"/>
      <c r="M2603" s="119"/>
      <c r="N2603" s="119"/>
      <c r="O2603" s="119"/>
      <c r="P2603" s="119"/>
      <c r="Q2603" s="119"/>
      <c r="R2603" s="119"/>
      <c r="S2603" s="119"/>
      <c r="T2603" s="120"/>
      <c r="U2603" s="121"/>
    </row>
    <row r="2604" spans="3:21" s="116" customFormat="1" x14ac:dyDescent="0.2">
      <c r="C2604" s="117"/>
      <c r="D2604" s="118"/>
      <c r="E2604" s="118"/>
      <c r="F2604" s="118"/>
      <c r="G2604" s="117"/>
      <c r="H2604" s="119"/>
      <c r="I2604" s="119"/>
      <c r="J2604" s="119"/>
      <c r="K2604" s="119"/>
      <c r="L2604" s="119"/>
      <c r="M2604" s="119"/>
      <c r="N2604" s="119"/>
      <c r="O2604" s="119"/>
      <c r="P2604" s="119"/>
      <c r="Q2604" s="119"/>
      <c r="R2604" s="119"/>
      <c r="S2604" s="119"/>
      <c r="T2604" s="120"/>
      <c r="U2604" s="121"/>
    </row>
    <row r="2605" spans="3:21" s="116" customFormat="1" x14ac:dyDescent="0.2">
      <c r="C2605" s="117"/>
      <c r="D2605" s="118"/>
      <c r="E2605" s="118"/>
      <c r="F2605" s="118"/>
      <c r="G2605" s="117"/>
      <c r="H2605" s="119"/>
      <c r="I2605" s="119"/>
      <c r="J2605" s="119"/>
      <c r="K2605" s="119"/>
      <c r="L2605" s="119"/>
      <c r="M2605" s="119"/>
      <c r="N2605" s="119"/>
      <c r="O2605" s="119"/>
      <c r="P2605" s="119"/>
      <c r="Q2605" s="119"/>
      <c r="R2605" s="119"/>
      <c r="S2605" s="119"/>
      <c r="T2605" s="120"/>
      <c r="U2605" s="121"/>
    </row>
    <row r="2606" spans="3:21" s="116" customFormat="1" x14ac:dyDescent="0.2">
      <c r="C2606" s="117"/>
      <c r="D2606" s="118"/>
      <c r="E2606" s="118"/>
      <c r="F2606" s="118"/>
      <c r="G2606" s="117"/>
      <c r="H2606" s="119"/>
      <c r="I2606" s="119"/>
      <c r="J2606" s="119"/>
      <c r="K2606" s="119"/>
      <c r="L2606" s="119"/>
      <c r="M2606" s="119"/>
      <c r="N2606" s="119"/>
      <c r="O2606" s="119"/>
      <c r="P2606" s="119"/>
      <c r="Q2606" s="119"/>
      <c r="R2606" s="119"/>
      <c r="S2606" s="119"/>
      <c r="T2606" s="120"/>
      <c r="U2606" s="121"/>
    </row>
    <row r="2607" spans="3:21" s="116" customFormat="1" x14ac:dyDescent="0.2">
      <c r="C2607" s="117"/>
      <c r="D2607" s="118"/>
      <c r="E2607" s="118"/>
      <c r="F2607" s="118"/>
      <c r="G2607" s="117"/>
      <c r="H2607" s="119"/>
      <c r="I2607" s="119"/>
      <c r="J2607" s="119"/>
      <c r="K2607" s="119"/>
      <c r="L2607" s="119"/>
      <c r="M2607" s="119"/>
      <c r="N2607" s="119"/>
      <c r="O2607" s="119"/>
      <c r="P2607" s="119"/>
      <c r="Q2607" s="119"/>
      <c r="R2607" s="119"/>
      <c r="S2607" s="119"/>
      <c r="T2607" s="120"/>
      <c r="U2607" s="121"/>
    </row>
    <row r="2608" spans="3:21" s="116" customFormat="1" x14ac:dyDescent="0.2">
      <c r="C2608" s="117"/>
      <c r="D2608" s="118"/>
      <c r="E2608" s="118"/>
      <c r="F2608" s="118"/>
      <c r="G2608" s="117"/>
      <c r="H2608" s="119"/>
      <c r="I2608" s="119"/>
      <c r="J2608" s="119"/>
      <c r="K2608" s="119"/>
      <c r="L2608" s="119"/>
      <c r="M2608" s="119"/>
      <c r="N2608" s="119"/>
      <c r="O2608" s="119"/>
      <c r="P2608" s="119"/>
      <c r="Q2608" s="119"/>
      <c r="R2608" s="119"/>
      <c r="S2608" s="119"/>
      <c r="T2608" s="120"/>
      <c r="U2608" s="121"/>
    </row>
    <row r="2609" spans="3:21" s="116" customFormat="1" x14ac:dyDescent="0.2">
      <c r="C2609" s="117"/>
      <c r="D2609" s="118"/>
      <c r="E2609" s="118"/>
      <c r="F2609" s="118"/>
      <c r="G2609" s="117"/>
      <c r="H2609" s="119"/>
      <c r="I2609" s="119"/>
      <c r="J2609" s="119"/>
      <c r="K2609" s="119"/>
      <c r="L2609" s="119"/>
      <c r="M2609" s="119"/>
      <c r="N2609" s="119"/>
      <c r="O2609" s="119"/>
      <c r="P2609" s="119"/>
      <c r="Q2609" s="119"/>
      <c r="R2609" s="119"/>
      <c r="S2609" s="119"/>
      <c r="T2609" s="120"/>
      <c r="U2609" s="121"/>
    </row>
    <row r="2610" spans="3:21" s="116" customFormat="1" x14ac:dyDescent="0.2">
      <c r="C2610" s="117"/>
      <c r="D2610" s="118"/>
      <c r="E2610" s="118"/>
      <c r="F2610" s="118"/>
      <c r="G2610" s="117"/>
      <c r="H2610" s="119"/>
      <c r="I2610" s="119"/>
      <c r="J2610" s="119"/>
      <c r="K2610" s="119"/>
      <c r="L2610" s="119"/>
      <c r="M2610" s="119"/>
      <c r="N2610" s="119"/>
      <c r="O2610" s="119"/>
      <c r="P2610" s="119"/>
      <c r="Q2610" s="119"/>
      <c r="R2610" s="119"/>
      <c r="S2610" s="119"/>
      <c r="T2610" s="120"/>
      <c r="U2610" s="121"/>
    </row>
    <row r="2611" spans="3:21" s="116" customFormat="1" x14ac:dyDescent="0.2">
      <c r="C2611" s="117"/>
      <c r="D2611" s="118"/>
      <c r="E2611" s="118"/>
      <c r="F2611" s="118"/>
      <c r="G2611" s="117"/>
      <c r="H2611" s="119"/>
      <c r="I2611" s="119"/>
      <c r="J2611" s="119"/>
      <c r="K2611" s="119"/>
      <c r="L2611" s="119"/>
      <c r="M2611" s="119"/>
      <c r="N2611" s="119"/>
      <c r="O2611" s="119"/>
      <c r="P2611" s="119"/>
      <c r="Q2611" s="119"/>
      <c r="R2611" s="119"/>
      <c r="S2611" s="119"/>
      <c r="T2611" s="120"/>
      <c r="U2611" s="121"/>
    </row>
    <row r="2612" spans="3:21" s="116" customFormat="1" x14ac:dyDescent="0.2">
      <c r="C2612" s="117"/>
      <c r="D2612" s="118"/>
      <c r="E2612" s="118"/>
      <c r="F2612" s="118"/>
      <c r="G2612" s="117"/>
      <c r="H2612" s="119"/>
      <c r="I2612" s="119"/>
      <c r="J2612" s="119"/>
      <c r="K2612" s="119"/>
      <c r="L2612" s="119"/>
      <c r="M2612" s="119"/>
      <c r="N2612" s="119"/>
      <c r="O2612" s="119"/>
      <c r="P2612" s="119"/>
      <c r="Q2612" s="119"/>
      <c r="R2612" s="119"/>
      <c r="S2612" s="119"/>
      <c r="T2612" s="120"/>
      <c r="U2612" s="121"/>
    </row>
    <row r="2613" spans="3:21" s="116" customFormat="1" x14ac:dyDescent="0.2">
      <c r="C2613" s="117"/>
      <c r="D2613" s="118"/>
      <c r="E2613" s="118"/>
      <c r="F2613" s="118"/>
      <c r="G2613" s="117"/>
      <c r="H2613" s="119"/>
      <c r="I2613" s="119"/>
      <c r="J2613" s="119"/>
      <c r="K2613" s="119"/>
      <c r="L2613" s="119"/>
      <c r="M2613" s="119"/>
      <c r="N2613" s="119"/>
      <c r="O2613" s="119"/>
      <c r="P2613" s="119"/>
      <c r="Q2613" s="119"/>
      <c r="R2613" s="119"/>
      <c r="S2613" s="119"/>
      <c r="T2613" s="120"/>
      <c r="U2613" s="121"/>
    </row>
    <row r="2614" spans="3:21" s="116" customFormat="1" x14ac:dyDescent="0.2">
      <c r="C2614" s="117"/>
      <c r="D2614" s="118"/>
      <c r="E2614" s="118"/>
      <c r="F2614" s="118"/>
      <c r="G2614" s="117"/>
      <c r="H2614" s="119"/>
      <c r="I2614" s="119"/>
      <c r="J2614" s="119"/>
      <c r="K2614" s="119"/>
      <c r="L2614" s="119"/>
      <c r="M2614" s="119"/>
      <c r="N2614" s="119"/>
      <c r="O2614" s="119"/>
      <c r="P2614" s="119"/>
      <c r="Q2614" s="119"/>
      <c r="R2614" s="119"/>
      <c r="S2614" s="119"/>
      <c r="T2614" s="120"/>
      <c r="U2614" s="121"/>
    </row>
    <row r="2615" spans="3:21" s="116" customFormat="1" x14ac:dyDescent="0.2">
      <c r="C2615" s="117"/>
      <c r="D2615" s="118"/>
      <c r="E2615" s="118"/>
      <c r="F2615" s="118"/>
      <c r="G2615" s="117"/>
      <c r="H2615" s="119"/>
      <c r="I2615" s="119"/>
      <c r="J2615" s="119"/>
      <c r="K2615" s="119"/>
      <c r="L2615" s="119"/>
      <c r="M2615" s="119"/>
      <c r="N2615" s="119"/>
      <c r="O2615" s="119"/>
      <c r="P2615" s="119"/>
      <c r="Q2615" s="119"/>
      <c r="R2615" s="119"/>
      <c r="S2615" s="119"/>
      <c r="T2615" s="120"/>
      <c r="U2615" s="121"/>
    </row>
    <row r="2616" spans="3:21" s="116" customFormat="1" x14ac:dyDescent="0.2">
      <c r="C2616" s="117"/>
      <c r="D2616" s="118"/>
      <c r="E2616" s="118"/>
      <c r="F2616" s="118"/>
      <c r="G2616" s="117"/>
      <c r="H2616" s="119"/>
      <c r="I2616" s="119"/>
      <c r="J2616" s="119"/>
      <c r="K2616" s="119"/>
      <c r="L2616" s="119"/>
      <c r="M2616" s="119"/>
      <c r="N2616" s="119"/>
      <c r="O2616" s="119"/>
      <c r="P2616" s="119"/>
      <c r="Q2616" s="119"/>
      <c r="R2616" s="119"/>
      <c r="S2616" s="119"/>
      <c r="T2616" s="120"/>
      <c r="U2616" s="121"/>
    </row>
    <row r="2617" spans="3:21" s="116" customFormat="1" x14ac:dyDescent="0.2">
      <c r="C2617" s="117"/>
      <c r="D2617" s="118"/>
      <c r="E2617" s="118"/>
      <c r="F2617" s="118"/>
      <c r="G2617" s="117"/>
      <c r="H2617" s="119"/>
      <c r="I2617" s="119"/>
      <c r="J2617" s="119"/>
      <c r="K2617" s="119"/>
      <c r="L2617" s="119"/>
      <c r="M2617" s="119"/>
      <c r="N2617" s="119"/>
      <c r="O2617" s="119"/>
      <c r="P2617" s="119"/>
      <c r="Q2617" s="119"/>
      <c r="R2617" s="119"/>
      <c r="S2617" s="119"/>
      <c r="T2617" s="120"/>
      <c r="U2617" s="121"/>
    </row>
    <row r="2618" spans="3:21" s="116" customFormat="1" x14ac:dyDescent="0.2">
      <c r="C2618" s="117"/>
      <c r="D2618" s="118"/>
      <c r="E2618" s="118"/>
      <c r="F2618" s="118"/>
      <c r="G2618" s="117"/>
      <c r="H2618" s="119"/>
      <c r="I2618" s="119"/>
      <c r="J2618" s="119"/>
      <c r="K2618" s="119"/>
      <c r="L2618" s="119"/>
      <c r="M2618" s="119"/>
      <c r="N2618" s="119"/>
      <c r="O2618" s="119"/>
      <c r="P2618" s="119"/>
      <c r="Q2618" s="119"/>
      <c r="R2618" s="119"/>
      <c r="S2618" s="119"/>
      <c r="T2618" s="120"/>
      <c r="U2618" s="121"/>
    </row>
    <row r="2619" spans="3:21" s="116" customFormat="1" x14ac:dyDescent="0.2">
      <c r="C2619" s="117"/>
      <c r="D2619" s="118"/>
      <c r="E2619" s="118"/>
      <c r="F2619" s="118"/>
      <c r="G2619" s="117"/>
      <c r="H2619" s="119"/>
      <c r="I2619" s="119"/>
      <c r="J2619" s="119"/>
      <c r="K2619" s="119"/>
      <c r="L2619" s="119"/>
      <c r="M2619" s="119"/>
      <c r="N2619" s="119"/>
      <c r="O2619" s="119"/>
      <c r="P2619" s="119"/>
      <c r="Q2619" s="119"/>
      <c r="R2619" s="119"/>
      <c r="S2619" s="119"/>
      <c r="T2619" s="120"/>
      <c r="U2619" s="121"/>
    </row>
    <row r="2620" spans="3:21" s="116" customFormat="1" x14ac:dyDescent="0.2">
      <c r="C2620" s="117"/>
      <c r="D2620" s="118"/>
      <c r="E2620" s="118"/>
      <c r="F2620" s="118"/>
      <c r="G2620" s="117"/>
      <c r="H2620" s="119"/>
      <c r="I2620" s="119"/>
      <c r="J2620" s="119"/>
      <c r="K2620" s="119"/>
      <c r="L2620" s="119"/>
      <c r="M2620" s="119"/>
      <c r="N2620" s="119"/>
      <c r="O2620" s="119"/>
      <c r="P2620" s="119"/>
      <c r="Q2620" s="119"/>
      <c r="R2620" s="119"/>
      <c r="S2620" s="119"/>
      <c r="T2620" s="120"/>
      <c r="U2620" s="121"/>
    </row>
    <row r="2621" spans="3:21" s="116" customFormat="1" x14ac:dyDescent="0.2">
      <c r="C2621" s="117"/>
      <c r="D2621" s="118"/>
      <c r="E2621" s="118"/>
      <c r="F2621" s="118"/>
      <c r="G2621" s="117"/>
      <c r="H2621" s="119"/>
      <c r="I2621" s="119"/>
      <c r="J2621" s="119"/>
      <c r="K2621" s="119"/>
      <c r="L2621" s="119"/>
      <c r="M2621" s="119"/>
      <c r="N2621" s="119"/>
      <c r="O2621" s="119"/>
      <c r="P2621" s="119"/>
      <c r="Q2621" s="119"/>
      <c r="R2621" s="119"/>
      <c r="S2621" s="119"/>
      <c r="T2621" s="120"/>
      <c r="U2621" s="121"/>
    </row>
    <row r="2622" spans="3:21" s="116" customFormat="1" x14ac:dyDescent="0.2">
      <c r="C2622" s="117"/>
      <c r="D2622" s="118"/>
      <c r="E2622" s="118"/>
      <c r="F2622" s="118"/>
      <c r="G2622" s="117"/>
      <c r="H2622" s="119"/>
      <c r="I2622" s="119"/>
      <c r="J2622" s="119"/>
      <c r="K2622" s="119"/>
      <c r="L2622" s="119"/>
      <c r="M2622" s="119"/>
      <c r="N2622" s="119"/>
      <c r="O2622" s="119"/>
      <c r="P2622" s="119"/>
      <c r="Q2622" s="119"/>
      <c r="R2622" s="119"/>
      <c r="S2622" s="119"/>
      <c r="T2622" s="120"/>
      <c r="U2622" s="121"/>
    </row>
    <row r="2623" spans="3:21" s="116" customFormat="1" x14ac:dyDescent="0.2">
      <c r="C2623" s="117"/>
      <c r="D2623" s="118"/>
      <c r="E2623" s="118"/>
      <c r="F2623" s="118"/>
      <c r="G2623" s="117"/>
      <c r="H2623" s="119"/>
      <c r="I2623" s="119"/>
      <c r="J2623" s="119"/>
      <c r="K2623" s="119"/>
      <c r="L2623" s="119"/>
      <c r="M2623" s="119"/>
      <c r="N2623" s="119"/>
      <c r="O2623" s="119"/>
      <c r="P2623" s="119"/>
      <c r="Q2623" s="119"/>
      <c r="R2623" s="119"/>
      <c r="S2623" s="119"/>
      <c r="T2623" s="120"/>
      <c r="U2623" s="121"/>
    </row>
    <row r="2624" spans="3:21" s="116" customFormat="1" x14ac:dyDescent="0.2">
      <c r="C2624" s="117"/>
      <c r="D2624" s="118"/>
      <c r="E2624" s="118"/>
      <c r="F2624" s="118"/>
      <c r="G2624" s="117"/>
      <c r="H2624" s="119"/>
      <c r="I2624" s="119"/>
      <c r="J2624" s="119"/>
      <c r="K2624" s="119"/>
      <c r="L2624" s="119"/>
      <c r="M2624" s="119"/>
      <c r="N2624" s="119"/>
      <c r="O2624" s="119"/>
      <c r="P2624" s="119"/>
      <c r="Q2624" s="119"/>
      <c r="R2624" s="119"/>
      <c r="S2624" s="119"/>
      <c r="T2624" s="120"/>
      <c r="U2624" s="121"/>
    </row>
    <row r="2625" spans="3:21" s="116" customFormat="1" x14ac:dyDescent="0.2">
      <c r="C2625" s="117"/>
      <c r="D2625" s="118"/>
      <c r="E2625" s="118"/>
      <c r="F2625" s="118"/>
      <c r="G2625" s="117"/>
      <c r="H2625" s="119"/>
      <c r="I2625" s="119"/>
      <c r="J2625" s="119"/>
      <c r="K2625" s="119"/>
      <c r="L2625" s="119"/>
      <c r="M2625" s="119"/>
      <c r="N2625" s="119"/>
      <c r="O2625" s="119"/>
      <c r="P2625" s="119"/>
      <c r="Q2625" s="119"/>
      <c r="R2625" s="119"/>
      <c r="S2625" s="119"/>
      <c r="T2625" s="120"/>
      <c r="U2625" s="121"/>
    </row>
    <row r="2626" spans="3:21" s="116" customFormat="1" x14ac:dyDescent="0.2">
      <c r="C2626" s="117"/>
      <c r="D2626" s="118"/>
      <c r="E2626" s="118"/>
      <c r="F2626" s="118"/>
      <c r="G2626" s="117"/>
      <c r="H2626" s="119"/>
      <c r="I2626" s="119"/>
      <c r="J2626" s="119"/>
      <c r="K2626" s="119"/>
      <c r="L2626" s="119"/>
      <c r="M2626" s="119"/>
      <c r="N2626" s="119"/>
      <c r="O2626" s="119"/>
      <c r="P2626" s="119"/>
      <c r="Q2626" s="119"/>
      <c r="R2626" s="119"/>
      <c r="S2626" s="119"/>
      <c r="T2626" s="120"/>
      <c r="U2626" s="121"/>
    </row>
    <row r="2627" spans="3:21" s="116" customFormat="1" x14ac:dyDescent="0.2">
      <c r="C2627" s="117"/>
      <c r="D2627" s="118"/>
      <c r="E2627" s="118"/>
      <c r="F2627" s="118"/>
      <c r="G2627" s="117"/>
      <c r="H2627" s="119"/>
      <c r="I2627" s="119"/>
      <c r="J2627" s="119"/>
      <c r="K2627" s="119"/>
      <c r="L2627" s="119"/>
      <c r="M2627" s="119"/>
      <c r="N2627" s="119"/>
      <c r="O2627" s="119"/>
      <c r="P2627" s="119"/>
      <c r="Q2627" s="119"/>
      <c r="R2627" s="119"/>
      <c r="S2627" s="119"/>
      <c r="T2627" s="120"/>
      <c r="U2627" s="121"/>
    </row>
    <row r="2628" spans="3:21" s="116" customFormat="1" x14ac:dyDescent="0.2">
      <c r="C2628" s="117"/>
      <c r="D2628" s="118"/>
      <c r="E2628" s="118"/>
      <c r="F2628" s="118"/>
      <c r="G2628" s="117"/>
      <c r="H2628" s="119"/>
      <c r="I2628" s="119"/>
      <c r="J2628" s="119"/>
      <c r="K2628" s="119"/>
      <c r="L2628" s="119"/>
      <c r="M2628" s="119"/>
      <c r="N2628" s="119"/>
      <c r="O2628" s="119"/>
      <c r="P2628" s="119"/>
      <c r="Q2628" s="119"/>
      <c r="R2628" s="119"/>
      <c r="S2628" s="119"/>
      <c r="T2628" s="120"/>
      <c r="U2628" s="121"/>
    </row>
    <row r="2629" spans="3:21" s="116" customFormat="1" x14ac:dyDescent="0.2">
      <c r="C2629" s="117"/>
      <c r="D2629" s="118"/>
      <c r="E2629" s="118"/>
      <c r="F2629" s="118"/>
      <c r="G2629" s="117"/>
      <c r="H2629" s="119"/>
      <c r="I2629" s="119"/>
      <c r="J2629" s="119"/>
      <c r="K2629" s="119"/>
      <c r="L2629" s="119"/>
      <c r="M2629" s="119"/>
      <c r="N2629" s="119"/>
      <c r="O2629" s="119"/>
      <c r="P2629" s="119"/>
      <c r="Q2629" s="119"/>
      <c r="R2629" s="119"/>
      <c r="S2629" s="119"/>
      <c r="T2629" s="120"/>
      <c r="U2629" s="121"/>
    </row>
    <row r="2630" spans="3:21" s="116" customFormat="1" x14ac:dyDescent="0.2">
      <c r="C2630" s="117"/>
      <c r="D2630" s="118"/>
      <c r="E2630" s="118"/>
      <c r="F2630" s="118"/>
      <c r="G2630" s="117"/>
      <c r="H2630" s="119"/>
      <c r="I2630" s="119"/>
      <c r="J2630" s="119"/>
      <c r="K2630" s="119"/>
      <c r="L2630" s="119"/>
      <c r="M2630" s="119"/>
      <c r="N2630" s="119"/>
      <c r="O2630" s="119"/>
      <c r="P2630" s="119"/>
      <c r="Q2630" s="119"/>
      <c r="R2630" s="119"/>
      <c r="S2630" s="119"/>
      <c r="T2630" s="120"/>
      <c r="U2630" s="121"/>
    </row>
    <row r="2631" spans="3:21" s="116" customFormat="1" x14ac:dyDescent="0.2">
      <c r="C2631" s="117"/>
      <c r="D2631" s="118"/>
      <c r="E2631" s="118"/>
      <c r="F2631" s="118"/>
      <c r="G2631" s="117"/>
      <c r="H2631" s="119"/>
      <c r="I2631" s="119"/>
      <c r="J2631" s="119"/>
      <c r="K2631" s="119"/>
      <c r="L2631" s="119"/>
      <c r="M2631" s="119"/>
      <c r="N2631" s="119"/>
      <c r="O2631" s="119"/>
      <c r="P2631" s="119"/>
      <c r="Q2631" s="119"/>
      <c r="R2631" s="119"/>
      <c r="S2631" s="119"/>
      <c r="T2631" s="120"/>
      <c r="U2631" s="121"/>
    </row>
    <row r="2632" spans="3:21" s="116" customFormat="1" x14ac:dyDescent="0.2">
      <c r="C2632" s="117"/>
      <c r="D2632" s="118"/>
      <c r="E2632" s="118"/>
      <c r="F2632" s="118"/>
      <c r="G2632" s="117"/>
      <c r="H2632" s="119"/>
      <c r="I2632" s="119"/>
      <c r="J2632" s="119"/>
      <c r="K2632" s="119"/>
      <c r="L2632" s="119"/>
      <c r="M2632" s="119"/>
      <c r="N2632" s="119"/>
      <c r="O2632" s="119"/>
      <c r="P2632" s="119"/>
      <c r="Q2632" s="119"/>
      <c r="R2632" s="119"/>
      <c r="S2632" s="119"/>
      <c r="T2632" s="120"/>
      <c r="U2632" s="121"/>
    </row>
    <row r="2633" spans="3:21" s="116" customFormat="1" x14ac:dyDescent="0.2">
      <c r="C2633" s="117"/>
      <c r="D2633" s="118"/>
      <c r="E2633" s="118"/>
      <c r="F2633" s="118"/>
      <c r="G2633" s="117"/>
      <c r="H2633" s="119"/>
      <c r="I2633" s="119"/>
      <c r="J2633" s="119"/>
      <c r="K2633" s="119"/>
      <c r="L2633" s="119"/>
      <c r="M2633" s="119"/>
      <c r="N2633" s="119"/>
      <c r="O2633" s="119"/>
      <c r="P2633" s="119"/>
      <c r="Q2633" s="119"/>
      <c r="R2633" s="119"/>
      <c r="S2633" s="119"/>
      <c r="T2633" s="120"/>
      <c r="U2633" s="121"/>
    </row>
    <row r="2634" spans="3:21" s="116" customFormat="1" x14ac:dyDescent="0.2">
      <c r="C2634" s="117"/>
      <c r="D2634" s="118"/>
      <c r="E2634" s="118"/>
      <c r="F2634" s="118"/>
      <c r="G2634" s="117"/>
      <c r="H2634" s="119"/>
      <c r="I2634" s="119"/>
      <c r="J2634" s="119"/>
      <c r="K2634" s="119"/>
      <c r="L2634" s="119"/>
      <c r="M2634" s="119"/>
      <c r="N2634" s="119"/>
      <c r="O2634" s="119"/>
      <c r="P2634" s="119"/>
      <c r="Q2634" s="119"/>
      <c r="R2634" s="119"/>
      <c r="S2634" s="119"/>
      <c r="T2634" s="120"/>
      <c r="U2634" s="121"/>
    </row>
    <row r="2635" spans="3:21" s="116" customFormat="1" x14ac:dyDescent="0.2">
      <c r="C2635" s="117"/>
      <c r="D2635" s="118"/>
      <c r="E2635" s="118"/>
      <c r="F2635" s="118"/>
      <c r="G2635" s="117"/>
      <c r="H2635" s="119"/>
      <c r="I2635" s="119"/>
      <c r="J2635" s="119"/>
      <c r="K2635" s="119"/>
      <c r="L2635" s="119"/>
      <c r="M2635" s="119"/>
      <c r="N2635" s="119"/>
      <c r="O2635" s="119"/>
      <c r="P2635" s="119"/>
      <c r="Q2635" s="119"/>
      <c r="R2635" s="119"/>
      <c r="S2635" s="119"/>
      <c r="T2635" s="120"/>
      <c r="U2635" s="121"/>
    </row>
    <row r="2636" spans="3:21" s="116" customFormat="1" x14ac:dyDescent="0.2">
      <c r="C2636" s="117"/>
      <c r="D2636" s="118"/>
      <c r="E2636" s="118"/>
      <c r="F2636" s="118"/>
      <c r="G2636" s="117"/>
      <c r="H2636" s="119"/>
      <c r="I2636" s="119"/>
      <c r="J2636" s="119"/>
      <c r="K2636" s="119"/>
      <c r="L2636" s="119"/>
      <c r="M2636" s="119"/>
      <c r="N2636" s="119"/>
      <c r="O2636" s="119"/>
      <c r="P2636" s="119"/>
      <c r="Q2636" s="119"/>
      <c r="R2636" s="119"/>
      <c r="S2636" s="119"/>
      <c r="T2636" s="120"/>
      <c r="U2636" s="121"/>
    </row>
    <row r="2637" spans="3:21" s="116" customFormat="1" x14ac:dyDescent="0.2">
      <c r="C2637" s="117"/>
      <c r="D2637" s="118"/>
      <c r="E2637" s="118"/>
      <c r="F2637" s="118"/>
      <c r="G2637" s="117"/>
      <c r="H2637" s="119"/>
      <c r="I2637" s="119"/>
      <c r="J2637" s="119"/>
      <c r="K2637" s="119"/>
      <c r="L2637" s="119"/>
      <c r="M2637" s="119"/>
      <c r="N2637" s="119"/>
      <c r="O2637" s="119"/>
      <c r="P2637" s="119"/>
      <c r="Q2637" s="119"/>
      <c r="R2637" s="119"/>
      <c r="S2637" s="119"/>
      <c r="T2637" s="120"/>
      <c r="U2637" s="121"/>
    </row>
    <row r="2638" spans="3:21" s="116" customFormat="1" x14ac:dyDescent="0.2">
      <c r="C2638" s="117"/>
      <c r="D2638" s="118"/>
      <c r="E2638" s="118"/>
      <c r="F2638" s="118"/>
      <c r="G2638" s="117"/>
      <c r="H2638" s="119"/>
      <c r="I2638" s="119"/>
      <c r="J2638" s="119"/>
      <c r="K2638" s="119"/>
      <c r="L2638" s="119"/>
      <c r="M2638" s="119"/>
      <c r="N2638" s="119"/>
      <c r="O2638" s="119"/>
      <c r="P2638" s="119"/>
      <c r="Q2638" s="119"/>
      <c r="R2638" s="119"/>
      <c r="S2638" s="119"/>
      <c r="T2638" s="120"/>
      <c r="U2638" s="121"/>
    </row>
    <row r="2639" spans="3:21" s="116" customFormat="1" x14ac:dyDescent="0.2">
      <c r="C2639" s="117"/>
      <c r="D2639" s="118"/>
      <c r="E2639" s="118"/>
      <c r="F2639" s="118"/>
      <c r="G2639" s="117"/>
      <c r="H2639" s="119"/>
      <c r="I2639" s="119"/>
      <c r="J2639" s="119"/>
      <c r="K2639" s="119"/>
      <c r="L2639" s="119"/>
      <c r="M2639" s="119"/>
      <c r="N2639" s="119"/>
      <c r="O2639" s="119"/>
      <c r="P2639" s="119"/>
      <c r="Q2639" s="119"/>
      <c r="R2639" s="119"/>
      <c r="S2639" s="119"/>
      <c r="T2639" s="120"/>
      <c r="U2639" s="121"/>
    </row>
    <row r="2640" spans="3:21" s="116" customFormat="1" x14ac:dyDescent="0.2">
      <c r="C2640" s="117"/>
      <c r="D2640" s="118"/>
      <c r="E2640" s="118"/>
      <c r="F2640" s="118"/>
      <c r="G2640" s="117"/>
      <c r="H2640" s="119"/>
      <c r="I2640" s="119"/>
      <c r="J2640" s="119"/>
      <c r="K2640" s="119"/>
      <c r="L2640" s="119"/>
      <c r="M2640" s="119"/>
      <c r="N2640" s="119"/>
      <c r="O2640" s="119"/>
      <c r="P2640" s="119"/>
      <c r="Q2640" s="119"/>
      <c r="R2640" s="119"/>
      <c r="S2640" s="119"/>
      <c r="T2640" s="120"/>
      <c r="U2640" s="121"/>
    </row>
    <row r="2641" spans="3:21" s="116" customFormat="1" x14ac:dyDescent="0.2">
      <c r="C2641" s="117"/>
      <c r="D2641" s="118"/>
      <c r="E2641" s="118"/>
      <c r="F2641" s="118"/>
      <c r="G2641" s="117"/>
      <c r="H2641" s="119"/>
      <c r="I2641" s="119"/>
      <c r="J2641" s="119"/>
      <c r="K2641" s="119"/>
      <c r="L2641" s="119"/>
      <c r="M2641" s="119"/>
      <c r="N2641" s="119"/>
      <c r="O2641" s="119"/>
      <c r="P2641" s="119"/>
      <c r="Q2641" s="119"/>
      <c r="R2641" s="119"/>
      <c r="S2641" s="119"/>
      <c r="T2641" s="120"/>
      <c r="U2641" s="121"/>
    </row>
    <row r="2642" spans="3:21" s="116" customFormat="1" x14ac:dyDescent="0.2">
      <c r="C2642" s="117"/>
      <c r="D2642" s="118"/>
      <c r="E2642" s="118"/>
      <c r="F2642" s="118"/>
      <c r="G2642" s="117"/>
      <c r="H2642" s="119"/>
      <c r="I2642" s="119"/>
      <c r="J2642" s="119"/>
      <c r="K2642" s="119"/>
      <c r="L2642" s="119"/>
      <c r="M2642" s="119"/>
      <c r="N2642" s="119"/>
      <c r="O2642" s="119"/>
      <c r="P2642" s="119"/>
      <c r="Q2642" s="119"/>
      <c r="R2642" s="119"/>
      <c r="S2642" s="119"/>
      <c r="T2642" s="120"/>
      <c r="U2642" s="121"/>
    </row>
    <row r="2643" spans="3:21" s="116" customFormat="1" x14ac:dyDescent="0.2">
      <c r="C2643" s="117"/>
      <c r="D2643" s="118"/>
      <c r="E2643" s="118"/>
      <c r="F2643" s="118"/>
      <c r="G2643" s="117"/>
      <c r="H2643" s="119"/>
      <c r="I2643" s="119"/>
      <c r="J2643" s="119"/>
      <c r="K2643" s="119"/>
      <c r="L2643" s="119"/>
      <c r="M2643" s="119"/>
      <c r="N2643" s="119"/>
      <c r="O2643" s="119"/>
      <c r="P2643" s="119"/>
      <c r="Q2643" s="119"/>
      <c r="R2643" s="119"/>
      <c r="S2643" s="119"/>
      <c r="T2643" s="120"/>
      <c r="U2643" s="121"/>
    </row>
    <row r="2644" spans="3:21" s="116" customFormat="1" x14ac:dyDescent="0.2">
      <c r="C2644" s="117"/>
      <c r="D2644" s="118"/>
      <c r="E2644" s="118"/>
      <c r="F2644" s="118"/>
      <c r="G2644" s="117"/>
      <c r="H2644" s="119"/>
      <c r="I2644" s="119"/>
      <c r="J2644" s="119"/>
      <c r="K2644" s="119"/>
      <c r="L2644" s="119"/>
      <c r="M2644" s="119"/>
      <c r="N2644" s="119"/>
      <c r="O2644" s="119"/>
      <c r="P2644" s="119"/>
      <c r="Q2644" s="119"/>
      <c r="R2644" s="119"/>
      <c r="S2644" s="119"/>
      <c r="T2644" s="120"/>
      <c r="U2644" s="121"/>
    </row>
    <row r="2645" spans="3:21" s="116" customFormat="1" x14ac:dyDescent="0.2">
      <c r="C2645" s="117"/>
      <c r="D2645" s="118"/>
      <c r="E2645" s="118"/>
      <c r="F2645" s="118"/>
      <c r="G2645" s="117"/>
      <c r="H2645" s="119"/>
      <c r="I2645" s="119"/>
      <c r="J2645" s="119"/>
      <c r="K2645" s="119"/>
      <c r="L2645" s="119"/>
      <c r="M2645" s="119"/>
      <c r="N2645" s="119"/>
      <c r="O2645" s="119"/>
      <c r="P2645" s="119"/>
      <c r="Q2645" s="119"/>
      <c r="R2645" s="119"/>
      <c r="S2645" s="119"/>
      <c r="T2645" s="120"/>
      <c r="U2645" s="121"/>
    </row>
    <row r="2646" spans="3:21" s="116" customFormat="1" x14ac:dyDescent="0.2">
      <c r="C2646" s="117"/>
      <c r="D2646" s="118"/>
      <c r="E2646" s="118"/>
      <c r="F2646" s="118"/>
      <c r="G2646" s="117"/>
      <c r="H2646" s="119"/>
      <c r="I2646" s="119"/>
      <c r="J2646" s="119"/>
      <c r="K2646" s="119"/>
      <c r="L2646" s="119"/>
      <c r="M2646" s="119"/>
      <c r="N2646" s="119"/>
      <c r="O2646" s="119"/>
      <c r="P2646" s="119"/>
      <c r="Q2646" s="119"/>
      <c r="R2646" s="119"/>
      <c r="S2646" s="119"/>
      <c r="T2646" s="120"/>
      <c r="U2646" s="121"/>
    </row>
    <row r="2647" spans="3:21" s="116" customFormat="1" x14ac:dyDescent="0.2">
      <c r="C2647" s="117"/>
      <c r="D2647" s="118"/>
      <c r="E2647" s="118"/>
      <c r="F2647" s="118"/>
      <c r="G2647" s="117"/>
      <c r="H2647" s="119"/>
      <c r="I2647" s="119"/>
      <c r="J2647" s="119"/>
      <c r="K2647" s="119"/>
      <c r="L2647" s="119"/>
      <c r="M2647" s="119"/>
      <c r="N2647" s="119"/>
      <c r="O2647" s="119"/>
      <c r="P2647" s="119"/>
      <c r="Q2647" s="119"/>
      <c r="R2647" s="119"/>
      <c r="S2647" s="119"/>
      <c r="T2647" s="120"/>
      <c r="U2647" s="121"/>
    </row>
    <row r="2648" spans="3:21" s="116" customFormat="1" x14ac:dyDescent="0.2">
      <c r="C2648" s="117"/>
      <c r="D2648" s="118"/>
      <c r="E2648" s="118"/>
      <c r="F2648" s="118"/>
      <c r="G2648" s="117"/>
      <c r="H2648" s="119"/>
      <c r="I2648" s="119"/>
      <c r="J2648" s="119"/>
      <c r="K2648" s="119"/>
      <c r="L2648" s="119"/>
      <c r="M2648" s="119"/>
      <c r="N2648" s="119"/>
      <c r="O2648" s="119"/>
      <c r="P2648" s="119"/>
      <c r="Q2648" s="119"/>
      <c r="R2648" s="119"/>
      <c r="S2648" s="119"/>
      <c r="T2648" s="120"/>
      <c r="U2648" s="121"/>
    </row>
    <row r="2649" spans="3:21" s="116" customFormat="1" x14ac:dyDescent="0.2">
      <c r="C2649" s="117"/>
      <c r="D2649" s="118"/>
      <c r="E2649" s="118"/>
      <c r="F2649" s="118"/>
      <c r="G2649" s="117"/>
      <c r="H2649" s="119"/>
      <c r="I2649" s="119"/>
      <c r="J2649" s="119"/>
      <c r="K2649" s="119"/>
      <c r="L2649" s="119"/>
      <c r="M2649" s="119"/>
      <c r="N2649" s="119"/>
      <c r="O2649" s="119"/>
      <c r="P2649" s="119"/>
      <c r="Q2649" s="119"/>
      <c r="R2649" s="119"/>
      <c r="S2649" s="119"/>
      <c r="T2649" s="120"/>
      <c r="U2649" s="121"/>
    </row>
    <row r="2650" spans="3:21" s="116" customFormat="1" x14ac:dyDescent="0.2">
      <c r="C2650" s="117"/>
      <c r="D2650" s="118"/>
      <c r="E2650" s="118"/>
      <c r="F2650" s="118"/>
      <c r="G2650" s="117"/>
      <c r="H2650" s="119"/>
      <c r="I2650" s="119"/>
      <c r="J2650" s="119"/>
      <c r="K2650" s="119"/>
      <c r="L2650" s="119"/>
      <c r="M2650" s="119"/>
      <c r="N2650" s="119"/>
      <c r="O2650" s="119"/>
      <c r="P2650" s="119"/>
      <c r="Q2650" s="119"/>
      <c r="R2650" s="119"/>
      <c r="S2650" s="119"/>
      <c r="T2650" s="120"/>
      <c r="U2650" s="121"/>
    </row>
    <row r="2651" spans="3:21" s="116" customFormat="1" x14ac:dyDescent="0.2">
      <c r="C2651" s="117"/>
      <c r="D2651" s="118"/>
      <c r="E2651" s="118"/>
      <c r="F2651" s="118"/>
      <c r="G2651" s="117"/>
      <c r="H2651" s="119"/>
      <c r="I2651" s="119"/>
      <c r="J2651" s="119"/>
      <c r="K2651" s="119"/>
      <c r="L2651" s="119"/>
      <c r="M2651" s="119"/>
      <c r="N2651" s="119"/>
      <c r="O2651" s="119"/>
      <c r="P2651" s="119"/>
      <c r="Q2651" s="119"/>
      <c r="R2651" s="119"/>
      <c r="S2651" s="119"/>
      <c r="T2651" s="120"/>
      <c r="U2651" s="121"/>
    </row>
    <row r="2652" spans="3:21" s="116" customFormat="1" x14ac:dyDescent="0.2">
      <c r="C2652" s="117"/>
      <c r="D2652" s="118"/>
      <c r="E2652" s="118"/>
      <c r="F2652" s="118"/>
      <c r="G2652" s="117"/>
      <c r="H2652" s="119"/>
      <c r="I2652" s="119"/>
      <c r="J2652" s="119"/>
      <c r="K2652" s="119"/>
      <c r="L2652" s="119"/>
      <c r="M2652" s="119"/>
      <c r="N2652" s="119"/>
      <c r="O2652" s="119"/>
      <c r="P2652" s="119"/>
      <c r="Q2652" s="119"/>
      <c r="R2652" s="119"/>
      <c r="S2652" s="119"/>
      <c r="T2652" s="120"/>
      <c r="U2652" s="121"/>
    </row>
    <row r="2653" spans="3:21" s="116" customFormat="1" x14ac:dyDescent="0.2">
      <c r="C2653" s="117"/>
      <c r="D2653" s="118"/>
      <c r="E2653" s="118"/>
      <c r="F2653" s="118"/>
      <c r="G2653" s="117"/>
      <c r="H2653" s="119"/>
      <c r="I2653" s="119"/>
      <c r="J2653" s="119"/>
      <c r="K2653" s="119"/>
      <c r="L2653" s="119"/>
      <c r="M2653" s="119"/>
      <c r="N2653" s="119"/>
      <c r="O2653" s="119"/>
      <c r="P2653" s="119"/>
      <c r="Q2653" s="119"/>
      <c r="R2653" s="119"/>
      <c r="S2653" s="119"/>
      <c r="T2653" s="120"/>
      <c r="U2653" s="121"/>
    </row>
    <row r="2654" spans="3:21" s="116" customFormat="1" x14ac:dyDescent="0.2">
      <c r="C2654" s="117"/>
      <c r="D2654" s="118"/>
      <c r="E2654" s="118"/>
      <c r="F2654" s="118"/>
      <c r="G2654" s="117"/>
      <c r="H2654" s="119"/>
      <c r="I2654" s="119"/>
      <c r="J2654" s="119"/>
      <c r="K2654" s="119"/>
      <c r="L2654" s="119"/>
      <c r="M2654" s="119"/>
      <c r="N2654" s="119"/>
      <c r="O2654" s="119"/>
      <c r="P2654" s="119"/>
      <c r="Q2654" s="119"/>
      <c r="R2654" s="119"/>
      <c r="S2654" s="119"/>
      <c r="T2654" s="120"/>
      <c r="U2654" s="121"/>
    </row>
    <row r="2655" spans="3:21" s="116" customFormat="1" x14ac:dyDescent="0.2">
      <c r="C2655" s="117"/>
      <c r="D2655" s="118"/>
      <c r="E2655" s="118"/>
      <c r="F2655" s="118"/>
      <c r="G2655" s="117"/>
      <c r="H2655" s="119"/>
      <c r="I2655" s="119"/>
      <c r="J2655" s="119"/>
      <c r="K2655" s="119"/>
      <c r="L2655" s="119"/>
      <c r="M2655" s="119"/>
      <c r="N2655" s="119"/>
      <c r="O2655" s="119"/>
      <c r="P2655" s="119"/>
      <c r="Q2655" s="119"/>
      <c r="R2655" s="119"/>
      <c r="S2655" s="119"/>
      <c r="T2655" s="120"/>
      <c r="U2655" s="121"/>
    </row>
    <row r="2656" spans="3:21" s="116" customFormat="1" x14ac:dyDescent="0.2">
      <c r="C2656" s="117"/>
      <c r="D2656" s="118"/>
      <c r="E2656" s="118"/>
      <c r="F2656" s="118"/>
      <c r="G2656" s="117"/>
      <c r="H2656" s="119"/>
      <c r="I2656" s="119"/>
      <c r="J2656" s="119"/>
      <c r="K2656" s="119"/>
      <c r="L2656" s="119"/>
      <c r="M2656" s="119"/>
      <c r="N2656" s="119"/>
      <c r="O2656" s="119"/>
      <c r="P2656" s="119"/>
      <c r="Q2656" s="119"/>
      <c r="R2656" s="119"/>
      <c r="S2656" s="119"/>
      <c r="T2656" s="120"/>
      <c r="U2656" s="121"/>
    </row>
    <row r="2657" spans="3:21" s="116" customFormat="1" x14ac:dyDescent="0.2">
      <c r="C2657" s="117"/>
      <c r="D2657" s="118"/>
      <c r="E2657" s="118"/>
      <c r="F2657" s="118"/>
      <c r="G2657" s="117"/>
      <c r="H2657" s="119"/>
      <c r="I2657" s="119"/>
      <c r="J2657" s="119"/>
      <c r="K2657" s="119"/>
      <c r="L2657" s="119"/>
      <c r="M2657" s="119"/>
      <c r="N2657" s="119"/>
      <c r="O2657" s="119"/>
      <c r="P2657" s="119"/>
      <c r="Q2657" s="119"/>
      <c r="R2657" s="119"/>
      <c r="S2657" s="119"/>
      <c r="T2657" s="120"/>
      <c r="U2657" s="121"/>
    </row>
    <row r="2658" spans="3:21" s="116" customFormat="1" x14ac:dyDescent="0.2">
      <c r="C2658" s="117"/>
      <c r="D2658" s="118"/>
      <c r="E2658" s="118"/>
      <c r="F2658" s="118"/>
      <c r="G2658" s="117"/>
      <c r="H2658" s="119"/>
      <c r="I2658" s="119"/>
      <c r="J2658" s="119"/>
      <c r="K2658" s="119"/>
      <c r="L2658" s="119"/>
      <c r="M2658" s="119"/>
      <c r="N2658" s="119"/>
      <c r="O2658" s="119"/>
      <c r="P2658" s="119"/>
      <c r="Q2658" s="119"/>
      <c r="R2658" s="119"/>
      <c r="S2658" s="119"/>
      <c r="T2658" s="120"/>
      <c r="U2658" s="121"/>
    </row>
    <row r="2659" spans="3:21" s="116" customFormat="1" x14ac:dyDescent="0.2">
      <c r="C2659" s="117"/>
      <c r="D2659" s="118"/>
      <c r="E2659" s="118"/>
      <c r="F2659" s="118"/>
      <c r="G2659" s="117"/>
      <c r="H2659" s="119"/>
      <c r="I2659" s="119"/>
      <c r="J2659" s="119"/>
      <c r="K2659" s="119"/>
      <c r="L2659" s="119"/>
      <c r="M2659" s="119"/>
      <c r="N2659" s="119"/>
      <c r="O2659" s="119"/>
      <c r="P2659" s="119"/>
      <c r="Q2659" s="119"/>
      <c r="R2659" s="119"/>
      <c r="S2659" s="119"/>
      <c r="T2659" s="120"/>
      <c r="U2659" s="121"/>
    </row>
    <row r="2660" spans="3:21" s="116" customFormat="1" x14ac:dyDescent="0.2">
      <c r="C2660" s="117"/>
      <c r="D2660" s="118"/>
      <c r="E2660" s="118"/>
      <c r="F2660" s="118"/>
      <c r="G2660" s="117"/>
      <c r="H2660" s="119"/>
      <c r="I2660" s="119"/>
      <c r="J2660" s="119"/>
      <c r="K2660" s="119"/>
      <c r="L2660" s="119"/>
      <c r="M2660" s="119"/>
      <c r="N2660" s="119"/>
      <c r="O2660" s="119"/>
      <c r="P2660" s="119"/>
      <c r="Q2660" s="119"/>
      <c r="R2660" s="119"/>
      <c r="S2660" s="119"/>
      <c r="T2660" s="120"/>
      <c r="U2660" s="121"/>
    </row>
    <row r="2661" spans="3:21" s="116" customFormat="1" x14ac:dyDescent="0.2">
      <c r="C2661" s="117"/>
      <c r="D2661" s="118"/>
      <c r="E2661" s="118"/>
      <c r="F2661" s="118"/>
      <c r="G2661" s="117"/>
      <c r="H2661" s="119"/>
      <c r="I2661" s="119"/>
      <c r="J2661" s="119"/>
      <c r="K2661" s="119"/>
      <c r="L2661" s="119"/>
      <c r="M2661" s="119"/>
      <c r="N2661" s="119"/>
      <c r="O2661" s="119"/>
      <c r="P2661" s="119"/>
      <c r="Q2661" s="119"/>
      <c r="R2661" s="119"/>
      <c r="S2661" s="119"/>
      <c r="T2661" s="120"/>
      <c r="U2661" s="121"/>
    </row>
    <row r="2662" spans="3:21" s="116" customFormat="1" x14ac:dyDescent="0.2">
      <c r="C2662" s="117"/>
      <c r="D2662" s="118"/>
      <c r="E2662" s="118"/>
      <c r="F2662" s="118"/>
      <c r="G2662" s="117"/>
      <c r="H2662" s="119"/>
      <c r="I2662" s="119"/>
      <c r="J2662" s="119"/>
      <c r="K2662" s="119"/>
      <c r="L2662" s="119"/>
      <c r="M2662" s="119"/>
      <c r="N2662" s="119"/>
      <c r="O2662" s="119"/>
      <c r="P2662" s="119"/>
      <c r="Q2662" s="119"/>
      <c r="R2662" s="119"/>
      <c r="S2662" s="119"/>
      <c r="T2662" s="120"/>
      <c r="U2662" s="121"/>
    </row>
    <row r="2663" spans="3:21" s="116" customFormat="1" x14ac:dyDescent="0.2">
      <c r="C2663" s="117"/>
      <c r="D2663" s="118"/>
      <c r="E2663" s="118"/>
      <c r="F2663" s="118"/>
      <c r="G2663" s="117"/>
      <c r="H2663" s="119"/>
      <c r="I2663" s="119"/>
      <c r="J2663" s="119"/>
      <c r="K2663" s="119"/>
      <c r="L2663" s="119"/>
      <c r="M2663" s="119"/>
      <c r="N2663" s="119"/>
      <c r="O2663" s="119"/>
      <c r="P2663" s="119"/>
      <c r="Q2663" s="119"/>
      <c r="R2663" s="119"/>
      <c r="S2663" s="119"/>
      <c r="T2663" s="120"/>
      <c r="U2663" s="121"/>
    </row>
    <row r="2664" spans="3:21" s="116" customFormat="1" x14ac:dyDescent="0.2">
      <c r="C2664" s="117"/>
      <c r="D2664" s="118"/>
      <c r="E2664" s="118"/>
      <c r="F2664" s="118"/>
      <c r="G2664" s="117"/>
      <c r="H2664" s="119"/>
      <c r="I2664" s="119"/>
      <c r="J2664" s="119"/>
      <c r="K2664" s="119"/>
      <c r="L2664" s="119"/>
      <c r="M2664" s="119"/>
      <c r="N2664" s="119"/>
      <c r="O2664" s="119"/>
      <c r="P2664" s="119"/>
      <c r="Q2664" s="119"/>
      <c r="R2664" s="119"/>
      <c r="S2664" s="119"/>
      <c r="T2664" s="120"/>
      <c r="U2664" s="121"/>
    </row>
    <row r="2665" spans="3:21" s="116" customFormat="1" x14ac:dyDescent="0.2">
      <c r="C2665" s="117"/>
      <c r="D2665" s="118"/>
      <c r="E2665" s="118"/>
      <c r="F2665" s="118"/>
      <c r="G2665" s="117"/>
      <c r="H2665" s="119"/>
      <c r="I2665" s="119"/>
      <c r="J2665" s="119"/>
      <c r="K2665" s="119"/>
      <c r="L2665" s="119"/>
      <c r="M2665" s="119"/>
      <c r="N2665" s="119"/>
      <c r="O2665" s="119"/>
      <c r="P2665" s="119"/>
      <c r="Q2665" s="119"/>
      <c r="R2665" s="119"/>
      <c r="S2665" s="119"/>
      <c r="T2665" s="120"/>
      <c r="U2665" s="121"/>
    </row>
    <row r="2666" spans="3:21" s="116" customFormat="1" x14ac:dyDescent="0.2">
      <c r="C2666" s="117"/>
      <c r="D2666" s="118"/>
      <c r="E2666" s="118"/>
      <c r="F2666" s="118"/>
      <c r="G2666" s="117"/>
      <c r="H2666" s="119"/>
      <c r="I2666" s="119"/>
      <c r="J2666" s="119"/>
      <c r="K2666" s="119"/>
      <c r="L2666" s="119"/>
      <c r="M2666" s="119"/>
      <c r="N2666" s="119"/>
      <c r="O2666" s="119"/>
      <c r="P2666" s="119"/>
      <c r="Q2666" s="119"/>
      <c r="R2666" s="119"/>
      <c r="S2666" s="119"/>
      <c r="T2666" s="120"/>
      <c r="U2666" s="121"/>
    </row>
    <row r="2667" spans="3:21" s="116" customFormat="1" x14ac:dyDescent="0.2">
      <c r="C2667" s="117"/>
      <c r="D2667" s="118"/>
      <c r="E2667" s="118"/>
      <c r="F2667" s="118"/>
      <c r="G2667" s="117"/>
      <c r="H2667" s="119"/>
      <c r="I2667" s="119"/>
      <c r="J2667" s="119"/>
      <c r="K2667" s="119"/>
      <c r="L2667" s="119"/>
      <c r="M2667" s="119"/>
      <c r="N2667" s="119"/>
      <c r="O2667" s="119"/>
      <c r="P2667" s="119"/>
      <c r="Q2667" s="119"/>
      <c r="R2667" s="119"/>
      <c r="S2667" s="119"/>
      <c r="T2667" s="120"/>
      <c r="U2667" s="121"/>
    </row>
    <row r="2668" spans="3:21" s="116" customFormat="1" x14ac:dyDescent="0.2">
      <c r="C2668" s="117"/>
      <c r="D2668" s="118"/>
      <c r="E2668" s="118"/>
      <c r="F2668" s="118"/>
      <c r="G2668" s="117"/>
      <c r="H2668" s="119"/>
      <c r="I2668" s="119"/>
      <c r="J2668" s="119"/>
      <c r="K2668" s="119"/>
      <c r="L2668" s="119"/>
      <c r="M2668" s="119"/>
      <c r="N2668" s="119"/>
      <c r="O2668" s="119"/>
      <c r="P2668" s="119"/>
      <c r="Q2668" s="119"/>
      <c r="R2668" s="119"/>
      <c r="S2668" s="119"/>
      <c r="T2668" s="120"/>
      <c r="U2668" s="121"/>
    </row>
    <row r="2669" spans="3:21" s="116" customFormat="1" x14ac:dyDescent="0.2">
      <c r="C2669" s="117"/>
      <c r="D2669" s="118"/>
      <c r="E2669" s="118"/>
      <c r="F2669" s="118"/>
      <c r="G2669" s="117"/>
      <c r="H2669" s="119"/>
      <c r="I2669" s="119"/>
      <c r="J2669" s="119"/>
      <c r="K2669" s="119"/>
      <c r="L2669" s="119"/>
      <c r="M2669" s="119"/>
      <c r="N2669" s="119"/>
      <c r="O2669" s="119"/>
      <c r="P2669" s="119"/>
      <c r="Q2669" s="119"/>
      <c r="R2669" s="119"/>
      <c r="S2669" s="119"/>
      <c r="T2669" s="120"/>
      <c r="U2669" s="121"/>
    </row>
    <row r="2670" spans="3:21" s="116" customFormat="1" x14ac:dyDescent="0.2">
      <c r="C2670" s="117"/>
      <c r="D2670" s="118"/>
      <c r="E2670" s="118"/>
      <c r="F2670" s="118"/>
      <c r="G2670" s="117"/>
      <c r="H2670" s="119"/>
      <c r="I2670" s="119"/>
      <c r="J2670" s="119"/>
      <c r="K2670" s="119"/>
      <c r="L2670" s="119"/>
      <c r="M2670" s="119"/>
      <c r="N2670" s="119"/>
      <c r="O2670" s="119"/>
      <c r="P2670" s="119"/>
      <c r="Q2670" s="119"/>
      <c r="R2670" s="119"/>
      <c r="S2670" s="119"/>
      <c r="T2670" s="120"/>
      <c r="U2670" s="121"/>
    </row>
    <row r="2671" spans="3:21" s="116" customFormat="1" x14ac:dyDescent="0.2">
      <c r="C2671" s="117"/>
      <c r="D2671" s="118"/>
      <c r="E2671" s="118"/>
      <c r="F2671" s="118"/>
      <c r="G2671" s="117"/>
      <c r="H2671" s="119"/>
      <c r="I2671" s="119"/>
      <c r="J2671" s="119"/>
      <c r="K2671" s="119"/>
      <c r="L2671" s="119"/>
      <c r="M2671" s="119"/>
      <c r="N2671" s="119"/>
      <c r="O2671" s="119"/>
      <c r="P2671" s="119"/>
      <c r="Q2671" s="119"/>
      <c r="R2671" s="119"/>
      <c r="S2671" s="119"/>
      <c r="T2671" s="120"/>
      <c r="U2671" s="121"/>
    </row>
    <row r="2672" spans="3:21" s="116" customFormat="1" x14ac:dyDescent="0.2">
      <c r="C2672" s="117"/>
      <c r="D2672" s="118"/>
      <c r="E2672" s="118"/>
      <c r="F2672" s="118"/>
      <c r="G2672" s="117"/>
      <c r="H2672" s="119"/>
      <c r="I2672" s="119"/>
      <c r="J2672" s="119"/>
      <c r="K2672" s="119"/>
      <c r="L2672" s="119"/>
      <c r="M2672" s="119"/>
      <c r="N2672" s="119"/>
      <c r="O2672" s="119"/>
      <c r="P2672" s="119"/>
      <c r="Q2672" s="119"/>
      <c r="R2672" s="119"/>
      <c r="S2672" s="119"/>
      <c r="T2672" s="120"/>
      <c r="U2672" s="121"/>
    </row>
    <row r="2673" spans="3:21" s="116" customFormat="1" x14ac:dyDescent="0.2">
      <c r="C2673" s="117"/>
      <c r="D2673" s="118"/>
      <c r="E2673" s="118"/>
      <c r="F2673" s="118"/>
      <c r="G2673" s="117"/>
      <c r="H2673" s="119"/>
      <c r="I2673" s="119"/>
      <c r="J2673" s="119"/>
      <c r="K2673" s="119"/>
      <c r="L2673" s="119"/>
      <c r="M2673" s="119"/>
      <c r="N2673" s="119"/>
      <c r="O2673" s="119"/>
      <c r="P2673" s="119"/>
      <c r="Q2673" s="119"/>
      <c r="R2673" s="119"/>
      <c r="S2673" s="119"/>
      <c r="T2673" s="120"/>
      <c r="U2673" s="121"/>
    </row>
    <row r="2674" spans="3:21" s="116" customFormat="1" x14ac:dyDescent="0.2">
      <c r="C2674" s="117"/>
      <c r="D2674" s="118"/>
      <c r="E2674" s="118"/>
      <c r="F2674" s="118"/>
      <c r="G2674" s="117"/>
      <c r="H2674" s="119"/>
      <c r="I2674" s="119"/>
      <c r="J2674" s="119"/>
      <c r="K2674" s="119"/>
      <c r="L2674" s="119"/>
      <c r="M2674" s="119"/>
      <c r="N2674" s="119"/>
      <c r="O2674" s="119"/>
      <c r="P2674" s="119"/>
      <c r="Q2674" s="119"/>
      <c r="R2674" s="119"/>
      <c r="S2674" s="119"/>
      <c r="T2674" s="120"/>
      <c r="U2674" s="121"/>
    </row>
    <row r="2675" spans="3:21" s="116" customFormat="1" x14ac:dyDescent="0.2">
      <c r="C2675" s="117"/>
      <c r="D2675" s="118"/>
      <c r="E2675" s="118"/>
      <c r="F2675" s="118"/>
      <c r="G2675" s="117"/>
      <c r="H2675" s="119"/>
      <c r="I2675" s="119"/>
      <c r="J2675" s="119"/>
      <c r="K2675" s="119"/>
      <c r="L2675" s="119"/>
      <c r="M2675" s="119"/>
      <c r="N2675" s="119"/>
      <c r="O2675" s="119"/>
      <c r="P2675" s="119"/>
      <c r="Q2675" s="119"/>
      <c r="R2675" s="119"/>
      <c r="S2675" s="119"/>
      <c r="T2675" s="120"/>
      <c r="U2675" s="121"/>
    </row>
    <row r="2676" spans="3:21" s="116" customFormat="1" x14ac:dyDescent="0.2">
      <c r="C2676" s="117"/>
      <c r="D2676" s="118"/>
      <c r="E2676" s="118"/>
      <c r="F2676" s="118"/>
      <c r="G2676" s="117"/>
      <c r="H2676" s="119"/>
      <c r="I2676" s="119"/>
      <c r="J2676" s="119"/>
      <c r="K2676" s="119"/>
      <c r="L2676" s="119"/>
      <c r="M2676" s="119"/>
      <c r="N2676" s="119"/>
      <c r="O2676" s="119"/>
      <c r="P2676" s="119"/>
      <c r="Q2676" s="119"/>
      <c r="R2676" s="119"/>
      <c r="S2676" s="119"/>
      <c r="T2676" s="120"/>
      <c r="U2676" s="121"/>
    </row>
    <row r="2677" spans="3:21" s="116" customFormat="1" x14ac:dyDescent="0.2">
      <c r="C2677" s="117"/>
      <c r="D2677" s="118"/>
      <c r="E2677" s="118"/>
      <c r="F2677" s="118"/>
      <c r="G2677" s="117"/>
      <c r="H2677" s="119"/>
      <c r="I2677" s="119"/>
      <c r="J2677" s="119"/>
      <c r="K2677" s="119"/>
      <c r="L2677" s="119"/>
      <c r="M2677" s="119"/>
      <c r="N2677" s="119"/>
      <c r="O2677" s="119"/>
      <c r="P2677" s="119"/>
      <c r="Q2677" s="119"/>
      <c r="R2677" s="119"/>
      <c r="S2677" s="119"/>
      <c r="T2677" s="120"/>
      <c r="U2677" s="121"/>
    </row>
    <row r="2678" spans="3:21" s="116" customFormat="1" x14ac:dyDescent="0.2">
      <c r="C2678" s="117"/>
      <c r="D2678" s="118"/>
      <c r="E2678" s="118"/>
      <c r="F2678" s="118"/>
      <c r="G2678" s="117"/>
      <c r="H2678" s="119"/>
      <c r="I2678" s="119"/>
      <c r="J2678" s="119"/>
      <c r="K2678" s="119"/>
      <c r="L2678" s="119"/>
      <c r="M2678" s="119"/>
      <c r="N2678" s="119"/>
      <c r="O2678" s="119"/>
      <c r="P2678" s="119"/>
      <c r="Q2678" s="119"/>
      <c r="R2678" s="119"/>
      <c r="S2678" s="119"/>
      <c r="T2678" s="120"/>
      <c r="U2678" s="121"/>
    </row>
    <row r="2679" spans="3:21" s="116" customFormat="1" x14ac:dyDescent="0.2">
      <c r="C2679" s="117"/>
      <c r="D2679" s="118"/>
      <c r="E2679" s="118"/>
      <c r="F2679" s="118"/>
      <c r="G2679" s="117"/>
      <c r="H2679" s="119"/>
      <c r="I2679" s="119"/>
      <c r="J2679" s="119"/>
      <c r="K2679" s="119"/>
      <c r="L2679" s="119"/>
      <c r="M2679" s="119"/>
      <c r="N2679" s="119"/>
      <c r="O2679" s="119"/>
      <c r="P2679" s="119"/>
      <c r="Q2679" s="119"/>
      <c r="R2679" s="119"/>
      <c r="S2679" s="119"/>
      <c r="T2679" s="120"/>
      <c r="U2679" s="121"/>
    </row>
    <row r="2680" spans="3:21" s="116" customFormat="1" x14ac:dyDescent="0.2">
      <c r="C2680" s="117"/>
      <c r="D2680" s="118"/>
      <c r="E2680" s="118"/>
      <c r="F2680" s="118"/>
      <c r="G2680" s="117"/>
      <c r="H2680" s="119"/>
      <c r="I2680" s="119"/>
      <c r="J2680" s="119"/>
      <c r="K2680" s="119"/>
      <c r="L2680" s="119"/>
      <c r="M2680" s="119"/>
      <c r="N2680" s="119"/>
      <c r="O2680" s="119"/>
      <c r="P2680" s="119"/>
      <c r="Q2680" s="119"/>
      <c r="R2680" s="119"/>
      <c r="S2680" s="119"/>
      <c r="T2680" s="120"/>
      <c r="U2680" s="121"/>
    </row>
    <row r="2681" spans="3:21" s="116" customFormat="1" x14ac:dyDescent="0.2">
      <c r="C2681" s="117"/>
      <c r="D2681" s="118"/>
      <c r="E2681" s="118"/>
      <c r="F2681" s="118"/>
      <c r="G2681" s="117"/>
      <c r="H2681" s="119"/>
      <c r="I2681" s="119"/>
      <c r="J2681" s="119"/>
      <c r="K2681" s="119"/>
      <c r="L2681" s="119"/>
      <c r="M2681" s="119"/>
      <c r="N2681" s="119"/>
      <c r="O2681" s="119"/>
      <c r="P2681" s="119"/>
      <c r="Q2681" s="119"/>
      <c r="R2681" s="119"/>
      <c r="S2681" s="119"/>
      <c r="T2681" s="120"/>
      <c r="U2681" s="121"/>
    </row>
    <row r="2682" spans="3:21" s="116" customFormat="1" x14ac:dyDescent="0.2">
      <c r="C2682" s="117"/>
      <c r="D2682" s="118"/>
      <c r="E2682" s="118"/>
      <c r="F2682" s="118"/>
      <c r="G2682" s="117"/>
      <c r="H2682" s="119"/>
      <c r="I2682" s="119"/>
      <c r="J2682" s="119"/>
      <c r="K2682" s="119"/>
      <c r="L2682" s="119"/>
      <c r="M2682" s="119"/>
      <c r="N2682" s="119"/>
      <c r="O2682" s="119"/>
      <c r="P2682" s="119"/>
      <c r="Q2682" s="119"/>
      <c r="R2682" s="119"/>
      <c r="S2682" s="119"/>
      <c r="T2682" s="120"/>
      <c r="U2682" s="121"/>
    </row>
    <row r="2683" spans="3:21" s="116" customFormat="1" x14ac:dyDescent="0.2">
      <c r="C2683" s="117"/>
      <c r="D2683" s="118"/>
      <c r="E2683" s="118"/>
      <c r="F2683" s="118"/>
      <c r="G2683" s="117"/>
      <c r="H2683" s="119"/>
      <c r="I2683" s="119"/>
      <c r="J2683" s="119"/>
      <c r="K2683" s="119"/>
      <c r="L2683" s="119"/>
      <c r="M2683" s="119"/>
      <c r="N2683" s="119"/>
      <c r="O2683" s="119"/>
      <c r="P2683" s="119"/>
      <c r="Q2683" s="119"/>
      <c r="R2683" s="119"/>
      <c r="S2683" s="119"/>
      <c r="T2683" s="120"/>
      <c r="U2683" s="121"/>
    </row>
    <row r="2684" spans="3:21" s="116" customFormat="1" x14ac:dyDescent="0.2">
      <c r="C2684" s="117"/>
      <c r="D2684" s="118"/>
      <c r="E2684" s="118"/>
      <c r="F2684" s="118"/>
      <c r="G2684" s="117"/>
      <c r="H2684" s="119"/>
      <c r="I2684" s="119"/>
      <c r="J2684" s="119"/>
      <c r="K2684" s="119"/>
      <c r="L2684" s="119"/>
      <c r="M2684" s="119"/>
      <c r="N2684" s="119"/>
      <c r="O2684" s="119"/>
      <c r="P2684" s="119"/>
      <c r="Q2684" s="119"/>
      <c r="R2684" s="119"/>
      <c r="S2684" s="119"/>
      <c r="T2684" s="120"/>
      <c r="U2684" s="121"/>
    </row>
    <row r="2685" spans="3:21" s="116" customFormat="1" x14ac:dyDescent="0.2">
      <c r="C2685" s="117"/>
      <c r="D2685" s="118"/>
      <c r="E2685" s="118"/>
      <c r="F2685" s="118"/>
      <c r="G2685" s="117"/>
      <c r="H2685" s="119"/>
      <c r="I2685" s="119"/>
      <c r="J2685" s="119"/>
      <c r="K2685" s="119"/>
      <c r="L2685" s="119"/>
      <c r="M2685" s="119"/>
      <c r="N2685" s="119"/>
      <c r="O2685" s="119"/>
      <c r="P2685" s="119"/>
      <c r="Q2685" s="119"/>
      <c r="R2685" s="119"/>
      <c r="S2685" s="119"/>
      <c r="T2685" s="120"/>
      <c r="U2685" s="121"/>
    </row>
    <row r="2686" spans="3:21" s="116" customFormat="1" x14ac:dyDescent="0.2">
      <c r="C2686" s="117"/>
      <c r="D2686" s="118"/>
      <c r="E2686" s="118"/>
      <c r="F2686" s="118"/>
      <c r="G2686" s="117"/>
      <c r="H2686" s="119"/>
      <c r="I2686" s="119"/>
      <c r="J2686" s="119"/>
      <c r="K2686" s="119"/>
      <c r="L2686" s="119"/>
      <c r="M2686" s="119"/>
      <c r="N2686" s="119"/>
      <c r="O2686" s="119"/>
      <c r="P2686" s="119"/>
      <c r="Q2686" s="119"/>
      <c r="R2686" s="119"/>
      <c r="S2686" s="119"/>
      <c r="T2686" s="120"/>
      <c r="U2686" s="121"/>
    </row>
    <row r="2687" spans="3:21" s="116" customFormat="1" x14ac:dyDescent="0.2">
      <c r="C2687" s="117"/>
      <c r="D2687" s="118"/>
      <c r="E2687" s="118"/>
      <c r="F2687" s="118"/>
      <c r="G2687" s="117"/>
      <c r="H2687" s="119"/>
      <c r="I2687" s="119"/>
      <c r="J2687" s="119"/>
      <c r="K2687" s="119"/>
      <c r="L2687" s="119"/>
      <c r="M2687" s="119"/>
      <c r="N2687" s="119"/>
      <c r="O2687" s="119"/>
      <c r="P2687" s="119"/>
      <c r="Q2687" s="119"/>
      <c r="R2687" s="119"/>
      <c r="S2687" s="119"/>
      <c r="T2687" s="120"/>
      <c r="U2687" s="121"/>
    </row>
    <row r="2688" spans="3:21" s="116" customFormat="1" x14ac:dyDescent="0.2">
      <c r="C2688" s="117"/>
      <c r="D2688" s="118"/>
      <c r="E2688" s="118"/>
      <c r="F2688" s="118"/>
      <c r="G2688" s="117"/>
      <c r="H2688" s="119"/>
      <c r="I2688" s="119"/>
      <c r="J2688" s="119"/>
      <c r="K2688" s="119"/>
      <c r="L2688" s="119"/>
      <c r="M2688" s="119"/>
      <c r="N2688" s="119"/>
      <c r="O2688" s="119"/>
      <c r="P2688" s="119"/>
      <c r="Q2688" s="119"/>
      <c r="R2688" s="119"/>
      <c r="S2688" s="119"/>
      <c r="T2688" s="120"/>
      <c r="U2688" s="121"/>
    </row>
    <row r="2689" spans="3:21" s="116" customFormat="1" x14ac:dyDescent="0.2">
      <c r="C2689" s="117"/>
      <c r="D2689" s="118"/>
      <c r="E2689" s="118"/>
      <c r="F2689" s="118"/>
      <c r="G2689" s="117"/>
      <c r="H2689" s="119"/>
      <c r="I2689" s="119"/>
      <c r="J2689" s="119"/>
      <c r="K2689" s="119"/>
      <c r="L2689" s="119"/>
      <c r="M2689" s="119"/>
      <c r="N2689" s="119"/>
      <c r="O2689" s="119"/>
      <c r="P2689" s="119"/>
      <c r="Q2689" s="119"/>
      <c r="R2689" s="119"/>
      <c r="S2689" s="119"/>
      <c r="T2689" s="120"/>
      <c r="U2689" s="121"/>
    </row>
    <row r="2690" spans="3:21" s="116" customFormat="1" x14ac:dyDescent="0.2">
      <c r="C2690" s="117"/>
      <c r="D2690" s="118"/>
      <c r="E2690" s="118"/>
      <c r="F2690" s="118"/>
      <c r="G2690" s="117"/>
      <c r="H2690" s="119"/>
      <c r="I2690" s="119"/>
      <c r="J2690" s="119"/>
      <c r="K2690" s="119"/>
      <c r="L2690" s="119"/>
      <c r="M2690" s="119"/>
      <c r="N2690" s="119"/>
      <c r="O2690" s="119"/>
      <c r="P2690" s="119"/>
      <c r="Q2690" s="119"/>
      <c r="R2690" s="119"/>
      <c r="S2690" s="119"/>
      <c r="T2690" s="120"/>
      <c r="U2690" s="121"/>
    </row>
    <row r="2691" spans="3:21" s="116" customFormat="1" x14ac:dyDescent="0.2">
      <c r="C2691" s="117"/>
      <c r="D2691" s="118"/>
      <c r="E2691" s="118"/>
      <c r="F2691" s="118"/>
      <c r="G2691" s="117"/>
      <c r="H2691" s="119"/>
      <c r="I2691" s="119"/>
      <c r="J2691" s="119"/>
      <c r="K2691" s="119"/>
      <c r="L2691" s="119"/>
      <c r="M2691" s="119"/>
      <c r="N2691" s="119"/>
      <c r="O2691" s="119"/>
      <c r="P2691" s="119"/>
      <c r="Q2691" s="119"/>
      <c r="R2691" s="119"/>
      <c r="S2691" s="119"/>
      <c r="T2691" s="120"/>
      <c r="U2691" s="121"/>
    </row>
    <row r="2692" spans="3:21" s="116" customFormat="1" x14ac:dyDescent="0.2">
      <c r="C2692" s="117"/>
      <c r="D2692" s="118"/>
      <c r="E2692" s="118"/>
      <c r="F2692" s="118"/>
      <c r="G2692" s="117"/>
      <c r="H2692" s="119"/>
      <c r="I2692" s="119"/>
      <c r="J2692" s="119"/>
      <c r="K2692" s="119"/>
      <c r="L2692" s="119"/>
      <c r="M2692" s="119"/>
      <c r="N2692" s="119"/>
      <c r="O2692" s="119"/>
      <c r="P2692" s="119"/>
      <c r="Q2692" s="119"/>
      <c r="R2692" s="119"/>
      <c r="S2692" s="119"/>
      <c r="T2692" s="120"/>
      <c r="U2692" s="121"/>
    </row>
    <row r="2693" spans="3:21" s="116" customFormat="1" x14ac:dyDescent="0.2">
      <c r="C2693" s="117"/>
      <c r="D2693" s="118"/>
      <c r="E2693" s="118"/>
      <c r="F2693" s="118"/>
      <c r="G2693" s="117"/>
      <c r="H2693" s="119"/>
      <c r="I2693" s="119"/>
      <c r="J2693" s="119"/>
      <c r="K2693" s="119"/>
      <c r="L2693" s="119"/>
      <c r="M2693" s="119"/>
      <c r="N2693" s="119"/>
      <c r="O2693" s="119"/>
      <c r="P2693" s="119"/>
      <c r="Q2693" s="119"/>
      <c r="R2693" s="119"/>
      <c r="S2693" s="119"/>
      <c r="T2693" s="120"/>
      <c r="U2693" s="121"/>
    </row>
    <row r="2694" spans="3:21" s="116" customFormat="1" x14ac:dyDescent="0.2">
      <c r="C2694" s="117"/>
      <c r="D2694" s="118"/>
      <c r="E2694" s="118"/>
      <c r="F2694" s="118"/>
      <c r="G2694" s="117"/>
      <c r="H2694" s="119"/>
      <c r="I2694" s="119"/>
      <c r="J2694" s="119"/>
      <c r="K2694" s="119"/>
      <c r="L2694" s="119"/>
      <c r="M2694" s="119"/>
      <c r="N2694" s="119"/>
      <c r="O2694" s="119"/>
      <c r="P2694" s="119"/>
      <c r="Q2694" s="119"/>
      <c r="R2694" s="119"/>
      <c r="S2694" s="119"/>
      <c r="T2694" s="120"/>
      <c r="U2694" s="121"/>
    </row>
    <row r="2695" spans="3:21" s="116" customFormat="1" x14ac:dyDescent="0.2">
      <c r="C2695" s="117"/>
      <c r="D2695" s="118"/>
      <c r="E2695" s="118"/>
      <c r="F2695" s="118"/>
      <c r="G2695" s="117"/>
      <c r="H2695" s="119"/>
      <c r="I2695" s="119"/>
      <c r="J2695" s="119"/>
      <c r="K2695" s="119"/>
      <c r="L2695" s="119"/>
      <c r="M2695" s="119"/>
      <c r="N2695" s="119"/>
      <c r="O2695" s="119"/>
      <c r="P2695" s="119"/>
      <c r="Q2695" s="119"/>
      <c r="R2695" s="119"/>
      <c r="S2695" s="119"/>
      <c r="T2695" s="120"/>
      <c r="U2695" s="121"/>
    </row>
    <row r="2696" spans="3:21" s="116" customFormat="1" x14ac:dyDescent="0.2">
      <c r="C2696" s="117"/>
      <c r="D2696" s="118"/>
      <c r="E2696" s="118"/>
      <c r="F2696" s="118"/>
      <c r="G2696" s="117"/>
      <c r="H2696" s="119"/>
      <c r="I2696" s="119"/>
      <c r="J2696" s="119"/>
      <c r="K2696" s="119"/>
      <c r="L2696" s="119"/>
      <c r="M2696" s="119"/>
      <c r="N2696" s="119"/>
      <c r="O2696" s="119"/>
      <c r="P2696" s="119"/>
      <c r="Q2696" s="119"/>
      <c r="R2696" s="119"/>
      <c r="S2696" s="119"/>
      <c r="T2696" s="120"/>
      <c r="U2696" s="121"/>
    </row>
    <row r="2697" spans="3:21" s="116" customFormat="1" x14ac:dyDescent="0.2">
      <c r="C2697" s="117"/>
      <c r="D2697" s="118"/>
      <c r="E2697" s="118"/>
      <c r="F2697" s="118"/>
      <c r="G2697" s="117"/>
      <c r="H2697" s="119"/>
      <c r="I2697" s="119"/>
      <c r="J2697" s="119"/>
      <c r="K2697" s="119"/>
      <c r="L2697" s="119"/>
      <c r="M2697" s="119"/>
      <c r="N2697" s="119"/>
      <c r="O2697" s="119"/>
      <c r="P2697" s="119"/>
      <c r="Q2697" s="119"/>
      <c r="R2697" s="119"/>
      <c r="S2697" s="119"/>
      <c r="T2697" s="120"/>
      <c r="U2697" s="121"/>
    </row>
    <row r="2698" spans="3:21" s="116" customFormat="1" x14ac:dyDescent="0.2">
      <c r="C2698" s="117"/>
      <c r="D2698" s="118"/>
      <c r="E2698" s="118"/>
      <c r="F2698" s="118"/>
      <c r="G2698" s="117"/>
      <c r="H2698" s="119"/>
      <c r="I2698" s="119"/>
      <c r="J2698" s="119"/>
      <c r="K2698" s="119"/>
      <c r="L2698" s="119"/>
      <c r="M2698" s="119"/>
      <c r="N2698" s="119"/>
      <c r="O2698" s="119"/>
      <c r="P2698" s="119"/>
      <c r="Q2698" s="119"/>
      <c r="R2698" s="119"/>
      <c r="S2698" s="119"/>
      <c r="T2698" s="120"/>
      <c r="U2698" s="121"/>
    </row>
    <row r="2699" spans="3:21" s="116" customFormat="1" x14ac:dyDescent="0.2">
      <c r="C2699" s="117"/>
      <c r="D2699" s="118"/>
      <c r="E2699" s="118"/>
      <c r="F2699" s="118"/>
      <c r="G2699" s="117"/>
      <c r="H2699" s="119"/>
      <c r="I2699" s="119"/>
      <c r="J2699" s="119"/>
      <c r="K2699" s="119"/>
      <c r="L2699" s="119"/>
      <c r="M2699" s="119"/>
      <c r="N2699" s="119"/>
      <c r="O2699" s="119"/>
      <c r="P2699" s="119"/>
      <c r="Q2699" s="119"/>
      <c r="R2699" s="119"/>
      <c r="S2699" s="119"/>
      <c r="T2699" s="120"/>
      <c r="U2699" s="121"/>
    </row>
    <row r="2700" spans="3:21" s="116" customFormat="1" x14ac:dyDescent="0.2">
      <c r="C2700" s="117"/>
      <c r="D2700" s="118"/>
      <c r="E2700" s="118"/>
      <c r="F2700" s="118"/>
      <c r="G2700" s="117"/>
      <c r="H2700" s="119"/>
      <c r="I2700" s="119"/>
      <c r="J2700" s="119"/>
      <c r="K2700" s="119"/>
      <c r="L2700" s="119"/>
      <c r="M2700" s="119"/>
      <c r="N2700" s="119"/>
      <c r="O2700" s="119"/>
      <c r="P2700" s="119"/>
      <c r="Q2700" s="119"/>
      <c r="R2700" s="119"/>
      <c r="S2700" s="119"/>
      <c r="T2700" s="120"/>
      <c r="U2700" s="121"/>
    </row>
    <row r="2701" spans="3:21" s="116" customFormat="1" x14ac:dyDescent="0.2">
      <c r="C2701" s="117"/>
      <c r="D2701" s="118"/>
      <c r="E2701" s="118"/>
      <c r="F2701" s="118"/>
      <c r="G2701" s="117"/>
      <c r="H2701" s="119"/>
      <c r="I2701" s="119"/>
      <c r="J2701" s="119"/>
      <c r="K2701" s="119"/>
      <c r="L2701" s="119"/>
      <c r="M2701" s="119"/>
      <c r="N2701" s="119"/>
      <c r="O2701" s="119"/>
      <c r="P2701" s="119"/>
      <c r="Q2701" s="119"/>
      <c r="R2701" s="119"/>
      <c r="S2701" s="119"/>
      <c r="T2701" s="120"/>
      <c r="U2701" s="121"/>
    </row>
    <row r="2702" spans="3:21" s="116" customFormat="1" x14ac:dyDescent="0.2">
      <c r="C2702" s="117"/>
      <c r="D2702" s="118"/>
      <c r="E2702" s="118"/>
      <c r="F2702" s="118"/>
      <c r="G2702" s="117"/>
      <c r="H2702" s="119"/>
      <c r="I2702" s="119"/>
      <c r="J2702" s="119"/>
      <c r="K2702" s="119"/>
      <c r="L2702" s="119"/>
      <c r="M2702" s="119"/>
      <c r="N2702" s="119"/>
      <c r="O2702" s="119"/>
      <c r="P2702" s="119"/>
      <c r="Q2702" s="119"/>
      <c r="R2702" s="119"/>
      <c r="S2702" s="119"/>
      <c r="T2702" s="120"/>
      <c r="U2702" s="121"/>
    </row>
    <row r="2703" spans="3:21" s="116" customFormat="1" x14ac:dyDescent="0.2">
      <c r="C2703" s="117"/>
      <c r="D2703" s="118"/>
      <c r="E2703" s="118"/>
      <c r="F2703" s="118"/>
      <c r="G2703" s="117"/>
      <c r="H2703" s="119"/>
      <c r="I2703" s="119"/>
      <c r="J2703" s="119"/>
      <c r="K2703" s="119"/>
      <c r="L2703" s="119"/>
      <c r="M2703" s="119"/>
      <c r="N2703" s="119"/>
      <c r="O2703" s="119"/>
      <c r="P2703" s="119"/>
      <c r="Q2703" s="119"/>
      <c r="R2703" s="119"/>
      <c r="S2703" s="119"/>
      <c r="T2703" s="120"/>
      <c r="U2703" s="121"/>
    </row>
    <row r="2704" spans="3:21" s="116" customFormat="1" x14ac:dyDescent="0.2">
      <c r="C2704" s="117"/>
      <c r="D2704" s="118"/>
      <c r="E2704" s="118"/>
      <c r="F2704" s="118"/>
      <c r="G2704" s="117"/>
      <c r="H2704" s="119"/>
      <c r="I2704" s="119"/>
      <c r="J2704" s="119"/>
      <c r="K2704" s="119"/>
      <c r="L2704" s="119"/>
      <c r="M2704" s="119"/>
      <c r="N2704" s="119"/>
      <c r="O2704" s="119"/>
      <c r="P2704" s="119"/>
      <c r="Q2704" s="119"/>
      <c r="R2704" s="119"/>
      <c r="S2704" s="119"/>
      <c r="T2704" s="120"/>
      <c r="U2704" s="121"/>
    </row>
    <row r="2705" spans="3:21" s="116" customFormat="1" x14ac:dyDescent="0.2">
      <c r="C2705" s="117"/>
      <c r="D2705" s="118"/>
      <c r="E2705" s="118"/>
      <c r="F2705" s="118"/>
      <c r="G2705" s="117"/>
      <c r="H2705" s="119"/>
      <c r="I2705" s="119"/>
      <c r="J2705" s="119"/>
      <c r="K2705" s="119"/>
      <c r="L2705" s="119"/>
      <c r="M2705" s="119"/>
      <c r="N2705" s="119"/>
      <c r="O2705" s="119"/>
      <c r="P2705" s="119"/>
      <c r="Q2705" s="119"/>
      <c r="R2705" s="119"/>
      <c r="S2705" s="119"/>
      <c r="T2705" s="120"/>
      <c r="U2705" s="121"/>
    </row>
    <row r="2706" spans="3:21" s="116" customFormat="1" x14ac:dyDescent="0.2">
      <c r="C2706" s="117"/>
      <c r="D2706" s="118"/>
      <c r="E2706" s="118"/>
      <c r="F2706" s="118"/>
      <c r="G2706" s="117"/>
      <c r="H2706" s="119"/>
      <c r="I2706" s="119"/>
      <c r="J2706" s="119"/>
      <c r="K2706" s="119"/>
      <c r="L2706" s="119"/>
      <c r="M2706" s="119"/>
      <c r="N2706" s="119"/>
      <c r="O2706" s="119"/>
      <c r="P2706" s="119"/>
      <c r="Q2706" s="119"/>
      <c r="R2706" s="119"/>
      <c r="S2706" s="119"/>
      <c r="T2706" s="120"/>
      <c r="U2706" s="121"/>
    </row>
    <row r="2707" spans="3:21" s="116" customFormat="1" x14ac:dyDescent="0.2">
      <c r="C2707" s="117"/>
      <c r="D2707" s="118"/>
      <c r="E2707" s="118"/>
      <c r="F2707" s="118"/>
      <c r="G2707" s="117"/>
      <c r="H2707" s="119"/>
      <c r="I2707" s="119"/>
      <c r="J2707" s="119"/>
      <c r="K2707" s="119"/>
      <c r="L2707" s="119"/>
      <c r="M2707" s="119"/>
      <c r="N2707" s="119"/>
      <c r="O2707" s="119"/>
      <c r="P2707" s="119"/>
      <c r="Q2707" s="119"/>
      <c r="R2707" s="119"/>
      <c r="S2707" s="119"/>
      <c r="T2707" s="120"/>
      <c r="U2707" s="121"/>
    </row>
    <row r="2708" spans="3:21" s="116" customFormat="1" x14ac:dyDescent="0.2">
      <c r="C2708" s="117"/>
      <c r="D2708" s="118"/>
      <c r="E2708" s="118"/>
      <c r="F2708" s="118"/>
      <c r="G2708" s="117"/>
      <c r="H2708" s="119"/>
      <c r="I2708" s="119"/>
      <c r="J2708" s="119"/>
      <c r="K2708" s="119"/>
      <c r="L2708" s="119"/>
      <c r="M2708" s="119"/>
      <c r="N2708" s="119"/>
      <c r="O2708" s="119"/>
      <c r="P2708" s="119"/>
      <c r="Q2708" s="119"/>
      <c r="R2708" s="119"/>
      <c r="S2708" s="119"/>
      <c r="T2708" s="120"/>
      <c r="U2708" s="121"/>
    </row>
    <row r="2709" spans="3:21" s="116" customFormat="1" x14ac:dyDescent="0.2">
      <c r="C2709" s="117"/>
      <c r="D2709" s="118"/>
      <c r="E2709" s="118"/>
      <c r="F2709" s="118"/>
      <c r="G2709" s="117"/>
      <c r="H2709" s="119"/>
      <c r="I2709" s="119"/>
      <c r="J2709" s="119"/>
      <c r="K2709" s="119"/>
      <c r="L2709" s="119"/>
      <c r="M2709" s="119"/>
      <c r="N2709" s="119"/>
      <c r="O2709" s="119"/>
      <c r="P2709" s="119"/>
      <c r="Q2709" s="119"/>
      <c r="R2709" s="119"/>
      <c r="S2709" s="119"/>
      <c r="T2709" s="120"/>
      <c r="U2709" s="121"/>
    </row>
    <row r="2710" spans="3:21" s="116" customFormat="1" x14ac:dyDescent="0.2">
      <c r="C2710" s="117"/>
      <c r="D2710" s="118"/>
      <c r="E2710" s="118"/>
      <c r="F2710" s="118"/>
      <c r="G2710" s="117"/>
      <c r="H2710" s="119"/>
      <c r="I2710" s="119"/>
      <c r="J2710" s="119"/>
      <c r="K2710" s="119"/>
      <c r="L2710" s="119"/>
      <c r="M2710" s="119"/>
      <c r="N2710" s="119"/>
      <c r="O2710" s="119"/>
      <c r="P2710" s="119"/>
      <c r="Q2710" s="119"/>
      <c r="R2710" s="119"/>
      <c r="S2710" s="119"/>
      <c r="T2710" s="120"/>
      <c r="U2710" s="121"/>
    </row>
    <row r="2711" spans="3:21" s="116" customFormat="1" x14ac:dyDescent="0.2">
      <c r="C2711" s="117"/>
      <c r="D2711" s="118"/>
      <c r="E2711" s="118"/>
      <c r="F2711" s="118"/>
      <c r="G2711" s="117"/>
      <c r="H2711" s="119"/>
      <c r="I2711" s="119"/>
      <c r="J2711" s="119"/>
      <c r="K2711" s="119"/>
      <c r="L2711" s="119"/>
      <c r="M2711" s="119"/>
      <c r="N2711" s="119"/>
      <c r="O2711" s="119"/>
      <c r="P2711" s="119"/>
      <c r="Q2711" s="119"/>
      <c r="R2711" s="119"/>
      <c r="S2711" s="119"/>
      <c r="T2711" s="120"/>
      <c r="U2711" s="121"/>
    </row>
    <row r="2712" spans="3:21" s="116" customFormat="1" x14ac:dyDescent="0.2">
      <c r="C2712" s="117"/>
      <c r="D2712" s="118"/>
      <c r="E2712" s="118"/>
      <c r="F2712" s="118"/>
      <c r="G2712" s="117"/>
      <c r="H2712" s="119"/>
      <c r="I2712" s="119"/>
      <c r="J2712" s="119"/>
      <c r="K2712" s="119"/>
      <c r="L2712" s="119"/>
      <c r="M2712" s="119"/>
      <c r="N2712" s="119"/>
      <c r="O2712" s="119"/>
      <c r="P2712" s="119"/>
      <c r="Q2712" s="119"/>
      <c r="R2712" s="119"/>
      <c r="S2712" s="119"/>
      <c r="T2712" s="120"/>
      <c r="U2712" s="121"/>
    </row>
    <row r="2713" spans="3:21" s="116" customFormat="1" x14ac:dyDescent="0.2">
      <c r="C2713" s="117"/>
      <c r="D2713" s="118"/>
      <c r="E2713" s="118"/>
      <c r="F2713" s="118"/>
      <c r="G2713" s="117"/>
      <c r="H2713" s="119"/>
      <c r="I2713" s="119"/>
      <c r="J2713" s="119"/>
      <c r="K2713" s="119"/>
      <c r="L2713" s="119"/>
      <c r="M2713" s="119"/>
      <c r="N2713" s="119"/>
      <c r="O2713" s="119"/>
      <c r="P2713" s="119"/>
      <c r="Q2713" s="119"/>
      <c r="R2713" s="119"/>
      <c r="S2713" s="119"/>
      <c r="T2713" s="120"/>
      <c r="U2713" s="121"/>
    </row>
    <row r="2714" spans="3:21" s="116" customFormat="1" x14ac:dyDescent="0.2">
      <c r="C2714" s="117"/>
      <c r="D2714" s="118"/>
      <c r="E2714" s="118"/>
      <c r="F2714" s="118"/>
      <c r="G2714" s="117"/>
      <c r="H2714" s="119"/>
      <c r="I2714" s="119"/>
      <c r="J2714" s="119"/>
      <c r="K2714" s="119"/>
      <c r="L2714" s="119"/>
      <c r="M2714" s="119"/>
      <c r="N2714" s="119"/>
      <c r="O2714" s="119"/>
      <c r="P2714" s="119"/>
      <c r="Q2714" s="119"/>
      <c r="R2714" s="119"/>
      <c r="S2714" s="119"/>
      <c r="T2714" s="120"/>
      <c r="U2714" s="121"/>
    </row>
    <row r="2715" spans="3:21" s="116" customFormat="1" x14ac:dyDescent="0.2">
      <c r="C2715" s="117"/>
      <c r="D2715" s="118"/>
      <c r="E2715" s="118"/>
      <c r="F2715" s="118"/>
      <c r="G2715" s="117"/>
      <c r="H2715" s="119"/>
      <c r="I2715" s="119"/>
      <c r="J2715" s="119"/>
      <c r="K2715" s="119"/>
      <c r="L2715" s="119"/>
      <c r="M2715" s="119"/>
      <c r="N2715" s="119"/>
      <c r="O2715" s="119"/>
      <c r="P2715" s="119"/>
      <c r="Q2715" s="119"/>
      <c r="R2715" s="119"/>
      <c r="S2715" s="119"/>
      <c r="T2715" s="120"/>
      <c r="U2715" s="121"/>
    </row>
    <row r="2716" spans="3:21" s="116" customFormat="1" x14ac:dyDescent="0.2">
      <c r="C2716" s="117"/>
      <c r="D2716" s="118"/>
      <c r="E2716" s="118"/>
      <c r="F2716" s="118"/>
      <c r="G2716" s="117"/>
      <c r="H2716" s="119"/>
      <c r="I2716" s="119"/>
      <c r="J2716" s="119"/>
      <c r="K2716" s="119"/>
      <c r="L2716" s="119"/>
      <c r="M2716" s="119"/>
      <c r="N2716" s="119"/>
      <c r="O2716" s="119"/>
      <c r="P2716" s="119"/>
      <c r="Q2716" s="119"/>
      <c r="R2716" s="119"/>
      <c r="S2716" s="119"/>
      <c r="T2716" s="120"/>
      <c r="U2716" s="121"/>
    </row>
    <row r="2717" spans="3:21" s="116" customFormat="1" x14ac:dyDescent="0.2">
      <c r="C2717" s="117"/>
      <c r="D2717" s="118"/>
      <c r="E2717" s="118"/>
      <c r="F2717" s="118"/>
      <c r="G2717" s="117"/>
      <c r="H2717" s="119"/>
      <c r="I2717" s="119"/>
      <c r="J2717" s="119"/>
      <c r="K2717" s="119"/>
      <c r="L2717" s="119"/>
      <c r="M2717" s="119"/>
      <c r="N2717" s="119"/>
      <c r="O2717" s="119"/>
      <c r="P2717" s="119"/>
      <c r="Q2717" s="119"/>
      <c r="R2717" s="119"/>
      <c r="S2717" s="119"/>
      <c r="T2717" s="120"/>
      <c r="U2717" s="121"/>
    </row>
    <row r="2718" spans="3:21" s="116" customFormat="1" x14ac:dyDescent="0.2">
      <c r="C2718" s="117"/>
      <c r="D2718" s="118"/>
      <c r="E2718" s="118"/>
      <c r="F2718" s="118"/>
      <c r="G2718" s="117"/>
      <c r="H2718" s="119"/>
      <c r="I2718" s="119"/>
      <c r="J2718" s="119"/>
      <c r="K2718" s="119"/>
      <c r="L2718" s="119"/>
      <c r="M2718" s="119"/>
      <c r="N2718" s="119"/>
      <c r="O2718" s="119"/>
      <c r="P2718" s="119"/>
      <c r="Q2718" s="119"/>
      <c r="R2718" s="119"/>
      <c r="S2718" s="119"/>
      <c r="T2718" s="120"/>
      <c r="U2718" s="121"/>
    </row>
    <row r="2719" spans="3:21" s="116" customFormat="1" x14ac:dyDescent="0.2">
      <c r="C2719" s="117"/>
      <c r="D2719" s="118"/>
      <c r="E2719" s="118"/>
      <c r="F2719" s="118"/>
      <c r="G2719" s="117"/>
      <c r="H2719" s="119"/>
      <c r="I2719" s="119"/>
      <c r="J2719" s="119"/>
      <c r="K2719" s="119"/>
      <c r="L2719" s="119"/>
      <c r="M2719" s="119"/>
      <c r="N2719" s="119"/>
      <c r="O2719" s="119"/>
      <c r="P2719" s="119"/>
      <c r="Q2719" s="119"/>
      <c r="R2719" s="119"/>
      <c r="S2719" s="119"/>
      <c r="T2719" s="120"/>
      <c r="U2719" s="121"/>
    </row>
    <row r="2720" spans="3:21" s="116" customFormat="1" x14ac:dyDescent="0.2">
      <c r="C2720" s="117"/>
      <c r="D2720" s="118"/>
      <c r="E2720" s="118"/>
      <c r="F2720" s="118"/>
      <c r="G2720" s="117"/>
      <c r="H2720" s="119"/>
      <c r="I2720" s="119"/>
      <c r="J2720" s="119"/>
      <c r="K2720" s="119"/>
      <c r="L2720" s="119"/>
      <c r="M2720" s="119"/>
      <c r="N2720" s="119"/>
      <c r="O2720" s="119"/>
      <c r="P2720" s="119"/>
      <c r="Q2720" s="119"/>
      <c r="R2720" s="119"/>
      <c r="S2720" s="119"/>
      <c r="T2720" s="120"/>
      <c r="U2720" s="121"/>
    </row>
    <row r="2721" spans="3:21" s="116" customFormat="1" x14ac:dyDescent="0.2">
      <c r="C2721" s="117"/>
      <c r="D2721" s="118"/>
      <c r="E2721" s="118"/>
      <c r="F2721" s="118"/>
      <c r="G2721" s="117"/>
      <c r="H2721" s="119"/>
      <c r="I2721" s="119"/>
      <c r="J2721" s="119"/>
      <c r="K2721" s="119"/>
      <c r="L2721" s="119"/>
      <c r="M2721" s="119"/>
      <c r="N2721" s="119"/>
      <c r="O2721" s="119"/>
      <c r="P2721" s="119"/>
      <c r="Q2721" s="119"/>
      <c r="R2721" s="119"/>
      <c r="S2721" s="119"/>
      <c r="T2721" s="120"/>
      <c r="U2721" s="121"/>
    </row>
    <row r="2722" spans="3:21" s="116" customFormat="1" x14ac:dyDescent="0.2">
      <c r="C2722" s="117"/>
      <c r="D2722" s="118"/>
      <c r="E2722" s="118"/>
      <c r="F2722" s="118"/>
      <c r="G2722" s="117"/>
      <c r="H2722" s="119"/>
      <c r="I2722" s="119"/>
      <c r="J2722" s="119"/>
      <c r="K2722" s="119"/>
      <c r="L2722" s="119"/>
      <c r="M2722" s="119"/>
      <c r="N2722" s="119"/>
      <c r="O2722" s="119"/>
      <c r="P2722" s="119"/>
      <c r="Q2722" s="119"/>
      <c r="R2722" s="119"/>
      <c r="S2722" s="119"/>
      <c r="T2722" s="120"/>
      <c r="U2722" s="121"/>
    </row>
    <row r="2723" spans="3:21" s="116" customFormat="1" x14ac:dyDescent="0.2">
      <c r="C2723" s="117"/>
      <c r="D2723" s="118"/>
      <c r="E2723" s="118"/>
      <c r="F2723" s="118"/>
      <c r="G2723" s="117"/>
      <c r="H2723" s="119"/>
      <c r="I2723" s="119"/>
      <c r="J2723" s="119"/>
      <c r="K2723" s="119"/>
      <c r="L2723" s="119"/>
      <c r="M2723" s="119"/>
      <c r="N2723" s="119"/>
      <c r="O2723" s="119"/>
      <c r="P2723" s="119"/>
      <c r="Q2723" s="119"/>
      <c r="R2723" s="119"/>
      <c r="S2723" s="119"/>
      <c r="T2723" s="120"/>
      <c r="U2723" s="121"/>
    </row>
    <row r="2724" spans="3:21" s="116" customFormat="1" x14ac:dyDescent="0.2">
      <c r="C2724" s="117"/>
      <c r="D2724" s="118"/>
      <c r="E2724" s="118"/>
      <c r="F2724" s="118"/>
      <c r="G2724" s="117"/>
      <c r="H2724" s="119"/>
      <c r="I2724" s="119"/>
      <c r="J2724" s="119"/>
      <c r="K2724" s="119"/>
      <c r="L2724" s="119"/>
      <c r="M2724" s="119"/>
      <c r="N2724" s="119"/>
      <c r="O2724" s="119"/>
      <c r="P2724" s="119"/>
      <c r="Q2724" s="119"/>
      <c r="R2724" s="119"/>
      <c r="S2724" s="119"/>
      <c r="T2724" s="120"/>
      <c r="U2724" s="121"/>
    </row>
    <row r="2725" spans="3:21" s="116" customFormat="1" x14ac:dyDescent="0.2">
      <c r="C2725" s="117"/>
      <c r="D2725" s="118"/>
      <c r="E2725" s="118"/>
      <c r="F2725" s="118"/>
      <c r="G2725" s="117"/>
      <c r="H2725" s="119"/>
      <c r="I2725" s="119"/>
      <c r="J2725" s="119"/>
      <c r="K2725" s="119"/>
      <c r="L2725" s="119"/>
      <c r="M2725" s="119"/>
      <c r="N2725" s="119"/>
      <c r="O2725" s="119"/>
      <c r="P2725" s="119"/>
      <c r="Q2725" s="119"/>
      <c r="R2725" s="119"/>
      <c r="S2725" s="119"/>
      <c r="T2725" s="120"/>
      <c r="U2725" s="121"/>
    </row>
    <row r="2726" spans="3:21" s="116" customFormat="1" x14ac:dyDescent="0.2">
      <c r="C2726" s="117"/>
      <c r="D2726" s="118"/>
      <c r="E2726" s="118"/>
      <c r="F2726" s="118"/>
      <c r="G2726" s="117"/>
      <c r="H2726" s="119"/>
      <c r="I2726" s="119"/>
      <c r="J2726" s="119"/>
      <c r="K2726" s="119"/>
      <c r="L2726" s="119"/>
      <c r="M2726" s="119"/>
      <c r="N2726" s="119"/>
      <c r="O2726" s="119"/>
      <c r="P2726" s="119"/>
      <c r="Q2726" s="119"/>
      <c r="R2726" s="119"/>
      <c r="S2726" s="119"/>
      <c r="T2726" s="120"/>
      <c r="U2726" s="121"/>
    </row>
    <row r="2727" spans="3:21" s="116" customFormat="1" x14ac:dyDescent="0.2">
      <c r="C2727" s="117"/>
      <c r="D2727" s="118"/>
      <c r="E2727" s="118"/>
      <c r="F2727" s="118"/>
      <c r="G2727" s="117"/>
      <c r="H2727" s="119"/>
      <c r="I2727" s="119"/>
      <c r="J2727" s="119"/>
      <c r="K2727" s="119"/>
      <c r="L2727" s="119"/>
      <c r="M2727" s="119"/>
      <c r="N2727" s="119"/>
      <c r="O2727" s="119"/>
      <c r="P2727" s="119"/>
      <c r="Q2727" s="119"/>
      <c r="R2727" s="119"/>
      <c r="S2727" s="119"/>
      <c r="T2727" s="120"/>
      <c r="U2727" s="121"/>
    </row>
    <row r="2728" spans="3:21" s="116" customFormat="1" x14ac:dyDescent="0.2">
      <c r="C2728" s="117"/>
      <c r="D2728" s="118"/>
      <c r="E2728" s="118"/>
      <c r="F2728" s="118"/>
      <c r="G2728" s="117"/>
      <c r="H2728" s="119"/>
      <c r="I2728" s="119"/>
      <c r="J2728" s="119"/>
      <c r="K2728" s="119"/>
      <c r="L2728" s="119"/>
      <c r="M2728" s="119"/>
      <c r="N2728" s="119"/>
      <c r="O2728" s="119"/>
      <c r="P2728" s="119"/>
      <c r="Q2728" s="119"/>
      <c r="R2728" s="119"/>
      <c r="S2728" s="119"/>
      <c r="T2728" s="120"/>
      <c r="U2728" s="121"/>
    </row>
    <row r="2729" spans="3:21" s="116" customFormat="1" x14ac:dyDescent="0.2">
      <c r="C2729" s="117"/>
      <c r="D2729" s="118"/>
      <c r="E2729" s="118"/>
      <c r="F2729" s="118"/>
      <c r="G2729" s="117"/>
      <c r="H2729" s="119"/>
      <c r="I2729" s="119"/>
      <c r="J2729" s="119"/>
      <c r="K2729" s="119"/>
      <c r="L2729" s="119"/>
      <c r="M2729" s="119"/>
      <c r="N2729" s="119"/>
      <c r="O2729" s="119"/>
      <c r="P2729" s="119"/>
      <c r="Q2729" s="119"/>
      <c r="R2729" s="119"/>
      <c r="S2729" s="119"/>
      <c r="T2729" s="120"/>
      <c r="U2729" s="121"/>
    </row>
    <row r="2730" spans="3:21" s="116" customFormat="1" x14ac:dyDescent="0.2">
      <c r="C2730" s="117"/>
      <c r="D2730" s="118"/>
      <c r="E2730" s="118"/>
      <c r="F2730" s="118"/>
      <c r="G2730" s="117"/>
      <c r="H2730" s="119"/>
      <c r="I2730" s="119"/>
      <c r="J2730" s="119"/>
      <c r="K2730" s="119"/>
      <c r="L2730" s="119"/>
      <c r="M2730" s="119"/>
      <c r="N2730" s="119"/>
      <c r="O2730" s="119"/>
      <c r="P2730" s="119"/>
      <c r="Q2730" s="119"/>
      <c r="R2730" s="119"/>
      <c r="S2730" s="119"/>
      <c r="T2730" s="120"/>
      <c r="U2730" s="121"/>
    </row>
    <row r="2731" spans="3:21" s="116" customFormat="1" x14ac:dyDescent="0.2">
      <c r="C2731" s="117"/>
      <c r="D2731" s="118"/>
      <c r="E2731" s="118"/>
      <c r="F2731" s="118"/>
      <c r="G2731" s="117"/>
      <c r="H2731" s="119"/>
      <c r="I2731" s="119"/>
      <c r="J2731" s="119"/>
      <c r="K2731" s="119"/>
      <c r="L2731" s="119"/>
      <c r="M2731" s="119"/>
      <c r="N2731" s="119"/>
      <c r="O2731" s="119"/>
      <c r="P2731" s="119"/>
      <c r="Q2731" s="119"/>
      <c r="R2731" s="119"/>
      <c r="S2731" s="119"/>
      <c r="T2731" s="120"/>
      <c r="U2731" s="121"/>
    </row>
    <row r="2732" spans="3:21" s="116" customFormat="1" x14ac:dyDescent="0.2">
      <c r="C2732" s="117"/>
      <c r="D2732" s="118"/>
      <c r="E2732" s="118"/>
      <c r="F2732" s="118"/>
      <c r="G2732" s="117"/>
      <c r="H2732" s="119"/>
      <c r="I2732" s="119"/>
      <c r="J2732" s="119"/>
      <c r="K2732" s="119"/>
      <c r="L2732" s="119"/>
      <c r="M2732" s="119"/>
      <c r="N2732" s="119"/>
      <c r="O2732" s="119"/>
      <c r="P2732" s="119"/>
      <c r="Q2732" s="119"/>
      <c r="R2732" s="119"/>
      <c r="S2732" s="119"/>
      <c r="T2732" s="120"/>
      <c r="U2732" s="121"/>
    </row>
    <row r="2733" spans="3:21" s="116" customFormat="1" x14ac:dyDescent="0.2">
      <c r="C2733" s="117"/>
      <c r="D2733" s="118"/>
      <c r="E2733" s="118"/>
      <c r="F2733" s="118"/>
      <c r="G2733" s="117"/>
      <c r="H2733" s="119"/>
      <c r="I2733" s="119"/>
      <c r="J2733" s="119"/>
      <c r="K2733" s="119"/>
      <c r="L2733" s="119"/>
      <c r="M2733" s="119"/>
      <c r="N2733" s="119"/>
      <c r="O2733" s="119"/>
      <c r="P2733" s="119"/>
      <c r="Q2733" s="119"/>
      <c r="R2733" s="119"/>
      <c r="S2733" s="119"/>
      <c r="T2733" s="120"/>
      <c r="U2733" s="121"/>
    </row>
    <row r="2734" spans="3:21" s="116" customFormat="1" x14ac:dyDescent="0.2">
      <c r="C2734" s="117"/>
      <c r="D2734" s="118"/>
      <c r="E2734" s="118"/>
      <c r="F2734" s="118"/>
      <c r="G2734" s="117"/>
      <c r="H2734" s="119"/>
      <c r="I2734" s="119"/>
      <c r="J2734" s="119"/>
      <c r="K2734" s="119"/>
      <c r="L2734" s="119"/>
      <c r="M2734" s="119"/>
      <c r="N2734" s="119"/>
      <c r="O2734" s="119"/>
      <c r="P2734" s="119"/>
      <c r="Q2734" s="119"/>
      <c r="R2734" s="119"/>
      <c r="S2734" s="119"/>
      <c r="T2734" s="120"/>
      <c r="U2734" s="121"/>
    </row>
    <row r="2735" spans="3:21" s="116" customFormat="1" x14ac:dyDescent="0.2">
      <c r="C2735" s="117"/>
      <c r="D2735" s="118"/>
      <c r="E2735" s="118"/>
      <c r="F2735" s="118"/>
      <c r="G2735" s="117"/>
      <c r="H2735" s="119"/>
      <c r="I2735" s="119"/>
      <c r="J2735" s="119"/>
      <c r="K2735" s="119"/>
      <c r="L2735" s="119"/>
      <c r="M2735" s="119"/>
      <c r="N2735" s="119"/>
      <c r="O2735" s="119"/>
      <c r="P2735" s="119"/>
      <c r="Q2735" s="119"/>
      <c r="R2735" s="119"/>
      <c r="S2735" s="119"/>
      <c r="T2735" s="120"/>
      <c r="U2735" s="121"/>
    </row>
    <row r="2736" spans="3:21" s="116" customFormat="1" x14ac:dyDescent="0.2">
      <c r="C2736" s="117"/>
      <c r="D2736" s="118"/>
      <c r="E2736" s="118"/>
      <c r="F2736" s="118"/>
      <c r="G2736" s="117"/>
      <c r="H2736" s="119"/>
      <c r="I2736" s="119"/>
      <c r="J2736" s="119"/>
      <c r="K2736" s="119"/>
      <c r="L2736" s="119"/>
      <c r="M2736" s="119"/>
      <c r="N2736" s="119"/>
      <c r="O2736" s="119"/>
      <c r="P2736" s="119"/>
      <c r="Q2736" s="119"/>
      <c r="R2736" s="119"/>
      <c r="S2736" s="119"/>
      <c r="T2736" s="120"/>
      <c r="U2736" s="121"/>
    </row>
  </sheetData>
  <sheetProtection formatCells="0" autoFilter="0"/>
  <autoFilter ref="A8:AK1666"/>
  <customSheetViews>
    <customSheetView guid="{633BD54E-636D-42E9-BED7-BB9C68FF2138}" scale="70" showPageBreaks="1" fitToPage="1" printArea="1" showAutoFilter="1" hiddenRows="1" hiddenColumns="1">
      <pane xSplit="2" ySplit="7" topLeftCell="C10" activePane="bottomRight" state="frozen"/>
      <selection pane="bottomRight" activeCell="N17" sqref="N17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1"/>
      <autoFilter ref="A8:AK1540"/>
    </customSheetView>
    <customSheetView guid="{A44072AE-9766-4B3A-BC71-00C511450946}" scale="70" showPageBreaks="1" fitToPage="1" printArea="1" showAutoFilter="1" hiddenColumns="1">
      <pane xSplit="2" ySplit="7" topLeftCell="C1031" activePane="bottomRight" state="frozen"/>
      <selection pane="bottomRight" activeCell="F1055" sqref="F1055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2"/>
      <autoFilter ref="A8:AK1524"/>
    </customSheetView>
    <customSheetView guid="{775A62AC-AFCC-49E9-8344-B4555EA5A1F7}" scale="70" showPageBreaks="1" fitToPage="1" printArea="1" showAutoFilter="1" hiddenColumns="1">
      <pane xSplit="2" ySplit="7" topLeftCell="C1196" activePane="bottomRight" state="frozen"/>
      <selection pane="bottomRight" activeCell="S1186" sqref="S1186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3"/>
      <autoFilter ref="A8:AK1517"/>
    </customSheetView>
    <customSheetView guid="{3286A53C-0615-444B-B55A-DAE8F927C48A}" scale="70" showPageBreaks="1" fitToPage="1" printArea="1" showAutoFilter="1" hiddenRows="1" hiddenColumns="1">
      <pane xSplit="2" ySplit="7" topLeftCell="C268" activePane="bottomRight" state="frozen"/>
      <selection pane="bottomRight" activeCell="B401" sqref="B401:S403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4"/>
      <autoFilter ref="A8:AK1479"/>
    </customSheetView>
    <customSheetView guid="{97B5F8F9-C554-43E2-A98C-268486D8A4A1}" scale="70" fitToPage="1" showAutoFilter="1" hiddenRows="1" hiddenColumns="1">
      <pane xSplit="2" ySplit="7" topLeftCell="C56" activePane="bottomRight" state="frozen"/>
      <selection pane="bottomRight" activeCell="N104" sqref="N104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5"/>
      <autoFilter ref="A8:AK1479"/>
    </customSheetView>
    <customSheetView guid="{D10214CF-0097-437B-A597-179F5A7039D5}" scale="70" fitToPage="1" showAutoFilter="1" hiddenRows="1" hiddenColumns="1">
      <pane xSplit="2" ySplit="7" topLeftCell="C101" activePane="bottomRight" state="frozen"/>
      <selection pane="bottomRight" activeCell="G109" sqref="G109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6"/>
      <autoFilter ref="A8:AK1540"/>
    </customSheetView>
    <customSheetView guid="{56514FED-B7B1-40A4-9B4E-3A51EE678DF0}" scale="70" showPageBreaks="1" fitToPage="1" printArea="1" showAutoFilter="1" hiddenRows="1" hiddenColumns="1">
      <pane xSplit="2" ySplit="7" topLeftCell="C553" activePane="bottomRight" state="frozen"/>
      <selection pane="bottomRight" activeCell="T614" sqref="T614:T624"/>
      <pageMargins left="0.19685039370078741" right="0.19685039370078741" top="0.19685039370078741" bottom="0.19685039370078741" header="0" footer="0"/>
      <printOptions horizontalCentered="1"/>
      <pageSetup paperSize="9" scale="49" fitToHeight="0" orientation="landscape" r:id="rId7"/>
      <autoFilter ref="A8:AK1578"/>
    </customSheetView>
    <customSheetView guid="{BEB9E14A-E859-4B4A-9CE1-B3AD3F1D73D1}" scale="70" fitToPage="1" printArea="1" showAutoFilter="1" hiddenRows="1" hiddenColumns="1">
      <pane xSplit="2" ySplit="7" topLeftCell="C1042" activePane="bottomRight" state="frozen"/>
      <selection pane="bottomRight" activeCell="A1060" sqref="A1060:A1071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8"/>
      <autoFilter ref="A8:AK1578"/>
    </customSheetView>
  </customSheetViews>
  <mergeCells count="686">
    <mergeCell ref="U1351:U1360"/>
    <mergeCell ref="B1354:B1356"/>
    <mergeCell ref="T179:T189"/>
    <mergeCell ref="U179:U189"/>
    <mergeCell ref="B182:B185"/>
    <mergeCell ref="B186:B187"/>
    <mergeCell ref="A179:A189"/>
    <mergeCell ref="A198:A205"/>
    <mergeCell ref="T198:T205"/>
    <mergeCell ref="U198:U205"/>
    <mergeCell ref="B201:B202"/>
    <mergeCell ref="A190:A197"/>
    <mergeCell ref="T190:T197"/>
    <mergeCell ref="U190:U197"/>
    <mergeCell ref="U1221:U1227"/>
    <mergeCell ref="U1316:U1323"/>
    <mergeCell ref="A1324:A1333"/>
    <mergeCell ref="T1324:T1333"/>
    <mergeCell ref="U1242:U1248"/>
    <mergeCell ref="T1235:T1241"/>
    <mergeCell ref="A1291:A1300"/>
    <mergeCell ref="T1291:T1300"/>
    <mergeCell ref="T1301:T1308"/>
    <mergeCell ref="U1301:U1308"/>
    <mergeCell ref="B193:B194"/>
    <mergeCell ref="B1294:B1296"/>
    <mergeCell ref="A1301:A1308"/>
    <mergeCell ref="B1258:B1262"/>
    <mergeCell ref="A1284:A1290"/>
    <mergeCell ref="T1284:T1290"/>
    <mergeCell ref="T206:T214"/>
    <mergeCell ref="A1221:A1227"/>
    <mergeCell ref="T1221:T1227"/>
    <mergeCell ref="A1228:A1234"/>
    <mergeCell ref="A1212:A1220"/>
    <mergeCell ref="T1212:T1220"/>
    <mergeCell ref="A1205:A1211"/>
    <mergeCell ref="A1254:U1254"/>
    <mergeCell ref="A1255:A1265"/>
    <mergeCell ref="T1255:T1265"/>
    <mergeCell ref="U1255:U1265"/>
    <mergeCell ref="U1235:U1241"/>
    <mergeCell ref="A1242:A1248"/>
    <mergeCell ref="T1242:T1248"/>
    <mergeCell ref="A1249:A1253"/>
    <mergeCell ref="A1235:A1241"/>
    <mergeCell ref="U1118:U1124"/>
    <mergeCell ref="A1125:A1132"/>
    <mergeCell ref="A1444:A1448"/>
    <mergeCell ref="U1445:U1453"/>
    <mergeCell ref="A1437:A1443"/>
    <mergeCell ref="T1437:T1443"/>
    <mergeCell ref="U1437:U1443"/>
    <mergeCell ref="U1539:U1545"/>
    <mergeCell ref="A1513:A1522"/>
    <mergeCell ref="T1513:T1522"/>
    <mergeCell ref="U1513:U1522"/>
    <mergeCell ref="B1516:B1519"/>
    <mergeCell ref="A1472:A1478"/>
    <mergeCell ref="T1472:T1478"/>
    <mergeCell ref="U1472:U1478"/>
    <mergeCell ref="A1479:A1485"/>
    <mergeCell ref="T1479:T1485"/>
    <mergeCell ref="U1479:U1485"/>
    <mergeCell ref="A1486:A1492"/>
    <mergeCell ref="T1486:T1492"/>
    <mergeCell ref="U1486:U1492"/>
    <mergeCell ref="A1499:A1512"/>
    <mergeCell ref="T1499:T1512"/>
    <mergeCell ref="U1499:U1512"/>
    <mergeCell ref="B1502:B1509"/>
    <mergeCell ref="A1539:A1545"/>
    <mergeCell ref="T1539:T1545"/>
    <mergeCell ref="T1465:T1471"/>
    <mergeCell ref="U1465:U1471"/>
    <mergeCell ref="A1449:A1453"/>
    <mergeCell ref="A1454:U1454"/>
    <mergeCell ref="A1455:U1455"/>
    <mergeCell ref="A1456:U1456"/>
    <mergeCell ref="A1523:A1529"/>
    <mergeCell ref="T1523:T1529"/>
    <mergeCell ref="U1523:U1529"/>
    <mergeCell ref="A1498:U1498"/>
    <mergeCell ref="A1457:U1457"/>
    <mergeCell ref="A1458:A1464"/>
    <mergeCell ref="T1458:T1464"/>
    <mergeCell ref="U1458:U1464"/>
    <mergeCell ref="A1465:A1471"/>
    <mergeCell ref="A1530:A1538"/>
    <mergeCell ref="T1530:T1538"/>
    <mergeCell ref="U1530:U1538"/>
    <mergeCell ref="B1533:B1535"/>
    <mergeCell ref="A1493:A1497"/>
    <mergeCell ref="A1579:A1583"/>
    <mergeCell ref="T1579:T1583"/>
    <mergeCell ref="U1579:U1583"/>
    <mergeCell ref="A1546:A1550"/>
    <mergeCell ref="T1547:T1550"/>
    <mergeCell ref="U1547:U1550"/>
    <mergeCell ref="A1551:U1551"/>
    <mergeCell ref="A1552:A1559"/>
    <mergeCell ref="T1552:T1559"/>
    <mergeCell ref="U1552:U1559"/>
    <mergeCell ref="B1555:B1556"/>
    <mergeCell ref="A1560:A1566"/>
    <mergeCell ref="T1560:T1566"/>
    <mergeCell ref="U1560:U1566"/>
    <mergeCell ref="A1567:A1573"/>
    <mergeCell ref="T1567:T1573"/>
    <mergeCell ref="U1567:U1573"/>
    <mergeCell ref="A1574:A1578"/>
    <mergeCell ref="T1575:T1578"/>
    <mergeCell ref="U1575:U1578"/>
    <mergeCell ref="A1361:A1365"/>
    <mergeCell ref="B1394:B1397"/>
    <mergeCell ref="U1324:U1333"/>
    <mergeCell ref="B1327:B1330"/>
    <mergeCell ref="T1409:T1415"/>
    <mergeCell ref="U1409:U1415"/>
    <mergeCell ref="A1430:A1436"/>
    <mergeCell ref="T1430:T1436"/>
    <mergeCell ref="B1386:B1387"/>
    <mergeCell ref="T1423:T1429"/>
    <mergeCell ref="U1423:U1429"/>
    <mergeCell ref="U1367:U1375"/>
    <mergeCell ref="B1404:B1405"/>
    <mergeCell ref="A1401:A1408"/>
    <mergeCell ref="T1401:T1408"/>
    <mergeCell ref="A1334:A1340"/>
    <mergeCell ref="T1334:T1340"/>
    <mergeCell ref="U1334:U1340"/>
    <mergeCell ref="A1341:A1350"/>
    <mergeCell ref="T1341:T1350"/>
    <mergeCell ref="U1341:U1350"/>
    <mergeCell ref="B1344:B1346"/>
    <mergeCell ref="A1351:A1360"/>
    <mergeCell ref="T1351:T1360"/>
    <mergeCell ref="U1430:U1436"/>
    <mergeCell ref="A1416:A1422"/>
    <mergeCell ref="T1416:T1422"/>
    <mergeCell ref="A1366:U1366"/>
    <mergeCell ref="A1367:A1375"/>
    <mergeCell ref="U1416:U1422"/>
    <mergeCell ref="A1423:A1429"/>
    <mergeCell ref="A1391:A1400"/>
    <mergeCell ref="T1391:T1400"/>
    <mergeCell ref="U1391:U1400"/>
    <mergeCell ref="A1409:A1415"/>
    <mergeCell ref="T1367:T1375"/>
    <mergeCell ref="U1401:U1408"/>
    <mergeCell ref="A1376:A1382"/>
    <mergeCell ref="T1376:T1382"/>
    <mergeCell ref="U1376:U1382"/>
    <mergeCell ref="A1383:A1390"/>
    <mergeCell ref="T1383:T1390"/>
    <mergeCell ref="U1383:U1390"/>
    <mergeCell ref="B1370:B1372"/>
    <mergeCell ref="A1684:U1684"/>
    <mergeCell ref="A1668:U1680"/>
    <mergeCell ref="A1662:A1666"/>
    <mergeCell ref="U1663:U1666"/>
    <mergeCell ref="U1585:U1588"/>
    <mergeCell ref="A1654:A1658"/>
    <mergeCell ref="U1654:U1658"/>
    <mergeCell ref="A1584:A1588"/>
    <mergeCell ref="A1636:A1640"/>
    <mergeCell ref="A1643:A1647"/>
    <mergeCell ref="A1624:A1628"/>
    <mergeCell ref="T1585:T1588"/>
    <mergeCell ref="A1316:A1323"/>
    <mergeCell ref="T1316:T1323"/>
    <mergeCell ref="V6:W7"/>
    <mergeCell ref="B628:B629"/>
    <mergeCell ref="B630:B634"/>
    <mergeCell ref="A661:A671"/>
    <mergeCell ref="T661:T671"/>
    <mergeCell ref="U661:U671"/>
    <mergeCell ref="B664:B666"/>
    <mergeCell ref="B667:B669"/>
    <mergeCell ref="U637:U648"/>
    <mergeCell ref="T573:T580"/>
    <mergeCell ref="U573:U580"/>
    <mergeCell ref="B576:B577"/>
    <mergeCell ref="B642:B646"/>
    <mergeCell ref="U589:U601"/>
    <mergeCell ref="B584:B585"/>
    <mergeCell ref="A637:A648"/>
    <mergeCell ref="U531:U545"/>
    <mergeCell ref="A223:A230"/>
    <mergeCell ref="A115:U115"/>
    <mergeCell ref="A116:A134"/>
    <mergeCell ref="B175:B176"/>
    <mergeCell ref="B171:B174"/>
    <mergeCell ref="B209:B211"/>
    <mergeCell ref="A206:A214"/>
    <mergeCell ref="A1099:A1105"/>
    <mergeCell ref="T1099:T1105"/>
    <mergeCell ref="A1021:U1021"/>
    <mergeCell ref="A1022:A1032"/>
    <mergeCell ref="T1022:T1032"/>
    <mergeCell ref="B1043:B1044"/>
    <mergeCell ref="A1033:A1039"/>
    <mergeCell ref="T1033:T1039"/>
    <mergeCell ref="U1033:U1039"/>
    <mergeCell ref="U1099:U1105"/>
    <mergeCell ref="A1076:A1084"/>
    <mergeCell ref="T1076:T1084"/>
    <mergeCell ref="U1076:U1084"/>
    <mergeCell ref="B1079:B1081"/>
    <mergeCell ref="A1056:A1062"/>
    <mergeCell ref="T1056:T1062"/>
    <mergeCell ref="U1056:U1062"/>
    <mergeCell ref="A1075:U1075"/>
    <mergeCell ref="U1040:U1047"/>
    <mergeCell ref="A1070:A1074"/>
    <mergeCell ref="B1051:B1052"/>
    <mergeCell ref="A1048:A1055"/>
    <mergeCell ref="T1309:T1315"/>
    <mergeCell ref="U1309:U1315"/>
    <mergeCell ref="T1266:T1274"/>
    <mergeCell ref="U1266:U1274"/>
    <mergeCell ref="B1269:B1271"/>
    <mergeCell ref="A1275:A1283"/>
    <mergeCell ref="T1275:T1283"/>
    <mergeCell ref="U1275:U1283"/>
    <mergeCell ref="B1278:B1280"/>
    <mergeCell ref="U1284:U1290"/>
    <mergeCell ref="A1266:A1274"/>
    <mergeCell ref="B1304:B1305"/>
    <mergeCell ref="U1291:U1300"/>
    <mergeCell ref="T1125:T1132"/>
    <mergeCell ref="U1125:U1132"/>
    <mergeCell ref="B1128:B1129"/>
    <mergeCell ref="A1164:A1168"/>
    <mergeCell ref="A1133:A1140"/>
    <mergeCell ref="T1133:T1140"/>
    <mergeCell ref="U1133:U1140"/>
    <mergeCell ref="B1136:B1137"/>
    <mergeCell ref="B1144:B1145"/>
    <mergeCell ref="A1141:A1148"/>
    <mergeCell ref="T1141:T1148"/>
    <mergeCell ref="U1141:U1148"/>
    <mergeCell ref="A1156:A1163"/>
    <mergeCell ref="B1159:B1160"/>
    <mergeCell ref="U1156:U1163"/>
    <mergeCell ref="A1149:A1155"/>
    <mergeCell ref="T1156:T1163"/>
    <mergeCell ref="T1149:T1155"/>
    <mergeCell ref="U1149:U1155"/>
    <mergeCell ref="A1118:A1124"/>
    <mergeCell ref="T1118:T1124"/>
    <mergeCell ref="A1106:A1117"/>
    <mergeCell ref="T1106:T1117"/>
    <mergeCell ref="U1106:U1117"/>
    <mergeCell ref="A1085:A1091"/>
    <mergeCell ref="T1085:T1091"/>
    <mergeCell ref="U1085:U1091"/>
    <mergeCell ref="A1092:A1098"/>
    <mergeCell ref="T1092:T1098"/>
    <mergeCell ref="U1092:U1098"/>
    <mergeCell ref="B1109:B1114"/>
    <mergeCell ref="A161:A167"/>
    <mergeCell ref="U168:U178"/>
    <mergeCell ref="T44:T54"/>
    <mergeCell ref="U44:U54"/>
    <mergeCell ref="B47:B50"/>
    <mergeCell ref="B52:B53"/>
    <mergeCell ref="B149:B155"/>
    <mergeCell ref="B138:B142"/>
    <mergeCell ref="B119:B129"/>
    <mergeCell ref="U146:U160"/>
    <mergeCell ref="B131:B133"/>
    <mergeCell ref="T116:T134"/>
    <mergeCell ref="U116:U134"/>
    <mergeCell ref="T168:T178"/>
    <mergeCell ref="B66:B70"/>
    <mergeCell ref="A93:A100"/>
    <mergeCell ref="U93:U100"/>
    <mergeCell ref="A74:A92"/>
    <mergeCell ref="B85:B89"/>
    <mergeCell ref="A55:A73"/>
    <mergeCell ref="T93:T100"/>
    <mergeCell ref="B96:B97"/>
    <mergeCell ref="A101:A108"/>
    <mergeCell ref="B104:B105"/>
    <mergeCell ref="A109:A114"/>
    <mergeCell ref="A146:A160"/>
    <mergeCell ref="T146:T160"/>
    <mergeCell ref="A20:U20"/>
    <mergeCell ref="A21:U21"/>
    <mergeCell ref="A22:A33"/>
    <mergeCell ref="T22:T33"/>
    <mergeCell ref="U22:U33"/>
    <mergeCell ref="A44:A54"/>
    <mergeCell ref="B25:B29"/>
    <mergeCell ref="U34:U43"/>
    <mergeCell ref="B41:B42"/>
    <mergeCell ref="T34:T43"/>
    <mergeCell ref="B31:B32"/>
    <mergeCell ref="B37:B39"/>
    <mergeCell ref="B112:B113"/>
    <mergeCell ref="T74:T92"/>
    <mergeCell ref="U74:U92"/>
    <mergeCell ref="U101:U108"/>
    <mergeCell ref="B77:B84"/>
    <mergeCell ref="B58:B65"/>
    <mergeCell ref="U55:U73"/>
    <mergeCell ref="T101:T108"/>
    <mergeCell ref="B71:B72"/>
    <mergeCell ref="A1063:A1069"/>
    <mergeCell ref="T1063:T1069"/>
    <mergeCell ref="U1063:U1069"/>
    <mergeCell ref="U994:U1000"/>
    <mergeCell ref="T987:T993"/>
    <mergeCell ref="T973:T979"/>
    <mergeCell ref="U973:U979"/>
    <mergeCell ref="U980:U986"/>
    <mergeCell ref="A973:A979"/>
    <mergeCell ref="A994:A1000"/>
    <mergeCell ref="A987:A993"/>
    <mergeCell ref="A1020:U1020"/>
    <mergeCell ref="A1040:A1047"/>
    <mergeCell ref="T1040:T1047"/>
    <mergeCell ref="A1001:A1007"/>
    <mergeCell ref="T1001:T1007"/>
    <mergeCell ref="U1001:U1007"/>
    <mergeCell ref="A1008:A1012"/>
    <mergeCell ref="T1048:T1055"/>
    <mergeCell ref="U1048:U1055"/>
    <mergeCell ref="B90:B91"/>
    <mergeCell ref="T55:T73"/>
    <mergeCell ref="A2:U4"/>
    <mergeCell ref="A6:A7"/>
    <mergeCell ref="B6:B7"/>
    <mergeCell ref="C6:G6"/>
    <mergeCell ref="H6:H7"/>
    <mergeCell ref="R6:R7"/>
    <mergeCell ref="S6:S7"/>
    <mergeCell ref="I6:I7"/>
    <mergeCell ref="J6:Q6"/>
    <mergeCell ref="T6:T7"/>
    <mergeCell ref="U6:U7"/>
    <mergeCell ref="H5:S5"/>
    <mergeCell ref="A9:U9"/>
    <mergeCell ref="A18:U18"/>
    <mergeCell ref="A19:U19"/>
    <mergeCell ref="A34:A43"/>
    <mergeCell ref="A14:A17"/>
    <mergeCell ref="T14:T17"/>
    <mergeCell ref="U14:U17"/>
    <mergeCell ref="A10:A13"/>
    <mergeCell ref="T10:T13"/>
    <mergeCell ref="U10:U13"/>
    <mergeCell ref="U310:U319"/>
    <mergeCell ref="B316:B317"/>
    <mergeCell ref="T485:T492"/>
    <mergeCell ref="U485:U492"/>
    <mergeCell ref="B488:B489"/>
    <mergeCell ref="T342:T348"/>
    <mergeCell ref="U342:U348"/>
    <mergeCell ref="U365:U371"/>
    <mergeCell ref="T399:T420"/>
    <mergeCell ref="T386:T392"/>
    <mergeCell ref="T327:T334"/>
    <mergeCell ref="U327:U334"/>
    <mergeCell ref="T335:T341"/>
    <mergeCell ref="U335:U341"/>
    <mergeCell ref="B354:B355"/>
    <mergeCell ref="T349:T357"/>
    <mergeCell ref="U349:U357"/>
    <mergeCell ref="C331:C332"/>
    <mergeCell ref="T379:T385"/>
    <mergeCell ref="U386:U392"/>
    <mergeCell ref="U787:U798"/>
    <mergeCell ref="B790:B791"/>
    <mergeCell ref="B792:B796"/>
    <mergeCell ref="B766:B767"/>
    <mergeCell ref="U987:U993"/>
    <mergeCell ref="B889:B894"/>
    <mergeCell ref="A897:A912"/>
    <mergeCell ref="T943:T949"/>
    <mergeCell ref="A980:A986"/>
    <mergeCell ref="T980:T986"/>
    <mergeCell ref="A934:U934"/>
    <mergeCell ref="A935:U935"/>
    <mergeCell ref="A959:A965"/>
    <mergeCell ref="A966:A972"/>
    <mergeCell ref="U812:U824"/>
    <mergeCell ref="A825:A836"/>
    <mergeCell ref="T966:T972"/>
    <mergeCell ref="A936:A942"/>
    <mergeCell ref="T936:T942"/>
    <mergeCell ref="U936:U942"/>
    <mergeCell ref="B953:B955"/>
    <mergeCell ref="A943:A949"/>
    <mergeCell ref="A950:A958"/>
    <mergeCell ref="A929:A933"/>
    <mergeCell ref="U849:U864"/>
    <mergeCell ref="B852:B856"/>
    <mergeCell ref="T950:T958"/>
    <mergeCell ref="U950:U958"/>
    <mergeCell ref="U865:U880"/>
    <mergeCell ref="B868:B872"/>
    <mergeCell ref="T865:T880"/>
    <mergeCell ref="A913:A928"/>
    <mergeCell ref="T913:T928"/>
    <mergeCell ref="U913:U928"/>
    <mergeCell ref="U943:U949"/>
    <mergeCell ref="B921:B926"/>
    <mergeCell ref="A881:A896"/>
    <mergeCell ref="T881:T896"/>
    <mergeCell ref="U881:U896"/>
    <mergeCell ref="B884:B888"/>
    <mergeCell ref="T849:T864"/>
    <mergeCell ref="U897:U912"/>
    <mergeCell ref="B900:B904"/>
    <mergeCell ref="B905:B910"/>
    <mergeCell ref="B916:B920"/>
    <mergeCell ref="T897:T912"/>
    <mergeCell ref="U966:U972"/>
    <mergeCell ref="T994:T1000"/>
    <mergeCell ref="U1022:U1032"/>
    <mergeCell ref="B1025:B1029"/>
    <mergeCell ref="B608:B610"/>
    <mergeCell ref="T649:T660"/>
    <mergeCell ref="B652:B653"/>
    <mergeCell ref="B654:B658"/>
    <mergeCell ref="B719:B726"/>
    <mergeCell ref="B727:B732"/>
    <mergeCell ref="T625:T636"/>
    <mergeCell ref="U625:U636"/>
    <mergeCell ref="B689:B691"/>
    <mergeCell ref="B678:B680"/>
    <mergeCell ref="U694:U704"/>
    <mergeCell ref="B697:B699"/>
    <mergeCell ref="B675:B677"/>
    <mergeCell ref="B700:B702"/>
    <mergeCell ref="U602:U612"/>
    <mergeCell ref="T959:T965"/>
    <mergeCell ref="U959:U965"/>
    <mergeCell ref="A1019:U1019"/>
    <mergeCell ref="A1018:U1018"/>
    <mergeCell ref="A1013:A1017"/>
    <mergeCell ref="U735:U746"/>
    <mergeCell ref="B738:B739"/>
    <mergeCell ref="A775:A786"/>
    <mergeCell ref="U672:U682"/>
    <mergeCell ref="T637:T648"/>
    <mergeCell ref="B640:B641"/>
    <mergeCell ref="U649:U660"/>
    <mergeCell ref="U716:U734"/>
    <mergeCell ref="U683:U693"/>
    <mergeCell ref="B686:B688"/>
    <mergeCell ref="B708:B710"/>
    <mergeCell ref="T716:T734"/>
    <mergeCell ref="B711:B713"/>
    <mergeCell ref="U705:U715"/>
    <mergeCell ref="T683:T693"/>
    <mergeCell ref="T672:T682"/>
    <mergeCell ref="U837:U848"/>
    <mergeCell ref="B840:B841"/>
    <mergeCell ref="B842:B846"/>
    <mergeCell ref="A589:A601"/>
    <mergeCell ref="A705:A715"/>
    <mergeCell ref="T705:T715"/>
    <mergeCell ref="T602:T612"/>
    <mergeCell ref="U763:U774"/>
    <mergeCell ref="U747:U762"/>
    <mergeCell ref="T837:T848"/>
    <mergeCell ref="T775:T786"/>
    <mergeCell ref="A837:A848"/>
    <mergeCell ref="A787:A798"/>
    <mergeCell ref="B778:B779"/>
    <mergeCell ref="B780:B784"/>
    <mergeCell ref="U775:U786"/>
    <mergeCell ref="U825:U836"/>
    <mergeCell ref="A812:A824"/>
    <mergeCell ref="T812:T824"/>
    <mergeCell ref="B818:B822"/>
    <mergeCell ref="U613:U624"/>
    <mergeCell ref="U799:U811"/>
    <mergeCell ref="B805:B809"/>
    <mergeCell ref="A763:A774"/>
    <mergeCell ref="A799:A811"/>
    <mergeCell ref="T799:T811"/>
    <mergeCell ref="A573:A580"/>
    <mergeCell ref="A553:A565"/>
    <mergeCell ref="T553:T565"/>
    <mergeCell ref="B592:B595"/>
    <mergeCell ref="B596:B599"/>
    <mergeCell ref="B873:B878"/>
    <mergeCell ref="A849:A864"/>
    <mergeCell ref="T825:T836"/>
    <mergeCell ref="B768:B772"/>
    <mergeCell ref="T787:T798"/>
    <mergeCell ref="T566:T572"/>
    <mergeCell ref="B556:B559"/>
    <mergeCell ref="B560:B563"/>
    <mergeCell ref="B605:B607"/>
    <mergeCell ref="T589:T601"/>
    <mergeCell ref="B857:B862"/>
    <mergeCell ref="B815:B817"/>
    <mergeCell ref="B828:B829"/>
    <mergeCell ref="B830:B834"/>
    <mergeCell ref="T763:T774"/>
    <mergeCell ref="B802:B804"/>
    <mergeCell ref="A865:A880"/>
    <mergeCell ref="U566:U572"/>
    <mergeCell ref="A672:A682"/>
    <mergeCell ref="A649:A660"/>
    <mergeCell ref="A602:A612"/>
    <mergeCell ref="A581:A588"/>
    <mergeCell ref="B755:B760"/>
    <mergeCell ref="T747:T762"/>
    <mergeCell ref="B750:B754"/>
    <mergeCell ref="A716:A734"/>
    <mergeCell ref="B740:B744"/>
    <mergeCell ref="A613:A624"/>
    <mergeCell ref="U581:U588"/>
    <mergeCell ref="A747:A762"/>
    <mergeCell ref="B616:B617"/>
    <mergeCell ref="B618:B622"/>
    <mergeCell ref="A625:A636"/>
    <mergeCell ref="T613:T624"/>
    <mergeCell ref="A735:A746"/>
    <mergeCell ref="T735:T746"/>
    <mergeCell ref="A683:A693"/>
    <mergeCell ref="A694:A704"/>
    <mergeCell ref="T581:T588"/>
    <mergeCell ref="T694:T704"/>
    <mergeCell ref="A566:A572"/>
    <mergeCell ref="T296:T302"/>
    <mergeCell ref="A257:A266"/>
    <mergeCell ref="T257:T266"/>
    <mergeCell ref="U135:U145"/>
    <mergeCell ref="B240:B243"/>
    <mergeCell ref="A267:A271"/>
    <mergeCell ref="A274:A280"/>
    <mergeCell ref="T274:T280"/>
    <mergeCell ref="A237:A246"/>
    <mergeCell ref="T237:T246"/>
    <mergeCell ref="B157:B159"/>
    <mergeCell ref="U247:U256"/>
    <mergeCell ref="A281:A287"/>
    <mergeCell ref="B143:B144"/>
    <mergeCell ref="T161:T167"/>
    <mergeCell ref="A168:A178"/>
    <mergeCell ref="A231:A235"/>
    <mergeCell ref="A296:A302"/>
    <mergeCell ref="A135:A145"/>
    <mergeCell ref="T135:T145"/>
    <mergeCell ref="U281:U287"/>
    <mergeCell ref="B291:B292"/>
    <mergeCell ref="T288:T295"/>
    <mergeCell ref="U288:U295"/>
    <mergeCell ref="U303:U309"/>
    <mergeCell ref="A461:A467"/>
    <mergeCell ref="U461:U467"/>
    <mergeCell ref="T461:T467"/>
    <mergeCell ref="A442:A448"/>
    <mergeCell ref="T442:T448"/>
    <mergeCell ref="U442:U448"/>
    <mergeCell ref="A507:A513"/>
    <mergeCell ref="A514:A520"/>
    <mergeCell ref="A493:A499"/>
    <mergeCell ref="T514:T520"/>
    <mergeCell ref="T435:T441"/>
    <mergeCell ref="U435:U441"/>
    <mergeCell ref="T449:T460"/>
    <mergeCell ref="T468:T474"/>
    <mergeCell ref="U468:U474"/>
    <mergeCell ref="U475:U484"/>
    <mergeCell ref="B478:B481"/>
    <mergeCell ref="A399:A420"/>
    <mergeCell ref="A398:U398"/>
    <mergeCell ref="A449:A460"/>
    <mergeCell ref="T500:T506"/>
    <mergeCell ref="A475:A484"/>
    <mergeCell ref="T475:T484"/>
    <mergeCell ref="X1:Y1"/>
    <mergeCell ref="U296:U302"/>
    <mergeCell ref="A386:A392"/>
    <mergeCell ref="A372:A378"/>
    <mergeCell ref="T372:T378"/>
    <mergeCell ref="U372:U378"/>
    <mergeCell ref="B352:B353"/>
    <mergeCell ref="A349:A357"/>
    <mergeCell ref="A342:A348"/>
    <mergeCell ref="T320:T326"/>
    <mergeCell ref="U320:U326"/>
    <mergeCell ref="B331:B332"/>
    <mergeCell ref="D331:D332"/>
    <mergeCell ref="F331:F332"/>
    <mergeCell ref="A327:A334"/>
    <mergeCell ref="T358:T364"/>
    <mergeCell ref="U358:U364"/>
    <mergeCell ref="A310:A319"/>
    <mergeCell ref="U161:U167"/>
    <mergeCell ref="T303:T309"/>
    <mergeCell ref="U206:U214"/>
    <mergeCell ref="A303:A309"/>
    <mergeCell ref="A320:A326"/>
    <mergeCell ref="U257:U266"/>
    <mergeCell ref="T281:T287"/>
    <mergeCell ref="B218:B219"/>
    <mergeCell ref="B260:B263"/>
    <mergeCell ref="U237:U246"/>
    <mergeCell ref="A236:U236"/>
    <mergeCell ref="A215:A222"/>
    <mergeCell ref="T215:T222"/>
    <mergeCell ref="U215:U222"/>
    <mergeCell ref="A288:A295"/>
    <mergeCell ref="A272:U272"/>
    <mergeCell ref="A273:U273"/>
    <mergeCell ref="U274:U280"/>
    <mergeCell ref="A247:A256"/>
    <mergeCell ref="T247:T256"/>
    <mergeCell ref="B250:B253"/>
    <mergeCell ref="T223:T230"/>
    <mergeCell ref="U223:U230"/>
    <mergeCell ref="B226:B227"/>
    <mergeCell ref="U553:U565"/>
    <mergeCell ref="B540:B543"/>
    <mergeCell ref="U399:U420"/>
    <mergeCell ref="B524:B527"/>
    <mergeCell ref="T365:T371"/>
    <mergeCell ref="U379:U385"/>
    <mergeCell ref="T310:T319"/>
    <mergeCell ref="B313:B315"/>
    <mergeCell ref="A500:A506"/>
    <mergeCell ref="U500:U506"/>
    <mergeCell ref="U428:U434"/>
    <mergeCell ref="U449:U460"/>
    <mergeCell ref="T531:T545"/>
    <mergeCell ref="U507:U513"/>
    <mergeCell ref="U514:U520"/>
    <mergeCell ref="U493:U499"/>
    <mergeCell ref="A485:A492"/>
    <mergeCell ref="T493:T499"/>
    <mergeCell ref="T507:T513"/>
    <mergeCell ref="A531:A545"/>
    <mergeCell ref="A521:A530"/>
    <mergeCell ref="T521:T530"/>
    <mergeCell ref="U521:U530"/>
    <mergeCell ref="A435:A441"/>
    <mergeCell ref="A546:A552"/>
    <mergeCell ref="T546:T552"/>
    <mergeCell ref="B452:B457"/>
    <mergeCell ref="A393:A397"/>
    <mergeCell ref="T428:T434"/>
    <mergeCell ref="A365:A371"/>
    <mergeCell ref="U421:U427"/>
    <mergeCell ref="A335:A341"/>
    <mergeCell ref="A379:A385"/>
    <mergeCell ref="B402:B417"/>
    <mergeCell ref="A358:A364"/>
    <mergeCell ref="A428:A434"/>
    <mergeCell ref="A421:A427"/>
    <mergeCell ref="T421:T427"/>
    <mergeCell ref="B534:B539"/>
    <mergeCell ref="U546:U552"/>
    <mergeCell ref="A468:A474"/>
    <mergeCell ref="B1319:B1320"/>
    <mergeCell ref="T1228:T1234"/>
    <mergeCell ref="U1228:U1234"/>
    <mergeCell ref="A1169:A1173"/>
    <mergeCell ref="A1174:U1174"/>
    <mergeCell ref="A1175:U1175"/>
    <mergeCell ref="A1176:U1176"/>
    <mergeCell ref="A1177:U1177"/>
    <mergeCell ref="B1181:B1185"/>
    <mergeCell ref="A1198:A1204"/>
    <mergeCell ref="T1198:T1204"/>
    <mergeCell ref="U1198:U1204"/>
    <mergeCell ref="A1178:A1188"/>
    <mergeCell ref="T1178:T1188"/>
    <mergeCell ref="U1178:U1188"/>
    <mergeCell ref="A1189:A1197"/>
    <mergeCell ref="T1189:T1197"/>
    <mergeCell ref="U1189:U1197"/>
    <mergeCell ref="B1192:B1194"/>
    <mergeCell ref="U1212:U1220"/>
    <mergeCell ref="B1215:B1217"/>
    <mergeCell ref="U1205:U1211"/>
    <mergeCell ref="T1205:T1211"/>
    <mergeCell ref="A1309:A1315"/>
  </mergeCells>
  <printOptions horizontalCentered="1"/>
  <pageMargins left="0.19685039370078741" right="0.19685039370078741" top="0.19685039370078741" bottom="0.19685039370078741" header="0" footer="0"/>
  <pageSetup paperSize="9" scale="49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 Образование</vt:lpstr>
      <vt:lpstr>'ГП Образование'!Заголовки_для_печати</vt:lpstr>
      <vt:lpstr>'ГП Образование'!Область_печати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Гавриленко Ольга Михайловна</cp:lastModifiedBy>
  <cp:lastPrinted>2019-05-15T00:53:41Z</cp:lastPrinted>
  <dcterms:created xsi:type="dcterms:W3CDTF">2015-04-09T06:00:42Z</dcterms:created>
  <dcterms:modified xsi:type="dcterms:W3CDTF">2019-05-29T08:26:55Z</dcterms:modified>
</cp:coreProperties>
</file>