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3750" windowWidth="15120" windowHeight="4215"/>
  </bookViews>
  <sheets>
    <sheet name="ГП Образование" sheetId="1" r:id="rId1"/>
  </sheets>
  <externalReferences>
    <externalReference r:id="rId2"/>
  </externalReferences>
  <definedNames>
    <definedName name="_xlnm._FilterDatabase" localSheetId="0" hidden="1">'ГП Образование'!$A$8:$AE$242</definedName>
    <definedName name="Z_09681EB6_A459_4C51_86E0_B9E83C9AD39A_.wvu.FilterData" localSheetId="0" hidden="1">'ГП Образование'!$A$8:$AE$242</definedName>
    <definedName name="Z_0E0215E5_F0B2_4B17_BE02_E752E00D9CAF_.wvu.Cols" localSheetId="0" hidden="1">'ГП Образование'!$P:$Q</definedName>
    <definedName name="Z_0E0215E5_F0B2_4B17_BE02_E752E00D9CAF_.wvu.FilterData" localSheetId="0" hidden="1">'ГП Образование'!$A$8:$AE$242</definedName>
    <definedName name="Z_0E0215E5_F0B2_4B17_BE02_E752E00D9CAF_.wvu.PrintArea" localSheetId="0" hidden="1">'ГП Образование'!$A$1:$O$261</definedName>
    <definedName name="Z_0E0215E5_F0B2_4B17_BE02_E752E00D9CAF_.wvu.PrintTitles" localSheetId="0" hidden="1">'ГП Образование'!$6:$8</definedName>
    <definedName name="Z_0E0215E5_F0B2_4B17_BE02_E752E00D9CAF_.wvu.Rows" localSheetId="0" hidden="1">'ГП Образование'!#REF!,'ГП Образование'!#REF!,'ГП Образование'!$112:$115</definedName>
    <definedName name="Z_20C661D0_AFB7_41CE_96C0_5838BFF78D85_.wvu.FilterData" localSheetId="0" hidden="1">'ГП Образование'!$A$8:$AE$242</definedName>
    <definedName name="Z_3286A53C_0615_444B_B55A_DAE8F927C48A_.wvu.Cols" localSheetId="0" hidden="1">'ГП Образование'!#REF!,'ГП Образование'!$H:$H,'ГП Образование'!$J:$J,'ГП Образование'!$L:$L,'ГП Образование'!#REF!,'ГП Образование'!$P:$Q</definedName>
    <definedName name="Z_3286A53C_0615_444B_B55A_DAE8F927C48A_.wvu.FilterData" localSheetId="0" hidden="1">'ГП Образование'!$A$8:$AE$242</definedName>
    <definedName name="Z_3286A53C_0615_444B_B55A_DAE8F927C48A_.wvu.PrintArea" localSheetId="0" hidden="1">'ГП Образование'!$A$1:$O$261</definedName>
    <definedName name="Z_3286A53C_0615_444B_B55A_DAE8F927C48A_.wvu.PrintTitles" localSheetId="0" hidden="1">'ГП Образование'!$6:$8</definedName>
    <definedName name="Z_3286A53C_0615_444B_B55A_DAE8F927C48A_.wvu.Rows" localSheetId="0" hidden="1">'ГП Образование'!#REF!</definedName>
    <definedName name="Z_340990CD_297F_4230_9DDA_1DCE9359A7BB_.wvu.FilterData" localSheetId="0" hidden="1">'ГП Образование'!$A$8:$AE$242</definedName>
    <definedName name="Z_4E79CADB_2B13_4820_A18F_56DFE44FEC0E_.wvu.FilterData" localSheetId="0" hidden="1">'ГП Образование'!$A$8:$AE$242</definedName>
    <definedName name="Z_51D2E0AC_677A_4974_AE3C_09EB746A42F5_.wvu.FilterData" localSheetId="0" hidden="1">'ГП Образование'!$A$8:$AE$242</definedName>
    <definedName name="Z_5D51BC40_26BC_4F40_8FA8_202FEAD9BC33_.wvu.FilterData" localSheetId="0" hidden="1">'ГП Образование'!$A$8:$AE$242</definedName>
    <definedName name="Z_62A45EA8_4C8C_468A_9DC1_2F2EFB94BA69_.wvu.FilterData" localSheetId="0" hidden="1">'ГП Образование'!$A$8:$AE$242</definedName>
    <definedName name="Z_657A5ED6_7806_4406_BBEA_76D906A9E3B5_.wvu.FilterData" localSheetId="0" hidden="1">'ГП Образование'!$A$8:$AE$242</definedName>
    <definedName name="Z_775A62AC_AFCC_49E9_8344_B4555EA5A1F7_.wvu.Cols" localSheetId="0" hidden="1">'ГП Образование'!#REF!,'ГП Образование'!$H:$H,'ГП Образование'!$J:$J,'ГП Образование'!$L:$L,'ГП Образование'!#REF!,'ГП Образование'!$P:$Q</definedName>
    <definedName name="Z_775A62AC_AFCC_49E9_8344_B4555EA5A1F7_.wvu.FilterData" localSheetId="0" hidden="1">'ГП Образование'!$A$8:$AE$242</definedName>
    <definedName name="Z_775A62AC_AFCC_49E9_8344_B4555EA5A1F7_.wvu.PrintArea" localSheetId="0" hidden="1">'ГП Образование'!$A$1:$O$261</definedName>
    <definedName name="Z_775A62AC_AFCC_49E9_8344_B4555EA5A1F7_.wvu.PrintTitles" localSheetId="0" hidden="1">'ГП Образование'!$6:$8</definedName>
    <definedName name="Z_9B7F8430_50C5_4810_A17F_BFB092B5E4A4_.wvu.FilterData" localSheetId="0" hidden="1">'ГП Образование'!$A$8:$AE$242</definedName>
    <definedName name="Z_A44072AE_9766_4B3A_BC71_00C511450946_.wvu.Cols" localSheetId="0" hidden="1">'ГП Образование'!#REF!,'ГП Образование'!$H:$H,'ГП Образование'!$J:$J,'ГП Образование'!$L:$L,'ГП Образование'!#REF!,'ГП Образование'!$P:$Q</definedName>
    <definedName name="Z_A44072AE_9766_4B3A_BC71_00C511450946_.wvu.FilterData" localSheetId="0" hidden="1">'ГП Образование'!$A$8:$AE$242</definedName>
    <definedName name="Z_A44072AE_9766_4B3A_BC71_00C511450946_.wvu.PrintArea" localSheetId="0" hidden="1">'ГП Образование'!$A$1:$O$261</definedName>
    <definedName name="Z_A44072AE_9766_4B3A_BC71_00C511450946_.wvu.PrintTitles" localSheetId="0" hidden="1">'ГП Образование'!$6:$8</definedName>
    <definedName name="Z_AE257BF0_0039_4D69_82F6_25406EBE3800_.wvu.FilterData" localSheetId="0" hidden="1">'ГП Образование'!$A$8:$AE$242</definedName>
    <definedName name="Z_BEB9E14A_E859_4B4A_9CE1_B3AD3F1D73D1_.wvu.Cols" localSheetId="0" hidden="1">'ГП Образование'!#REF!,'ГП Образование'!$H:$H,'ГП Образование'!$J:$J,'ГП Образование'!$L:$L,'ГП Образование'!#REF!,'ГП Образование'!$P:$Q</definedName>
    <definedName name="Z_BEB9E14A_E859_4B4A_9CE1_B3AD3F1D73D1_.wvu.FilterData" localSheetId="0" hidden="1">'ГП Образование'!$A$8:$AE$242</definedName>
    <definedName name="Z_BEB9E14A_E859_4B4A_9CE1_B3AD3F1D73D1_.wvu.PrintArea" localSheetId="0" hidden="1">'ГП Образование'!$A$1:$O$261</definedName>
    <definedName name="Z_BEB9E14A_E859_4B4A_9CE1_B3AD3F1D73D1_.wvu.PrintTitles" localSheetId="0" hidden="1">'ГП Образование'!$6:$8</definedName>
    <definedName name="Z_CC0BA27C_0B6F_40DD_BFD2_BE6463DE4AD7_.wvu.FilterData" localSheetId="0" hidden="1">'ГП Образование'!$A$8:$AE$242</definedName>
    <definedName name="Z_D27CADCD_B486_4519_B3B9_E36D80B527A4_.wvu.FilterData" localSheetId="0" hidden="1">'ГП Образование'!$A$8:$AE$242</definedName>
    <definedName name="Z_E4EFEC4C_797F_4095_A0E4_760DEA87D7BF_.wvu.FilterData" localSheetId="0" hidden="1">'ГП Образование'!$A$8:$AE$242</definedName>
    <definedName name="_xlnm.Print_Titles" localSheetId="0">'ГП Образование'!$6:$8</definedName>
    <definedName name="_xlnm.Print_Area" localSheetId="0">'ГП Образование'!$A$1:$O$261</definedName>
  </definedNames>
  <calcPr calcId="145621"/>
  <customWorkbookViews>
    <customWorkbookView name="Овсянникова Ольга Юрьевна - Личное представление" guid="{0E0215E5-F0B2-4B17-BE02-E752E00D9CAF}" mergeInterval="0" personalView="1" maximized="1" windowWidth="1676" windowHeight="735" activeSheetId="1"/>
    <customWorkbookView name="Куян Марина Алексей - Личное представление" guid="{3286A53C-0615-444B-B55A-DAE8F927C48A}" mergeInterval="0" personalView="1" maximized="1" windowWidth="1676" windowHeight="825" activeSheetId="1"/>
    <customWorkbookView name="Соколова Елена Михайлова - Личное представление" guid="{A44072AE-9766-4B3A-BC71-00C511450946}" mergeInterval="0" personalView="1" maximized="1" windowWidth="1676" windowHeight="785" activeSheetId="1"/>
    <customWorkbookView name="Гавриленко Ольга Михайловна - Личное представление" guid="{BEB9E14A-E859-4B4A-9CE1-B3AD3F1D73D1}" mergeInterval="0" personalView="1" maximized="1" windowWidth="1676" windowHeight="745" activeSheetId="1"/>
    <customWorkbookView name="Ширман Елена Виктороввна - Личное представление" guid="{775A62AC-AFCC-49E9-8344-B4555EA5A1F7}" mergeInterval="0" personalView="1" maximized="1" windowWidth="1676" windowHeight="825" activeSheetId="1"/>
  </customWorkbookViews>
</workbook>
</file>

<file path=xl/calcChain.xml><?xml version="1.0" encoding="utf-8"?>
<calcChain xmlns="http://schemas.openxmlformats.org/spreadsheetml/2006/main">
  <c r="H209" i="1" l="1"/>
  <c r="I209" i="1"/>
  <c r="J209" i="1"/>
  <c r="K209" i="1"/>
  <c r="L209" i="1"/>
  <c r="M209" i="1"/>
  <c r="G209" i="1"/>
  <c r="J144" i="1" l="1"/>
  <c r="K144" i="1"/>
  <c r="L144" i="1"/>
  <c r="M144" i="1"/>
  <c r="G61" i="1" l="1"/>
  <c r="G60" i="1"/>
  <c r="G59" i="1"/>
  <c r="G56" i="1"/>
  <c r="I53" i="1"/>
  <c r="H53" i="1"/>
  <c r="G53" i="1"/>
  <c r="I50" i="1"/>
  <c r="H50" i="1"/>
  <c r="G50" i="1"/>
  <c r="G45" i="1"/>
  <c r="G44" i="1"/>
  <c r="I42" i="1"/>
  <c r="I40" i="1"/>
  <c r="I38" i="1"/>
  <c r="H42" i="1"/>
  <c r="G42" i="1"/>
  <c r="G41" i="1"/>
  <c r="H40" i="1"/>
  <c r="G40" i="1"/>
  <c r="I39" i="1"/>
  <c r="H39" i="1"/>
  <c r="G39" i="1"/>
  <c r="H38" i="1"/>
  <c r="I35" i="1"/>
  <c r="H35" i="1"/>
  <c r="G36" i="1"/>
  <c r="G35" i="1"/>
  <c r="G33" i="1"/>
  <c r="G144" i="1" l="1"/>
  <c r="H144" i="1"/>
  <c r="I144" i="1"/>
  <c r="G32" i="1"/>
  <c r="M150" i="1" l="1"/>
  <c r="L150" i="1"/>
  <c r="K150" i="1"/>
  <c r="J150" i="1"/>
  <c r="H143" i="1" l="1"/>
  <c r="I143" i="1"/>
  <c r="J143" i="1"/>
  <c r="K143" i="1"/>
  <c r="L143" i="1"/>
  <c r="M143" i="1"/>
  <c r="G143" i="1"/>
  <c r="G142" i="1"/>
  <c r="M193" i="1" l="1"/>
  <c r="K193" i="1"/>
  <c r="J193" i="1"/>
  <c r="L193" i="1"/>
  <c r="I193" i="1"/>
  <c r="H193" i="1"/>
  <c r="G193" i="1"/>
  <c r="M179" i="1"/>
  <c r="L179" i="1"/>
  <c r="K179" i="1"/>
  <c r="J179" i="1"/>
  <c r="I179" i="1"/>
  <c r="H179" i="1"/>
  <c r="G179" i="1" l="1"/>
  <c r="H214" i="1" l="1"/>
  <c r="I214" i="1"/>
  <c r="J214" i="1"/>
  <c r="K214" i="1"/>
  <c r="L214" i="1"/>
  <c r="M214" i="1"/>
  <c r="H215" i="1"/>
  <c r="I215" i="1"/>
  <c r="J215" i="1"/>
  <c r="K215" i="1"/>
  <c r="L215" i="1"/>
  <c r="M215" i="1"/>
  <c r="H216" i="1"/>
  <c r="I216" i="1"/>
  <c r="J216" i="1"/>
  <c r="K216" i="1"/>
  <c r="L216" i="1"/>
  <c r="M216" i="1"/>
  <c r="G216" i="1"/>
  <c r="G215" i="1"/>
  <c r="G214" i="1"/>
  <c r="H172" i="1"/>
  <c r="I172" i="1"/>
  <c r="J172" i="1"/>
  <c r="K172" i="1"/>
  <c r="L172" i="1"/>
  <c r="M172" i="1"/>
  <c r="H173" i="1"/>
  <c r="I173" i="1"/>
  <c r="J173" i="1"/>
  <c r="K173" i="1"/>
  <c r="L173" i="1"/>
  <c r="M173" i="1"/>
  <c r="H174" i="1"/>
  <c r="I174" i="1"/>
  <c r="J174" i="1"/>
  <c r="K174" i="1"/>
  <c r="L174" i="1"/>
  <c r="M174" i="1"/>
  <c r="G174" i="1"/>
  <c r="G173" i="1"/>
  <c r="G172" i="1"/>
  <c r="H171" i="1"/>
  <c r="I171" i="1"/>
  <c r="J171" i="1"/>
  <c r="K171" i="1"/>
  <c r="L171" i="1"/>
  <c r="M171" i="1"/>
  <c r="G171" i="1"/>
  <c r="M198" i="1"/>
  <c r="L198" i="1"/>
  <c r="K198" i="1"/>
  <c r="J198" i="1"/>
  <c r="I198" i="1"/>
  <c r="H198" i="1"/>
  <c r="H188" i="1"/>
  <c r="H203" i="1"/>
  <c r="H208" i="1"/>
  <c r="H184" i="1"/>
  <c r="I188" i="1"/>
  <c r="I203" i="1"/>
  <c r="I208" i="1"/>
  <c r="I184" i="1"/>
  <c r="J203" i="1"/>
  <c r="J213" i="1" s="1"/>
  <c r="J208" i="1"/>
  <c r="J184" i="1"/>
  <c r="K203" i="1"/>
  <c r="K208" i="1"/>
  <c r="K184" i="1"/>
  <c r="L203" i="1"/>
  <c r="L208" i="1"/>
  <c r="L184" i="1"/>
  <c r="M203" i="1"/>
  <c r="M208" i="1"/>
  <c r="M184" i="1"/>
  <c r="G203" i="1"/>
  <c r="G184" i="1"/>
  <c r="J235" i="1"/>
  <c r="J49" i="1"/>
  <c r="J63" i="1"/>
  <c r="G226" i="1"/>
  <c r="G235" i="1" s="1"/>
  <c r="H237" i="1"/>
  <c r="I237" i="1"/>
  <c r="J237" i="1"/>
  <c r="K237" i="1"/>
  <c r="L237" i="1"/>
  <c r="M237" i="1"/>
  <c r="G237" i="1"/>
  <c r="H226" i="1"/>
  <c r="H235" i="1" s="1"/>
  <c r="H33" i="1"/>
  <c r="H49" i="1"/>
  <c r="H63" i="1"/>
  <c r="I226" i="1"/>
  <c r="I235" i="1" s="1"/>
  <c r="I33" i="1"/>
  <c r="I49" i="1"/>
  <c r="I63" i="1"/>
  <c r="K235" i="1"/>
  <c r="K49" i="1"/>
  <c r="K63" i="1"/>
  <c r="L235" i="1"/>
  <c r="L49" i="1"/>
  <c r="L63" i="1"/>
  <c r="M235" i="1"/>
  <c r="M49" i="1"/>
  <c r="M142" i="1" s="1"/>
  <c r="M63" i="1"/>
  <c r="H236" i="1"/>
  <c r="H240" i="1" s="1"/>
  <c r="T240" i="1" s="1"/>
  <c r="I236" i="1"/>
  <c r="I240" i="1" s="1"/>
  <c r="U240" i="1" s="1"/>
  <c r="J236" i="1"/>
  <c r="K236" i="1"/>
  <c r="L236" i="1"/>
  <c r="L240" i="1" s="1"/>
  <c r="M236" i="1"/>
  <c r="M240" i="1" s="1"/>
  <c r="G236" i="1"/>
  <c r="H145" i="1"/>
  <c r="I145" i="1"/>
  <c r="J145" i="1"/>
  <c r="K145" i="1"/>
  <c r="L145" i="1"/>
  <c r="M145" i="1"/>
  <c r="H238" i="1"/>
  <c r="I238" i="1"/>
  <c r="J238" i="1"/>
  <c r="K238" i="1"/>
  <c r="L238" i="1"/>
  <c r="M238" i="1"/>
  <c r="G238" i="1"/>
  <c r="G145" i="1"/>
  <c r="J142" i="1" l="1"/>
  <c r="K142" i="1"/>
  <c r="I142" i="1"/>
  <c r="H142" i="1"/>
  <c r="L142" i="1"/>
  <c r="K240" i="1"/>
  <c r="J240" i="1"/>
  <c r="K213" i="1"/>
  <c r="K239" i="1" s="1"/>
  <c r="I242" i="1"/>
  <c r="M242" i="1"/>
  <c r="G213" i="1"/>
  <c r="G239" i="1" s="1"/>
  <c r="L242" i="1"/>
  <c r="H242" i="1"/>
  <c r="J241" i="1"/>
  <c r="L241" i="1"/>
  <c r="L213" i="1"/>
  <c r="L239" i="1" s="1"/>
  <c r="K242" i="1"/>
  <c r="G242" i="1"/>
  <c r="J242" i="1"/>
  <c r="M241" i="1"/>
  <c r="K241" i="1"/>
  <c r="M213" i="1"/>
  <c r="M239" i="1" s="1"/>
  <c r="I241" i="1"/>
  <c r="U241" i="1" s="1"/>
  <c r="J239" i="1"/>
  <c r="I213" i="1"/>
  <c r="I239" i="1" s="1"/>
  <c r="U239" i="1" s="1"/>
  <c r="H213" i="1"/>
  <c r="G240" i="1"/>
  <c r="G241" i="1"/>
  <c r="H241" i="1"/>
  <c r="T241" i="1" s="1"/>
  <c r="H239" i="1" l="1"/>
  <c r="T239" i="1" s="1"/>
</calcChain>
</file>

<file path=xl/sharedStrings.xml><?xml version="1.0" encoding="utf-8"?>
<sst xmlns="http://schemas.openxmlformats.org/spreadsheetml/2006/main" count="1004" uniqueCount="194">
  <si>
    <t>Наименование показателя</t>
  </si>
  <si>
    <t>Ожидаемый результат (краткое описание)</t>
  </si>
  <si>
    <t>ГРБС</t>
  </si>
  <si>
    <t xml:space="preserve">областной бюджет </t>
  </si>
  <si>
    <t xml:space="preserve">федеральный бюджет </t>
  </si>
  <si>
    <t xml:space="preserve">местные бюджеты </t>
  </si>
  <si>
    <t xml:space="preserve">внебюджетные источники </t>
  </si>
  <si>
    <t>внебюджетные источники</t>
  </si>
  <si>
    <t xml:space="preserve">областной бюджет       </t>
  </si>
  <si>
    <t>федеральный бюджет</t>
  </si>
  <si>
    <t xml:space="preserve">местные бюджеты      </t>
  </si>
  <si>
    <t>областной бюджет</t>
  </si>
  <si>
    <t>Итого затрат по подпрограмме 1 государственной программы</t>
  </si>
  <si>
    <t>Итого затрат по подпрограмме 2 государственной программы</t>
  </si>
  <si>
    <t>Итого затрат по подпрограмме 3 государственной программы</t>
  </si>
  <si>
    <t>Итого затрат по подпрограмме 4 государственной программы</t>
  </si>
  <si>
    <t>Код бюджетной классификации</t>
  </si>
  <si>
    <t>Итого затрат по  государственной программе</t>
  </si>
  <si>
    <t>136</t>
  </si>
  <si>
    <t>131</t>
  </si>
  <si>
    <t>Наименование мероприятия</t>
  </si>
  <si>
    <t>Подпрограмма 1 «Развитие дошкольного, общего и дополнительного образования детей»</t>
  </si>
  <si>
    <t>1.4. Обеспечение безопасности функционирования образовательных организаций и охраны здоровья обучающихся</t>
  </si>
  <si>
    <t>2.1. Организационно-правовое, информационно-методическое сопровождение перехода образовательных организаций Новосибирской области к реализации основных образовательных программ дошкольного и общего образования в соответствии с ФГОС</t>
  </si>
  <si>
    <t>2.4. Обеспечение функционирования информационно-технологической инфраструктуры сферы образования и информационной открытости образовательных организаций и органов управления образованием</t>
  </si>
  <si>
    <t>2.5. Развитие институтов общественного участия в оценке и повышении качества образования</t>
  </si>
  <si>
    <t>2.8. Обеспечение инфраструктурной доступности качественных образовательных услуг</t>
  </si>
  <si>
    <t>2.9. Развитие вариативных форм организации образования детей с ограниченными возможностями здоровья и детей-инвалидов</t>
  </si>
  <si>
    <t>3.1. Государственная поддержка муниципальных организаций дополнительного образования, обеспечивающих условия и ресурсы для развития, социальной адаптации и самореализации детей, формирование ценностей и компетенций для профессионального и жизненного самоопределения</t>
  </si>
  <si>
    <t>3.2. Организация допризывной подготовки граждан к военной службе</t>
  </si>
  <si>
    <t>3.3. Поддержка общественных и образовательных организаций, реализующих эффективные модели формирования здорового образа жизни, духовно-нравственного воспитания и профориентации обучающихся</t>
  </si>
  <si>
    <t>4.1. Совершенствование финансово-экономических механизмов профессиональной подготовки, повышения квалификации и переподготовки работников образования Новосибирской области</t>
  </si>
  <si>
    <t>4.2. Разработка и реализация инновационных образовательных программ для руководителей органов управления образованием, государственных и муниципальных образовательных организаций, кадрового резерва</t>
  </si>
  <si>
    <t>5.2. Государственная поддержка реализации муниципальных программ по выявлению и развитию молодых талантов</t>
  </si>
  <si>
    <t>5.3. Организация и проведение мероприятий в сфере образования, культуры, спорта, молодежной политики, направленных на выявление и развитие молодых талантов в разных сферах и на разных ступенях образования</t>
  </si>
  <si>
    <t>Подпрограмма 4 «Государственная поддержка развития образовательных организаций высшего образования, расположенных на территории Новосибирской области»</t>
  </si>
  <si>
    <t>6.1. Организация взаимодействия образовательных организаций высшего образования, расположенных на территории Новосибирской области, с областными исполнительными органами государственной власти, научными организациями, промышленными предприятиями, общеобразовательными организациями в Новосибирской области</t>
  </si>
  <si>
    <t>6.2. Создание на базе образовательных организаций высшего образования, расположенных на территории Новосибирской области, современной системы непрерывного образования, профессионального обучения и дополнительного профессионального образования высококвалифицированных кадров</t>
  </si>
  <si>
    <t>6.3. Создание на базе образовательных организаций высшего образования, расположенных на территории Новосибирской области, научной и инновационной инфраструктуры</t>
  </si>
  <si>
    <t>2.2. Развитие и распространение инновационных практик в системе образования Новосибирской области</t>
  </si>
  <si>
    <t>Уважаемые коллеги, ячейки с желтым цетом необходимо проверить. После проверки или исправления просьба выделить синим цветом</t>
  </si>
  <si>
    <t xml:space="preserve">2.10. Развитие системы психолого-педагогической, медико-социальной, информационной и научно-методической поддержки общеобразовательных и дошкольных образовательных организаций и педагогических работников, работающих с детьми-инвалидами и детьми с ОВЗ </t>
  </si>
  <si>
    <t xml:space="preserve">создание необходимых условий для выявления, развития и поддержки молодых талантов по различным видам деятельности
</t>
  </si>
  <si>
    <t xml:space="preserve">повышение эффективности работы с одаренными детьми
</t>
  </si>
  <si>
    <t xml:space="preserve">будет обеспечено развитие и совершенствование организации и проведения интеллектуальных, творческих и спортивных состязаний, проведение на регулярной основе олимпиад различного уровня
</t>
  </si>
  <si>
    <t>будет обеспечена финансовая и материальная поддержка талантливой молодежи в форме предоставления премий и стипендий за счет средств областного бюджета, а также наставников молодых талантов</t>
  </si>
  <si>
    <t xml:space="preserve">повышение эффективности работы с одаренными детьми </t>
  </si>
  <si>
    <t>Подпрограмма 3 «Выявление и поддержка одаренных детей и талантливой учащейся молодежи в Новосибирской области»</t>
  </si>
  <si>
    <t>2.3. Развитие национально-региональной системы независимой оценки качества общего образования через реализацию пилотных региональных проектов и создание национальных механизмов оценки качества</t>
  </si>
  <si>
    <t>3.4. Формирование современных управленческих и организационно-экономических механизмов в системе дополнительного образования детей</t>
  </si>
  <si>
    <t>х</t>
  </si>
  <si>
    <t>5</t>
  </si>
  <si>
    <t>6</t>
  </si>
  <si>
    <t>07</t>
  </si>
  <si>
    <t>09</t>
  </si>
  <si>
    <t>08</t>
  </si>
  <si>
    <t>2.7. Государственная поддержка негосударственных организаций, реализующих программы дошкольного и общего образования в соответствии с  федеральными государственными образовательными стандартами</t>
  </si>
  <si>
    <t xml:space="preserve">1.1. Строительство, приобретение (выкуп), реконструкция и ремонт зданий образовательных организаций, реализующих программы дошкольного образования на территории Новосибирской области </t>
  </si>
  <si>
    <t>ГП</t>
  </si>
  <si>
    <t>пГП</t>
  </si>
  <si>
    <t>ОМ</t>
  </si>
  <si>
    <t>Финансовые затраты, тыс. руб. по годам реализации</t>
  </si>
  <si>
    <t>ГРБС (ответственный исполнитель)</t>
  </si>
  <si>
    <t>1</t>
  </si>
  <si>
    <t>2.12. 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областей, поддержки региональных программ развития образования и поддержки сетевых методических объединений</t>
  </si>
  <si>
    <t>4.3. Обеспечение социальных гарантий и льгот педагогическим работникам государственных и муниципальных образовательных организаций Новосибирской области и приравненным к ним лицам</t>
  </si>
  <si>
    <t>3</t>
  </si>
  <si>
    <t>государственный заказчик-координатор: министерство образования Новосибирской области; ответственные исполнители основного мероприятия: 
министерство строительства Новосибирской области; министерство образования Новосибирской области;
ОМС Новосибирской области</t>
  </si>
  <si>
    <t xml:space="preserve">будут созданы новые дополнительные места для детей дошкольного возраста и обеспечены современные условия предоставления дошкольного образования, в соответствии с ФГОС
</t>
  </si>
  <si>
    <t>будут обеспечены современные условия предоставления общего образования в соответствии с ФГОС, с учетом прогнозируемого увеличения численности детей школьного возраста и задач сокращения практики обучения в 2 смены</t>
  </si>
  <si>
    <t>оснащение пунктов приема экзаменов оборудованием для проведения ЕГЭ. Создание условий для проведения государственной итоговой аттестации</t>
  </si>
  <si>
    <t>государственный заказчик-координатор: министерство образования Новосибирской области; ответственные исполнители основного мероприятия: 
министерство образования Новосибирской области; ОМС Новосибирской области; государственные и муниципальные образовательные организации Новосибирской области</t>
  </si>
  <si>
    <t>с 2017 года реализация мероприятия осуществляется в рамках реализации государственной программы Построение и развитие аппаратно-программного комплекса «Безопасный город» в Новосибирской области на 2016 - 2021 годы», утвержденной постановлением Правительства Новосибирской области от 14.12.2016 № 403-п «Об утверждении государственной программы Новосибирской области «Построение и развитие аппаратно-программного комплекса «Безопасный город» в Новосибирской области на 2016 - 2021 годы»
(актуализация требований санитарных и строительных норм, пожарной безопасности и иных требований к инфраструктуре образовательных организаций с учетом современных условий технологической среды образования).</t>
  </si>
  <si>
    <t>реализация данного мероприятия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Минобразования России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</t>
  </si>
  <si>
    <t>обеспечение функционирования системы мониторинга оценки образовательных результатов на региональном и муниципальном уровнях</t>
  </si>
  <si>
    <t xml:space="preserve">реализация данного мероприятия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Минобразования России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
</t>
  </si>
  <si>
    <t xml:space="preserve">формирование и финансовое обеспечение государственных (муниципальных) заданий на реализацию образовательных программ </t>
  </si>
  <si>
    <t>будет обеспечена государственная поддержка реализации образовательных программ в негосударственных образовательных организациях на основе принципов нормативно-подушевого финансирования</t>
  </si>
  <si>
    <t>создание условий по обеспечению равных возможностей в доступности качественного образования</t>
  </si>
  <si>
    <t>будет создана безбарьерная образовательная среда, необходимая для обеспечения полноценной интеграции детей-инвалидов, которым показана такая возможность, в образовательный процесс; всем детям инвалидам и детям с ОВЗ, их родителям (законным представителям) будет обеспечена свобода выбора форм обучения, включая дистанционное и электронное обучение</t>
  </si>
  <si>
    <t xml:space="preserve">реализация данного мероприятия начиная с 2020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Минобразования России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
</t>
  </si>
  <si>
    <t xml:space="preserve">будут созданы условия для системной модернизации технологий и содержания обучения в соответствии с ФГОС по формированию предметных, метапредметных и личностных результатов в рамках обучения различным предметным областям с учетом требований ФГОС, в том числе для обучающихся с ОВЗ 
</t>
  </si>
  <si>
    <t>будет обеспечено проведение мероприятий по содействию патриотическому воспитанию граждан Российской Федерации, проживающих на территории Новосибирской области</t>
  </si>
  <si>
    <t>будет обеспечено подготовка, переподготовка и повышение квалификации педагогических и управленческих кадров для системы образования.
Будет осуществлено повышение квалификации работников системы образования в соответствии с требованиями ФГОС и профессиональных стандартов педагогов</t>
  </si>
  <si>
    <t>будут выполнены социальные обязательства со стороны государства по обеспечению социальных гарантий и льгот педагогическим работникам областных государственных и муниципальных образовательных организаций</t>
  </si>
  <si>
    <t>будут обеспечены выплаты на поощрение лучших учителей, реализация иных мер поддержки развития кадрового потенциала, проведение социально-значимых мероприятий с педагогическими работниками</t>
  </si>
  <si>
    <t>E251890</t>
  </si>
  <si>
    <t>5.6. Поддержка и поощрение молодых талантов и специалистов, работающих с ними</t>
  </si>
  <si>
    <t>5.7. Поддержка образовательных организаций, обеспечивающих психолого-педагогическое, информационное и научно-методическое сопровождение одаренных детей</t>
  </si>
  <si>
    <t>5.4. Участие одаренных детей и талантливой учащейся молодежи в мероприятиях всероссийского и международного уровней</t>
  </si>
  <si>
    <t>5.1. Создание региональных ресурсных центров развития и поддержки молодых талантов</t>
  </si>
  <si>
    <t>4.4. Выявление, поощрение и распространение лучших практик и образцов деятельности образовательных организаций и педагогов Новосибирской области</t>
  </si>
  <si>
    <t>ОСНОВНЫЕ МЕРОПРИЯТИЯ
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области»</t>
  </si>
  <si>
    <t xml:space="preserve">Применяемые сокращения:
ФГОС - федеральный государтсвенный образовательный стандарт;
ОМС - органы местного самоуправления;
ПНПО - приоритетный национальный проект образование;
ОВЗ - ограниченные возможности здоровья;
СМИ - средства массовой информации;
ГППРО - государственная программа Российской Федерации «Развитие образования», утвержденная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образования»»;
НООС - Интернет-портал "Новосибирская открытая образовательная сеть";
ИБЦ - информационно-библиотечный центр;
ФГОС ОВЗ - федеральный государственный образовательный стандарт для обучающихся с ограниченными возможностями здоровья;
ППЭ - пункт проведения экзамена;
РЦОИ - региональный центр обработки информации;
ЕГЭ - единый государственный экзамен;
ГАУ ДО НСО ОЦРТДиЮ - государственное автономное учреждение дополнительного образования Новосибирской области "Областной центр развития творчества детей и юношества";
ГАУ ДПО НСО НИПКиПРО - государственное автономное учреждение дополнительного профессионального образования Новосибирской области "Новосибирский институт повышения квалификации и переподготовки работников образования";
ГБОУ ДО НСО ДТТУМ - государственное бюджетное учреждение дополнительного образования Новосибирской области "Дом технического творчества и учащейся молодежи";
ГБОУ ДО НСО ЦКУМ - государственное бюджетное учреждение дополнительного образования Новосибирской области "Центр культуры учащейся молодежи";
ГБОУ ДПО НСО - государственное бюджетное образовательное учреждение дополнительного профессионального образования Новосибирской области;
ГБОУ НСО - государственное бюджетное образовательное учреждение Новосибирской области;
ГБОУ НСО ОЦО - государственное бюджетное общеобразовательное учреждение Новосибирской области "Областной центр образования";
ГБУ ДО НСО "Автомотоцентр" - государственное бюджетное учреждение дополнительного образования Новосибирской области "Областной центр детского (юношеского) технического творчества "Автомотоцентр";
ГБУ ДПО НСО ОблЦИТ - государственное бюджетное учреждение дополнительного профессионального образования Новосибирской области "Областной центр информационных технологий";
ГБУ НСО ОЦДК - государственное бюджетное учреждение Новосибирской области - Центр психолого-педагогической, медицинской и социальной помощи детям "Областной центр диагностики и консультирования";
ГКУ НСО НИМРО - государственное казенное учреждение Новосибирской области "Новосибирский институт мониторинга и развития образования";
ГКУ НСО ЦРМТБО - государственное казенное учреждение Новосибирской области "Центр развития материально-технической базы образования";
ФГБОУ ВО НГПУ - федеральное государственное образовательное учреждение высшего образования Новосибирский государственный педагогический университет;
СУНЦ НГУ - специализированный учебно-научный центр Новосибирского государственного университета;
ГАПОУ НСО НМУ им А.Ф. Мурова - государственное автономное профессиональное образовательное учреждение Новосибирской области "Новосибирский музыкальный колледж имени А.Ф. Мурова";
ГБУ НСО - государственное бюджетное учреждение Новосибирской области;
ГАУ ДПО НСО - государственное автономное учреждение дополнительного профессионального образования Новосибирской области;
ГАУ ВО - государственное автономное учреждение высшего образования;
ГАУК - государственное автономное учреждение культуры;
ГАПОУ - государственное автономное профессиональное образовательное учреждение.
_________».
</t>
  </si>
  <si>
    <t>ПРИЛОЖЕНИЕ № 3
к постановлению Правительства
Новосибирской области
«ПРИЛОЖЕНИЕ № 2.1
к 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области»</t>
  </si>
  <si>
    <t>обеспечена возможность для непрерывного и планомерного повышения квалификации педагогических работников, в том числе на основе использования современных цифровых технологий, формирования и участия в профессиональных ассоциациях, программах обмена опытом и лучшими практиками, привлечения работодателей к дополнительному профессиональному образованию педагогических работников, в том числе в форме стажировок</t>
  </si>
  <si>
    <t>Общепрограммное мероприятие 
1. Региональный проект "Демография"</t>
  </si>
  <si>
    <t>P2</t>
  </si>
  <si>
    <t>F1</t>
  </si>
  <si>
    <t>E1</t>
  </si>
  <si>
    <t>Е5</t>
  </si>
  <si>
    <t>Е2</t>
  </si>
  <si>
    <t>будут созданы новые дополнительные места для детей дошкольного возраста и обеспечены современные условия предоставления дошкольного образования, в соответствии с ФГОС</t>
  </si>
  <si>
    <t>01</t>
  </si>
  <si>
    <t>02</t>
  </si>
  <si>
    <t>03</t>
  </si>
  <si>
    <t>04</t>
  </si>
  <si>
    <t>05</t>
  </si>
  <si>
    <t>06</t>
  </si>
  <si>
    <t xml:space="preserve">организационное и финансовое обеспечение участия во всероссийских и международных олимпиадах, конкурсах, соревнованиях школьников и студентов и иных мероприятиях по выявлению молодых талантов
</t>
  </si>
  <si>
    <t xml:space="preserve">будет сокращен разрыв в образовательных результатах между обучающимися за счет повышения эффективности и качества работы школ с низкими образовательными результатами обучающихся
</t>
  </si>
  <si>
    <t xml:space="preserve">Увеличится вклад образовательных организаций высшего образования, расположенных на территории Новосибирской области, в решение прикладных задач по заданиям организаций и органов власти. Для всех студентов будет обеспечена возможность участвовать в исследованиях и разработках по специальности на старших курсах бакалавриата и при обучении на программах подготовки специалистов и магистров
</t>
  </si>
  <si>
    <t>повысится включенность образовательных организаций высшего образования, расположенных на территории Новосибирской области, в решение задач социально-экономического развития Новосибирской области</t>
  </si>
  <si>
    <t xml:space="preserve">Задача 3 государственной программы: формирование условий для активного включения обучающихся в социальную и экономическую жизнь общества, популяризации здорового образа жизни, развития нравственных и духовных ценностей, занятий творчеством, развития системы профессиональной ориентации, повышения активности школьников в освоении и получении новых знаний
</t>
  </si>
  <si>
    <t>реализацию мероприятия планируется осуществить при выделении средств федерального бюджета</t>
  </si>
  <si>
    <t>1.2. Региональный проект "Содействие занятости женщин – создание условий дошкольного образования для детей в возрасте до трех лет"</t>
  </si>
  <si>
    <t>1.3. Региональный проект "Жилье"</t>
  </si>
  <si>
    <t>1.4. Модернизация инфраструктуры общего образования (проведение капитального ремонта, реконструкции, строительства зданий, пристроя к зданиям общеобразовательных организаций, возврат в систему общего образования зданий, используемых не по назначению, приобретение (выкуп), аренда зданий и помещений, в том числе оснащение новых мест в общеобразовательных организациях средствами обучения и воспитания, необходимыми для реализации образовательных программ начального общего, основного общего и среднего общего образования</t>
  </si>
  <si>
    <t>1.5. Региональный проект "Жилье"</t>
  </si>
  <si>
    <t>1.6. Региональный проект "Современная школа"</t>
  </si>
  <si>
    <t>1.7. Модернизация технологической и материально-технической оснащенности государственных и муниципальных образовательных организаций и иных организаций, обеспечивающих функционирование системы образования Новосибирской области</t>
  </si>
  <si>
    <t>4.5. Региональный проект "Учитель будущего"</t>
  </si>
  <si>
    <t>5.5. Региональный проект "Успех каждого ребенка"</t>
  </si>
  <si>
    <t xml:space="preserve">будут созданы новые дополнительные места для детей дошкольного возраста на территории новых жилых массивов
</t>
  </si>
  <si>
    <t>будут созданы новые дополнительные места для детей дошкольного возраста и обеспечены современные условия предоставления дошкольного образования, в соответствии с ФГОС, в том числе и для детей в возрасте до 3-х лет</t>
  </si>
  <si>
    <t>2.6. Финансовое обеспечение деятельности учреждений (государственных и муниципальных заданий, смет казенных организаций, предоставление мер социальной поддержки детей)</t>
  </si>
  <si>
    <t xml:space="preserve">развитие сети образовательных организаций на территории новых (строящихся) жилых массивов (комплексов), расположенных на территории муниципальных образований Новосибирской области, в целях обеспечения современных условий предоставления общего образования в соответствии с ФГОС, с учетом задач сокращения практики обучения в 2 смены.
</t>
  </si>
  <si>
    <t>обеспечение для детей в возрасте от 5 до 18 лет доступных для каждого и качественных условий для воспитания гармонично развитой и социально ответственной личности путем увеличения охвата дополнительным образованием до 80 % от общего числа детей, обновления содержания и методов дополнительного образования детей, развития кадрового потенциала и модернизации инфраструктуры системы дополнительного образования детей</t>
  </si>
  <si>
    <t>2.11. Повышение качества образования в школах с низкими результатами обучения и в школах, функционирующих в неблагоприятных социальных условиях, путем реализации региональных проектов и распространения их результатов</t>
  </si>
  <si>
    <t xml:space="preserve">Цель:  обеспечение соответствия высокого качества образования меняющимся запросам населения и перспективным задачам социально-экономического развития Новосибирской области
</t>
  </si>
  <si>
    <t xml:space="preserve">Задача 1 государственной программы: создание в системе дошкольного, общего и дополнительного образования детей условий для получения качественного образования, включая развитие и модернизацию базовой инфраструктуры и технологической образовательной среды государственных (муниципальных) образовательных организаций
</t>
  </si>
  <si>
    <t xml:space="preserve">Цель подпрограммы 1: обеспечение равных возможностей и условий получения качественного образования и позитивной социализации детей независимо от их места жительства, состояния здоровья и социально-экономического положения их семей
</t>
  </si>
  <si>
    <t xml:space="preserve">Задача 1 подпрограммы 1:  развитие сети муниципальных и государственных дошкольных образовательных организаций, удовлетворяющей, совместно с негосударственным сектором дошкольного образования, потребности населения Новосибирской области в дошкольном образовании, уходе и присмотре за детьми
</t>
  </si>
  <si>
    <t xml:space="preserve">Задача 2 подпрограммы 1: приведение базовой инфраструктуры системы образования в соответствие с требованиями санитарных норм и правил путем реконструкции, капитального ремонта, материального и технологического оснащения действующих и строительства новых объектов образования
</t>
  </si>
  <si>
    <t xml:space="preserve">Задача 2 государственной программы:  обеспечение равных возможностей для детей в получении качественного образования и позитивной социализации независимо от их места жительства, состояния здоровья и социально-экономического положения их семей
</t>
  </si>
  <si>
    <t xml:space="preserve">Задача 3 подпрограммы 1: развитие системы обеспечения безопасности функционирования и охраны здоровья в образовательных организациях в Новосибирской области
</t>
  </si>
  <si>
    <t xml:space="preserve">Задача 4 подпрограммы 1: модернизация содержания дошкольного и общего образования в соответствии с требованиями ФГОС и законодательства в сфере образования, поддержка инновационных практик обучения и воспитания, повышение эффективности управления системой образования
</t>
  </si>
  <si>
    <t xml:space="preserve">Задача 5 подпрограммы 1: Обеспечение равного доступа детей к услугам, оказываемым дошкольными образовательными организациями, общеобразовательными организациями и организациями дополнительного образования
</t>
  </si>
  <si>
    <t xml:space="preserve">Задача 6 подпрограммы 1:  модернизация дополнительного образования, обеспечивающего условия и ресурсы для развития, социальной адаптации и самореализации детей, формирование ценностей и компетенций для профессионального и жизненного самоопределения
</t>
  </si>
  <si>
    <t xml:space="preserve">Задача 4 государственной программы: развитие кадрового потенциала системы образования Новосибирской области
</t>
  </si>
  <si>
    <t>Подпрограмма 2 «Развитие образования, создание условий для социализации детей и учащейся молодежи в Новосибирской области»</t>
  </si>
  <si>
    <t xml:space="preserve">Цель подпрограммы 2: обеспечение системы образования Новосибирской области высококвалифицированными кадрами, обладающими компетенциями по реализации основных образовательных программ дошкольного и общего образования в соответствии с ФГОС, а также формированию и распространению инновационных педагогических практик обучения и развития детей
</t>
  </si>
  <si>
    <t xml:space="preserve">Задача 1 подпрограммы 2:  совершенствование региональной системы профессионального обучения и дополнительного профессионального образования в сфере педагогической деятельности, аттестации работников системы образования
</t>
  </si>
  <si>
    <t xml:space="preserve">Задача 2 подпрограммы 2:  формирование и закрепление высокого социально-экономического статуса, реализация системы мер по привлечению и закреплению квалифицированных кадров в системе образования Новосибирской области
</t>
  </si>
  <si>
    <t xml:space="preserve">Задача 5 государственной программы: создание условий для выявления и развития одаренных детей и учащейся молодежи, способствующих их профессиональному и личностному становлению
</t>
  </si>
  <si>
    <t xml:space="preserve"> Цель подпрограммы 3: создание условий для выявления и развития одаренных детей и учащейся молодежи в Новосибирской области, оказание поддержки и сопровождение одаренных детей и талантливой учащейся молодежи, способствующие их профессиональному и личностному становлению
</t>
  </si>
  <si>
    <t xml:space="preserve">Задача 1 подпрограммы 3: развитие инфраструктуры и материально-технической основы деятельности по выявлению, развитию, поддержке и сопровождению одаренных детей и талантливой учащейся молодежи в Новосибирской области
</t>
  </si>
  <si>
    <t xml:space="preserve">Задача 2 подпрограммы 3: совершенствование и реализация системы мероприятий, направленных на выявление и развитие способностей одаренных детей и талантливой учащейся молодежи в Новосибирской области
</t>
  </si>
  <si>
    <t xml:space="preserve">Задача 3 подпрограммы 3: развитие и реализация системы мер адресной поддержки и психолого-педагогического сопровождения одаренных детей и талантливой учащейся молодежи в Новосибирской области
</t>
  </si>
  <si>
    <t xml:space="preserve">Задача 6 государственной программы:  повышение конкурентоспособности образовательных организаций высшего образования, расположенных на территории Новосибирской области, и существенное увеличение их вклада в социально-экономическое развитие Новосибирской области
</t>
  </si>
  <si>
    <t xml:space="preserve">Цель подпрограммы 4:  повышение конкурентоспособности образовательных организаций высшего образования, расположенных на территории Новосибирской области, и существенное увеличение их вклада в социально-экономическое развитие Новосибирской области
</t>
  </si>
  <si>
    <t xml:space="preserve">Задача 1 подпрограммы 4: активизация интеграционных процессов образовательных организаций высшего образования, расположенных на территории Новосибирской области, с областными исполнительными органами государственной власти Новосибирской области, научными организациями, промышленными предприятиями, общеобразовательными организациями Новосибирской области
</t>
  </si>
  <si>
    <t xml:space="preserve">Задача 2 подпрограммы 4: повышение качества подготовки высококвалифицированных кадров и обеспечение потребности Новосибирской области в кадрах с высшим образованием
</t>
  </si>
  <si>
    <t xml:space="preserve">Задача 3 подпрограммы 4: развитие научной, инновационной и предпринимательской деятельности в образовательных организациях высшего образования, расположенных на территории Новосибирской области
</t>
  </si>
  <si>
    <t>будут реализованы мероприятия по подготовке, переподготовке и повышению квалификации руководителей органов управления образованием, руководителей государственных и муниципальных образовательных организаций;
реализация данного мероприятия предполагается осуществлять в рамках основной деятельности, государственных организаций Новосибирской области, подведомственных министерству образования Новосибирской области, осуществляющих деятельность по программам дополнительного профессионального образования</t>
  </si>
  <si>
    <t>министерство образования Новосибирской области; 
министерство строительства Новосибирской области;
ОМС Новосибирской области</t>
  </si>
  <si>
    <t>министерство образования Новосибирской области;
ОМС Новосибирской области;
государственные образовательные организации Новосибирской области, подведомственные министерству образования Новосибирской области;
муниципальные образовательные организации, расположенные на территории Новосибирской области</t>
  </si>
  <si>
    <t>министерство образования Новосибирской области;
государственные (муниципальные) дошкольные образовательные организации и общеобразовательные организации, расположенные на территории Новосибирской области;
ОМС Новосибирской области</t>
  </si>
  <si>
    <t>министерство образования Новосибирской области;
образовательные организации, расположенные на территории Новосибирской области, составляющие сеть региональных инновационных площадок Новосибирской области;
общественные и научные организации;
ОМС Новосибирской области</t>
  </si>
  <si>
    <t>министерство образования Новосибирской области;
ГКУ НСО НИМРО;
образовательные организации, расположенные на территории Новосибирской области;
ОМС Новосибирской области</t>
  </si>
  <si>
    <t>министерство образования Новосибирской области;
государственные и муниципальные дошкольные образовательные организации и общеобразовательные организации, расположенные на территории Новосибирской области;
ГБУ ДПО НСО ОблЦИТ;
ОМС Новосибирской области;</t>
  </si>
  <si>
    <t>министерство образования Новосибирской области;
государственные (муниципальные) образовательные организации, расположенные на территории Новосибирской области;
ОМС Новосибирской области</t>
  </si>
  <si>
    <t>министерство образования Новосибирской области; 
организации, подведомственные министерству образования Новосибирской области;
ГКУ НСО ЦРМТБО;
ГКУ НСО НИМРО;
ОМС Новосибирской области</t>
  </si>
  <si>
    <t>министерство образования Новосибирской области</t>
  </si>
  <si>
    <t xml:space="preserve">министерство образования Новосибирской области; 
ОМС Новосибирской области
</t>
  </si>
  <si>
    <t xml:space="preserve">министерство образования Новосибирской области;
ГБОУ НСО ОЦО;
государственные (муниципальные) образовательные организации, расположенные на территории Новосибирской области;
ОМС Новосибирской области;
</t>
  </si>
  <si>
    <t>министерство образования Новосибирской области;
ГБУ НСО ОЦДК;
ГБОУ НСО ОЦО;
государственные (муниципальные) образовательные организации, расположенные на территории Новосибирской области;</t>
  </si>
  <si>
    <t>министерство образования Новосибирской области;
ГБУ НСО ОЦДК;
ГАУ ДПО НСО НИПКиПРО;
ГКУ НСО НИМРО;
ГБУ ДПО НСО ОблЦИТ;
общественные организации;
ОМС Новосибирской области</t>
  </si>
  <si>
    <t>министерство образования Новосибирской области;
ГБУ НСО ОЦДК;
ГАУ ДПО НСО НИПКиПРО;
ГКУ НСО НИМРО;
ГБУ ДПО НСО ОблЦИТ;
ОМС Новосибирской области</t>
  </si>
  <si>
    <t xml:space="preserve">министерство образования Новосибирской области;
ОМС Новосибирской области
</t>
  </si>
  <si>
    <t>министерство образования Новосибирской области; 
ГАУ ДО НСО ОЦРТДиЮ;
ОМС Новосибирской области</t>
  </si>
  <si>
    <t>министерство образования Новосибирской области;
общественные и образовательные организации, расположенные на территории Новосибирской области</t>
  </si>
  <si>
    <t>министерство образования Новосибирской области;
ГАУ ДО НСО ОЦРТДиЮ;
ОМС Новосибирской области</t>
  </si>
  <si>
    <t>министерство образования Новосибирской области;
ГАУ ДПО НСО НИПКиПРО;
ОМС Новосибирской области; организации, подведомственные министерству образования Новосибирской области; государственные (муниципальные) образовательные организации, расположенные на территории Новосибирской области</t>
  </si>
  <si>
    <t>министерство образования Новосибирской области; 
ГАУ ДПО НСО НИПКиПРО;
ГКУ НСО НИМРО;
ГБУ ДПО НСО ОблЦИТ;
государственные организации Новосибирской области, подведомственные министерству образования Новосибирской области</t>
  </si>
  <si>
    <t>министерство образования Новосибирской области;
ГКУ НСО ЦРМТБО</t>
  </si>
  <si>
    <t>министерство образования Новосибирской области;
ГАУ ДПО НСО НИПКиПРО;
ГКУ НСО НИМРО;
ОМС Новосибирской области</t>
  </si>
  <si>
    <t xml:space="preserve">министерство образования Новосибирской области;
ГАУ ДПО НСО НИПКиПРО;
ГКУ НСО НИМРО;
ГБУ ДПО НСО ОблЦИТ;
ОМС Новосибирской области
</t>
  </si>
  <si>
    <t>министерство образования Новосибирской области;
министерство культуры Новосибирской области;
ГАПОУ НСО НМК им. А.Ф.Мурова;
ГБУ НСО «Центр молодежного творчества»;
государственные (муниципальные) образовательные организации Новосибирской области, расположенные на территории Новосибирской области;
ГАУ ДО НСО ОЦРТДиЮ;
ОМС Новосибирской области</t>
  </si>
  <si>
    <t>министерство образования Новосибирской области; 
государственные (муниципальные) образовательные организации Новосибирской области, расположенные на территории Новосибирской области;
ОМС Новосибирской области;
ГАУ ДО НСО ОЦРТДиЮ;
ГБУ ДПО НСО ОблЦИТ;</t>
  </si>
  <si>
    <t>министерство образования Новосибирской области; 
министерство культуры Новосибирской области;
организации, подведомственные министерству культуры;
ГАУ ДО НСО ОЦРТДиЮ;
ГБУ ДО НСО «Автомотоцентр»</t>
  </si>
  <si>
    <t>министерство образования Новосибирской области; 
ГАУ ДО НСО ОЦРТДиЮ;
министерство культуры Новосибирской области;
организации, подведомственные министерству культуры;
ГБУ НСО «Центр молодежного творчества»;
ГБУ НСО «Дом молодежи»</t>
  </si>
  <si>
    <t xml:space="preserve">министерство образования Новосибирской области;
государственные (муниципальные) образовательные организации, расположенные на территории Новосибирской области;
организации, подведомственные министерству образования Новосибирской области;
ОМС Новосибирской области
</t>
  </si>
  <si>
    <t>министерство образования Новосибирской области; 
ГАУ ДО НСО ОЦРТДиЮ</t>
  </si>
  <si>
    <t xml:space="preserve">министерство образования Новосибирской области;
министерство культуры Новосибирской области;
организации, подведомственные министерству культуры Новосибирской области;
ГАУ ДО НСО ОЦРТДиЮ;
ГБУ НСО ОЦДК;
ГАУ ДПО НСО НИПКиПРО
</t>
  </si>
  <si>
    <t>министерство образования Новосибирской области; 
образовательные организации  высшего образования, расположенные на территории Новосибирской области</t>
  </si>
  <si>
    <t xml:space="preserve">министерство образования Новосибирской области;
образовательные организации высшего образования, расположенные на территории Новосибирской области
</t>
  </si>
  <si>
    <t>министерство образования Новосибирской области;
образовательные организации высшего образования, расположенные на территории Новосибирской области</t>
  </si>
  <si>
    <t xml:space="preserve">министерство образования Новосибирской области;
департамент информатизации и развития телекоммуникационных технологий Новосибирской обалсти;
ОМС Новосибирской области;
государственные (муниципальные) образовательные организации, расположенные на территории Новосибирской области;
государственные организации Новосибирской области, подведомственные министерству образования Новосибирской области;
</t>
  </si>
  <si>
    <t>Общепрограммное мероприятие 
2. Региональный проект "Цифровая образовательная среда"</t>
  </si>
  <si>
    <t>создание условий для внедрения современной и безопасной цифровой образовательной среды, обеспечивающей формирование ценности к саморазвитию и самообразованию у обучающихся образовательных организаций всех видов и уровней, путем обновления информационно-коммуникационной инфраструктуры, подготовки кадров, создания федеральной цифровой платформы</t>
  </si>
  <si>
    <t>министерство образования Новосибирской области;
департамент информатизации и развития телекоммуникационных технологий Новосибирской обалсти;
ОМС Новосибирской области;
государственные (муниципальные) образовательные организации, расположенные на территории Новосибирской области;
государственные организации Новосибирской области, подведомственные министерству образования Новосибирской области;</t>
  </si>
  <si>
    <t>создание условий для повышения компетентности родителей обучающихся в вопросах образования и воспитания, в том числе для раннего развития детей в возрасте до трех лет путем предоставления до 2025 года не менее 45,0 тыс.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</si>
  <si>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Общепрограммное мероприятие 
1. Региональный проект "Поддержка семей, имеющих детей"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</si>
</sst>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2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164" fontId="2" fillId="0" borderId="0" xfId="0" applyNumberFormat="1" applyFont="1" applyFill="1"/>
    <xf numFmtId="0" fontId="2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left" wrapText="1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vertical="center"/>
    </xf>
    <xf numFmtId="166" fontId="2" fillId="2" borderId="1" xfId="0" applyNumberFormat="1" applyFont="1" applyFill="1" applyBorder="1" applyAlignment="1" applyProtection="1">
      <alignment horizontal="right" vertical="center"/>
    </xf>
    <xf numFmtId="165" fontId="2" fillId="2" borderId="1" xfId="0" applyNumberFormat="1" applyFont="1" applyFill="1" applyBorder="1" applyAlignment="1" applyProtection="1">
      <alignment vertical="center"/>
    </xf>
    <xf numFmtId="4" fontId="2" fillId="2" borderId="1" xfId="0" applyNumberFormat="1" applyFont="1" applyFill="1" applyBorder="1" applyAlignment="1" applyProtection="1">
      <alignment vertical="center"/>
    </xf>
    <xf numFmtId="4" fontId="2" fillId="2" borderId="1" xfId="0" applyNumberFormat="1" applyFont="1" applyFill="1" applyBorder="1" applyAlignment="1" applyProtection="1">
      <alignment horizontal="right" vertical="center"/>
    </xf>
    <xf numFmtId="164" fontId="2" fillId="2" borderId="1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Alignment="1">
      <alignment vertical="center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7" fillId="0" borderId="0" xfId="0" applyFont="1" applyFill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3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wrapText="1"/>
    </xf>
    <xf numFmtId="0" fontId="2" fillId="0" borderId="2" xfId="0" applyFont="1" applyFill="1" applyBorder="1" applyAlignment="1" applyProtection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mruColors>
      <color rgb="FF00FFCC"/>
      <color rgb="FFFF99FF"/>
      <color rgb="FF66FFFF"/>
      <color rgb="FFCCFFFF"/>
      <color rgb="FFCCE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2;&#1090;&#1077;&#1088;&#1080;&#1072;&#1083;&#1099;/14.1.%20&#1058;&#1072;&#1073;&#1083;&#1080;&#1094;&#1072;_3_&#1055;&#1051;&#1040;&#1053;&#1040;_&#1056;&#1045;&#1040;&#1051;&#1048;&#1047;&#1040;&#1062;&#1048;&#1048;_2019-2021.(&#1076;&#1083;&#1103;%20&#1076;&#1072;&#1083;&#1100;&#1085;&#1077;&#1081;&#1096;&#1077;&#1081;%20&#1088;&#1072;&#1073;&#1086;&#1090;&#1099;%20&#1087;&#1086;&#1076;%20&#1085;&#1086;&#1074;&#1099;&#1081;%20&#1073;&#1102;&#1076;&#1078;&#1077;&#1090;)_&#1043;&#1054;&#1058;&#1054;&#104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П Образование"/>
    </sheetNames>
    <sheetDataSet>
      <sheetData sheetId="0">
        <row r="17">
          <cell r="H17">
            <v>75368.3</v>
          </cell>
        </row>
        <row r="19">
          <cell r="H19">
            <v>180249.5</v>
          </cell>
        </row>
        <row r="20">
          <cell r="H20">
            <v>180082.3</v>
          </cell>
        </row>
        <row r="21">
          <cell r="H21">
            <v>0</v>
          </cell>
        </row>
        <row r="23">
          <cell r="H23">
            <v>0</v>
          </cell>
          <cell r="R23">
            <v>0</v>
          </cell>
          <cell r="S23">
            <v>0</v>
          </cell>
        </row>
        <row r="24">
          <cell r="H24">
            <v>12461.8</v>
          </cell>
        </row>
        <row r="50">
          <cell r="R50">
            <v>416018.4</v>
          </cell>
          <cell r="S50">
            <v>214946.6</v>
          </cell>
        </row>
        <row r="51">
          <cell r="R51">
            <v>0</v>
          </cell>
          <cell r="S51">
            <v>0</v>
          </cell>
        </row>
        <row r="52">
          <cell r="R52">
            <v>18533.7</v>
          </cell>
          <cell r="S52">
            <v>18786.8</v>
          </cell>
        </row>
        <row r="53">
          <cell r="R53">
            <v>26140.9</v>
          </cell>
          <cell r="S53">
            <v>8877.4</v>
          </cell>
        </row>
        <row r="54">
          <cell r="R54">
            <v>0</v>
          </cell>
          <cell r="S54">
            <v>0</v>
          </cell>
        </row>
        <row r="55">
          <cell r="H55">
            <v>4256.3</v>
          </cell>
          <cell r="R55">
            <v>0</v>
          </cell>
        </row>
        <row r="56">
          <cell r="H56">
            <v>61036.4</v>
          </cell>
        </row>
        <row r="57">
          <cell r="R57">
            <v>637216.80000000005</v>
          </cell>
          <cell r="S57">
            <v>100920.6</v>
          </cell>
        </row>
        <row r="58">
          <cell r="H58">
            <v>275019.59999999998</v>
          </cell>
          <cell r="R58">
            <v>0</v>
          </cell>
          <cell r="S58">
            <v>0</v>
          </cell>
        </row>
        <row r="59">
          <cell r="H59">
            <v>682412.7</v>
          </cell>
          <cell r="R59">
            <v>444809.1</v>
          </cell>
          <cell r="S59">
            <v>450883.7</v>
          </cell>
        </row>
        <row r="60">
          <cell r="H60">
            <v>902258.2</v>
          </cell>
          <cell r="R60">
            <v>627382.30000000005</v>
          </cell>
          <cell r="S60">
            <v>213058</v>
          </cell>
        </row>
        <row r="61">
          <cell r="H61">
            <v>220883.5</v>
          </cell>
          <cell r="R61">
            <v>0</v>
          </cell>
          <cell r="S61">
            <v>0</v>
          </cell>
        </row>
        <row r="62">
          <cell r="H62">
            <v>102150</v>
          </cell>
        </row>
        <row r="63">
          <cell r="H63">
            <v>2474.4</v>
          </cell>
        </row>
        <row r="64">
          <cell r="H64">
            <v>34938.9</v>
          </cell>
          <cell r="R64">
            <v>15589.6</v>
          </cell>
          <cell r="S64">
            <v>3261.2</v>
          </cell>
        </row>
        <row r="88">
          <cell r="H88">
            <v>16861.399999999994</v>
          </cell>
        </row>
        <row r="89">
          <cell r="H89">
            <v>47879</v>
          </cell>
        </row>
        <row r="90">
          <cell r="H90">
            <v>111717.7</v>
          </cell>
        </row>
        <row r="118">
          <cell r="H118">
            <v>384301.8</v>
          </cell>
          <cell r="R118">
            <v>214300</v>
          </cell>
          <cell r="S118">
            <v>214300</v>
          </cell>
        </row>
        <row r="119">
          <cell r="H119">
            <v>98500</v>
          </cell>
          <cell r="R119">
            <v>43500</v>
          </cell>
          <cell r="S119">
            <v>43500</v>
          </cell>
        </row>
        <row r="120">
          <cell r="H120">
            <v>360000</v>
          </cell>
          <cell r="R120">
            <v>0</v>
          </cell>
          <cell r="S120">
            <v>0</v>
          </cell>
        </row>
        <row r="121">
          <cell r="H121">
            <v>720750</v>
          </cell>
          <cell r="R121">
            <v>956350</v>
          </cell>
          <cell r="S121">
            <v>956350</v>
          </cell>
        </row>
        <row r="124">
          <cell r="H124">
            <v>65769.400000000009</v>
          </cell>
          <cell r="R124">
            <v>54876.4</v>
          </cell>
          <cell r="S124">
            <v>54876.4</v>
          </cell>
        </row>
        <row r="125">
          <cell r="H125">
            <v>40438</v>
          </cell>
          <cell r="R125">
            <v>47817.5</v>
          </cell>
          <cell r="S125">
            <v>47817.5</v>
          </cell>
        </row>
        <row r="167">
          <cell r="H167">
            <v>601593.69999999995</v>
          </cell>
        </row>
        <row r="168">
          <cell r="H168">
            <v>300000</v>
          </cell>
        </row>
        <row r="185">
          <cell r="H185">
            <v>2650.2</v>
          </cell>
        </row>
        <row r="186">
          <cell r="H186">
            <v>105849.8</v>
          </cell>
        </row>
        <row r="187">
          <cell r="H187">
            <v>375285.1</v>
          </cell>
        </row>
        <row r="188">
          <cell r="H188">
            <v>5737.4000000000005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9"/>
  <sheetViews>
    <sheetView tabSelected="1" zoomScale="70" zoomScaleNormal="70" zoomScaleSheetLayoutView="55" workbookViewId="0">
      <pane xSplit="2" ySplit="7" topLeftCell="C238" activePane="bottomRight" state="frozen"/>
      <selection pane="topRight" activeCell="C1" sqref="C1"/>
      <selection pane="bottomLeft" activeCell="A8" sqref="A8"/>
      <selection pane="bottomRight" activeCell="I239" sqref="I239:I241"/>
    </sheetView>
  </sheetViews>
  <sheetFormatPr defaultColWidth="9.140625" defaultRowHeight="12.75" outlineLevelRow="1" x14ac:dyDescent="0.2"/>
  <cols>
    <col min="1" max="1" width="37.28515625" style="21" customWidth="1"/>
    <col min="2" max="2" width="25" style="7" customWidth="1"/>
    <col min="3" max="3" width="12" style="16" customWidth="1"/>
    <col min="4" max="5" width="11.85546875" style="6" customWidth="1"/>
    <col min="6" max="6" width="12.28515625" style="6" customWidth="1"/>
    <col min="7" max="7" width="16.28515625" style="42" bestFit="1" customWidth="1"/>
    <col min="8" max="8" width="15.7109375" style="42" customWidth="1"/>
    <col min="9" max="9" width="16.7109375" style="42" bestFit="1" customWidth="1"/>
    <col min="10" max="10" width="15.7109375" style="42" customWidth="1"/>
    <col min="11" max="11" width="15.85546875" style="42" bestFit="1" customWidth="1"/>
    <col min="12" max="12" width="15.7109375" style="42" customWidth="1"/>
    <col min="13" max="13" width="16.28515625" style="42" bestFit="1" customWidth="1"/>
    <col min="14" max="14" width="57" style="4" customWidth="1"/>
    <col min="15" max="15" width="46.7109375" style="3" customWidth="1"/>
    <col min="16" max="16" width="38.28515625" style="7" hidden="1" customWidth="1"/>
    <col min="17" max="17" width="9.140625" style="7" hidden="1" customWidth="1"/>
    <col min="18" max="18" width="14" style="7" customWidth="1"/>
    <col min="19" max="19" width="18.140625" style="7" customWidth="1"/>
    <col min="20" max="20" width="16.140625" style="7" customWidth="1"/>
    <col min="21" max="21" width="17.140625" style="7" customWidth="1"/>
    <col min="22" max="16384" width="9.140625" style="7"/>
  </cols>
  <sheetData>
    <row r="1" spans="1:21" ht="189" x14ac:dyDescent="0.3">
      <c r="A1" s="19"/>
      <c r="B1" s="8"/>
      <c r="C1" s="9"/>
      <c r="D1" s="10"/>
      <c r="E1" s="10"/>
      <c r="F1" s="10"/>
      <c r="G1" s="33"/>
      <c r="H1" s="33"/>
      <c r="I1" s="33"/>
      <c r="J1" s="33"/>
      <c r="K1" s="33"/>
      <c r="L1" s="33"/>
      <c r="M1" s="33"/>
      <c r="N1" s="11"/>
      <c r="O1" s="17" t="s">
        <v>94</v>
      </c>
      <c r="R1" s="51"/>
      <c r="S1" s="51"/>
    </row>
    <row r="2" spans="1:21" ht="14.45" customHeight="1" x14ac:dyDescent="0.2">
      <c r="A2" s="62" t="s">
        <v>92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2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21" ht="15.6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21" ht="17.45" x14ac:dyDescent="0.3">
      <c r="A5" s="20"/>
      <c r="B5" s="8"/>
      <c r="C5" s="9"/>
      <c r="D5" s="10"/>
      <c r="E5" s="10"/>
      <c r="F5" s="10"/>
      <c r="G5" s="64"/>
      <c r="H5" s="64"/>
      <c r="I5" s="64"/>
      <c r="J5" s="64"/>
      <c r="K5" s="64"/>
      <c r="L5" s="64"/>
      <c r="M5" s="64"/>
      <c r="N5" s="11"/>
      <c r="O5" s="12"/>
    </row>
    <row r="6" spans="1:21" s="3" customFormat="1" ht="35.25" customHeight="1" x14ac:dyDescent="0.25">
      <c r="A6" s="48" t="s">
        <v>20</v>
      </c>
      <c r="B6" s="46" t="s">
        <v>0</v>
      </c>
      <c r="C6" s="46" t="s">
        <v>16</v>
      </c>
      <c r="D6" s="46"/>
      <c r="E6" s="46"/>
      <c r="F6" s="46"/>
      <c r="G6" s="63" t="s">
        <v>61</v>
      </c>
      <c r="H6" s="63"/>
      <c r="I6" s="63"/>
      <c r="J6" s="63"/>
      <c r="K6" s="63"/>
      <c r="L6" s="63"/>
      <c r="M6" s="63"/>
      <c r="N6" s="46" t="s">
        <v>62</v>
      </c>
      <c r="O6" s="46" t="s">
        <v>1</v>
      </c>
      <c r="P6" s="65" t="s">
        <v>40</v>
      </c>
      <c r="Q6" s="66"/>
      <c r="R6" s="2"/>
      <c r="S6" s="2"/>
    </row>
    <row r="7" spans="1:21" s="3" customFormat="1" x14ac:dyDescent="0.25">
      <c r="A7" s="50"/>
      <c r="B7" s="46"/>
      <c r="C7" s="24" t="s">
        <v>2</v>
      </c>
      <c r="D7" s="13" t="s">
        <v>58</v>
      </c>
      <c r="E7" s="13" t="s">
        <v>59</v>
      </c>
      <c r="F7" s="13" t="s">
        <v>60</v>
      </c>
      <c r="G7" s="34">
        <v>2019</v>
      </c>
      <c r="H7" s="34">
        <v>2020</v>
      </c>
      <c r="I7" s="34">
        <v>2021</v>
      </c>
      <c r="J7" s="34">
        <v>2022</v>
      </c>
      <c r="K7" s="34">
        <v>2023</v>
      </c>
      <c r="L7" s="34">
        <v>2024</v>
      </c>
      <c r="M7" s="34">
        <v>2025</v>
      </c>
      <c r="N7" s="46"/>
      <c r="O7" s="46"/>
      <c r="P7" s="65"/>
      <c r="Q7" s="66"/>
      <c r="R7" s="2"/>
      <c r="S7" s="2"/>
    </row>
    <row r="8" spans="1:21" ht="13.15" customHeight="1" x14ac:dyDescent="0.25">
      <c r="A8" s="24">
        <v>1</v>
      </c>
      <c r="B8" s="24">
        <v>2</v>
      </c>
      <c r="C8" s="14">
        <v>3</v>
      </c>
      <c r="D8" s="15">
        <v>4</v>
      </c>
      <c r="E8" s="15" t="s">
        <v>51</v>
      </c>
      <c r="F8" s="15" t="s">
        <v>52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26">
        <v>14</v>
      </c>
      <c r="O8" s="24">
        <v>15</v>
      </c>
      <c r="P8" s="1"/>
      <c r="Q8" s="1"/>
      <c r="R8" s="1"/>
      <c r="S8" s="1"/>
      <c r="T8" s="1"/>
      <c r="U8" s="1"/>
    </row>
    <row r="9" spans="1:21" ht="40.5" customHeight="1" x14ac:dyDescent="0.2">
      <c r="A9" s="60" t="s">
        <v>129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1"/>
      <c r="Q9" s="1"/>
      <c r="R9" s="1"/>
      <c r="S9" s="1"/>
      <c r="T9" s="1"/>
      <c r="U9" s="1"/>
    </row>
    <row r="10" spans="1:21" hidden="1" x14ac:dyDescent="0.2">
      <c r="A10" s="58" t="s">
        <v>96</v>
      </c>
      <c r="B10" s="43" t="s">
        <v>3</v>
      </c>
      <c r="C10" s="14">
        <v>124</v>
      </c>
      <c r="D10" s="14" t="s">
        <v>53</v>
      </c>
      <c r="E10" s="14">
        <v>1</v>
      </c>
      <c r="F10" s="14" t="s">
        <v>97</v>
      </c>
      <c r="G10" s="36"/>
      <c r="H10" s="36"/>
      <c r="I10" s="36"/>
      <c r="J10" s="36"/>
      <c r="K10" s="36"/>
      <c r="L10" s="36"/>
      <c r="M10" s="36"/>
      <c r="N10" s="48" t="s">
        <v>67</v>
      </c>
      <c r="O10" s="59" t="s">
        <v>102</v>
      </c>
    </row>
    <row r="11" spans="1:21" hidden="1" x14ac:dyDescent="0.2">
      <c r="A11" s="58"/>
      <c r="B11" s="45"/>
      <c r="C11" s="14">
        <v>124</v>
      </c>
      <c r="D11" s="14" t="s">
        <v>53</v>
      </c>
      <c r="E11" s="14">
        <v>1</v>
      </c>
      <c r="F11" s="14" t="s">
        <v>98</v>
      </c>
      <c r="G11" s="36"/>
      <c r="H11" s="36"/>
      <c r="I11" s="36"/>
      <c r="J11" s="36"/>
      <c r="K11" s="36"/>
      <c r="L11" s="36"/>
      <c r="M11" s="36"/>
      <c r="N11" s="49"/>
      <c r="O11" s="52"/>
    </row>
    <row r="12" spans="1:21" hidden="1" x14ac:dyDescent="0.2">
      <c r="A12" s="58"/>
      <c r="B12" s="45"/>
      <c r="C12" s="27">
        <v>124</v>
      </c>
      <c r="D12" s="27" t="s">
        <v>53</v>
      </c>
      <c r="E12" s="27">
        <v>1</v>
      </c>
      <c r="F12" s="13" t="s">
        <v>99</v>
      </c>
      <c r="G12" s="36"/>
      <c r="H12" s="36"/>
      <c r="I12" s="36"/>
      <c r="J12" s="36"/>
      <c r="K12" s="36"/>
      <c r="L12" s="36"/>
      <c r="M12" s="36"/>
      <c r="N12" s="49"/>
      <c r="O12" s="52"/>
    </row>
    <row r="13" spans="1:21" hidden="1" x14ac:dyDescent="0.2">
      <c r="A13" s="58"/>
      <c r="B13" s="44"/>
      <c r="C13" s="14">
        <v>136</v>
      </c>
      <c r="D13" s="14" t="s">
        <v>53</v>
      </c>
      <c r="E13" s="14">
        <v>1</v>
      </c>
      <c r="F13" s="14" t="s">
        <v>97</v>
      </c>
      <c r="G13" s="36"/>
      <c r="H13" s="36"/>
      <c r="I13" s="36"/>
      <c r="J13" s="36"/>
      <c r="K13" s="36"/>
      <c r="L13" s="36"/>
      <c r="M13" s="36"/>
      <c r="N13" s="49"/>
      <c r="O13" s="52"/>
    </row>
    <row r="14" spans="1:21" hidden="1" x14ac:dyDescent="0.2">
      <c r="A14" s="58"/>
      <c r="B14" s="43" t="s">
        <v>4</v>
      </c>
      <c r="C14" s="14">
        <v>124</v>
      </c>
      <c r="D14" s="14" t="s">
        <v>53</v>
      </c>
      <c r="E14" s="14">
        <v>1</v>
      </c>
      <c r="F14" s="14" t="s">
        <v>98</v>
      </c>
      <c r="G14" s="36"/>
      <c r="H14" s="36"/>
      <c r="I14" s="36"/>
      <c r="J14" s="36"/>
      <c r="K14" s="36"/>
      <c r="L14" s="36"/>
      <c r="M14" s="36"/>
      <c r="N14" s="49"/>
      <c r="O14" s="52"/>
    </row>
    <row r="15" spans="1:21" hidden="1" x14ac:dyDescent="0.2">
      <c r="A15" s="58"/>
      <c r="B15" s="45"/>
      <c r="C15" s="14">
        <v>124</v>
      </c>
      <c r="D15" s="14" t="s">
        <v>53</v>
      </c>
      <c r="E15" s="14">
        <v>1</v>
      </c>
      <c r="F15" s="14" t="s">
        <v>97</v>
      </c>
      <c r="G15" s="36"/>
      <c r="H15" s="36"/>
      <c r="I15" s="36"/>
      <c r="J15" s="36"/>
      <c r="K15" s="36"/>
      <c r="L15" s="36"/>
      <c r="M15" s="36"/>
      <c r="N15" s="49"/>
      <c r="O15" s="52"/>
    </row>
    <row r="16" spans="1:21" hidden="1" x14ac:dyDescent="0.2">
      <c r="A16" s="58"/>
      <c r="B16" s="45"/>
      <c r="C16" s="14">
        <v>124</v>
      </c>
      <c r="D16" s="14" t="s">
        <v>53</v>
      </c>
      <c r="E16" s="27">
        <v>1</v>
      </c>
      <c r="F16" s="15" t="s">
        <v>99</v>
      </c>
      <c r="G16" s="36"/>
      <c r="H16" s="36"/>
      <c r="I16" s="36"/>
      <c r="J16" s="36"/>
      <c r="K16" s="36"/>
      <c r="L16" s="36"/>
      <c r="M16" s="36"/>
      <c r="N16" s="49"/>
      <c r="O16" s="52"/>
    </row>
    <row r="17" spans="1:21" hidden="1" x14ac:dyDescent="0.2">
      <c r="A17" s="58"/>
      <c r="B17" s="44"/>
      <c r="C17" s="14">
        <v>136</v>
      </c>
      <c r="D17" s="14" t="s">
        <v>53</v>
      </c>
      <c r="E17" s="14">
        <v>1</v>
      </c>
      <c r="F17" s="14" t="s">
        <v>97</v>
      </c>
      <c r="G17" s="36"/>
      <c r="H17" s="36"/>
      <c r="I17" s="36"/>
      <c r="J17" s="36"/>
      <c r="K17" s="36"/>
      <c r="L17" s="36"/>
      <c r="M17" s="36"/>
      <c r="N17" s="49"/>
      <c r="O17" s="52"/>
    </row>
    <row r="18" spans="1:21" hidden="1" x14ac:dyDescent="0.2">
      <c r="A18" s="58"/>
      <c r="B18" s="25" t="s">
        <v>5</v>
      </c>
      <c r="C18" s="14" t="s">
        <v>50</v>
      </c>
      <c r="D18" s="14" t="s">
        <v>50</v>
      </c>
      <c r="E18" s="14" t="s">
        <v>50</v>
      </c>
      <c r="F18" s="14" t="s">
        <v>50</v>
      </c>
      <c r="G18" s="36"/>
      <c r="H18" s="36"/>
      <c r="I18" s="36"/>
      <c r="J18" s="36"/>
      <c r="K18" s="36"/>
      <c r="L18" s="36"/>
      <c r="M18" s="36"/>
      <c r="N18" s="49"/>
      <c r="O18" s="52"/>
    </row>
    <row r="19" spans="1:21" hidden="1" x14ac:dyDescent="0.2">
      <c r="A19" s="58"/>
      <c r="B19" s="22" t="s">
        <v>6</v>
      </c>
      <c r="C19" s="14" t="s">
        <v>50</v>
      </c>
      <c r="D19" s="15" t="s">
        <v>50</v>
      </c>
      <c r="E19" s="15" t="s">
        <v>50</v>
      </c>
      <c r="F19" s="15" t="s">
        <v>50</v>
      </c>
      <c r="G19" s="36"/>
      <c r="H19" s="36"/>
      <c r="I19" s="36"/>
      <c r="J19" s="36"/>
      <c r="K19" s="36"/>
      <c r="L19" s="36"/>
      <c r="M19" s="36"/>
      <c r="N19" s="50"/>
      <c r="O19" s="53"/>
    </row>
    <row r="20" spans="1:21" ht="25.5" customHeight="1" x14ac:dyDescent="0.2">
      <c r="A20" s="43" t="s">
        <v>193</v>
      </c>
      <c r="B20" s="22" t="s">
        <v>11</v>
      </c>
      <c r="C20" s="14" t="s">
        <v>50</v>
      </c>
      <c r="D20" s="15" t="s">
        <v>50</v>
      </c>
      <c r="E20" s="15" t="s">
        <v>50</v>
      </c>
      <c r="F20" s="15" t="s">
        <v>50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46" t="s">
        <v>191</v>
      </c>
      <c r="O20" s="47" t="s">
        <v>192</v>
      </c>
    </row>
    <row r="21" spans="1:21" x14ac:dyDescent="0.2">
      <c r="A21" s="45"/>
      <c r="B21" s="22" t="s">
        <v>9</v>
      </c>
      <c r="C21" s="14" t="s">
        <v>50</v>
      </c>
      <c r="D21" s="15" t="s">
        <v>50</v>
      </c>
      <c r="E21" s="15" t="s">
        <v>50</v>
      </c>
      <c r="F21" s="15" t="s">
        <v>50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46"/>
      <c r="O21" s="47"/>
    </row>
    <row r="22" spans="1:21" x14ac:dyDescent="0.2">
      <c r="A22" s="45"/>
      <c r="B22" s="22" t="s">
        <v>10</v>
      </c>
      <c r="C22" s="14" t="s">
        <v>50</v>
      </c>
      <c r="D22" s="15" t="s">
        <v>50</v>
      </c>
      <c r="E22" s="15" t="s">
        <v>50</v>
      </c>
      <c r="F22" s="15" t="s">
        <v>50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46"/>
      <c r="O22" s="47"/>
    </row>
    <row r="23" spans="1:21" ht="97.5" customHeight="1" x14ac:dyDescent="0.2">
      <c r="A23" s="45"/>
      <c r="B23" s="22" t="s">
        <v>7</v>
      </c>
      <c r="C23" s="14" t="s">
        <v>50</v>
      </c>
      <c r="D23" s="15" t="s">
        <v>50</v>
      </c>
      <c r="E23" s="15" t="s">
        <v>50</v>
      </c>
      <c r="F23" s="15" t="s">
        <v>50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46"/>
      <c r="O23" s="47"/>
    </row>
    <row r="24" spans="1:21" x14ac:dyDescent="0.2">
      <c r="A24" s="43" t="s">
        <v>189</v>
      </c>
      <c r="B24" s="28" t="s">
        <v>11</v>
      </c>
      <c r="C24" s="14" t="s">
        <v>50</v>
      </c>
      <c r="D24" s="15" t="s">
        <v>50</v>
      </c>
      <c r="E24" s="15" t="s">
        <v>50</v>
      </c>
      <c r="F24" s="15" t="s">
        <v>50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48" t="s">
        <v>188</v>
      </c>
      <c r="O24" s="48" t="s">
        <v>190</v>
      </c>
    </row>
    <row r="25" spans="1:21" x14ac:dyDescent="0.2">
      <c r="A25" s="45"/>
      <c r="B25" s="29" t="s">
        <v>9</v>
      </c>
      <c r="C25" s="14" t="s">
        <v>50</v>
      </c>
      <c r="D25" s="15" t="s">
        <v>50</v>
      </c>
      <c r="E25" s="15" t="s">
        <v>50</v>
      </c>
      <c r="F25" s="15" t="s">
        <v>50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49"/>
      <c r="O25" s="49"/>
    </row>
    <row r="26" spans="1:21" x14ac:dyDescent="0.2">
      <c r="A26" s="45"/>
      <c r="B26" s="29" t="s">
        <v>10</v>
      </c>
      <c r="C26" s="14" t="s">
        <v>50</v>
      </c>
      <c r="D26" s="15" t="s">
        <v>50</v>
      </c>
      <c r="E26" s="15" t="s">
        <v>50</v>
      </c>
      <c r="F26" s="15" t="s">
        <v>50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49"/>
      <c r="O26" s="49"/>
    </row>
    <row r="27" spans="1:21" ht="154.5" customHeight="1" x14ac:dyDescent="0.2">
      <c r="A27" s="44"/>
      <c r="B27" s="29" t="s">
        <v>7</v>
      </c>
      <c r="C27" s="14" t="s">
        <v>50</v>
      </c>
      <c r="D27" s="15" t="s">
        <v>50</v>
      </c>
      <c r="E27" s="15" t="s">
        <v>50</v>
      </c>
      <c r="F27" s="15" t="s">
        <v>50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50"/>
      <c r="O27" s="50"/>
    </row>
    <row r="28" spans="1:21" ht="24.75" customHeight="1" x14ac:dyDescent="0.2">
      <c r="A28" s="60" t="s">
        <v>130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1"/>
      <c r="Q28" s="1"/>
      <c r="R28" s="1"/>
      <c r="S28" s="1"/>
      <c r="T28" s="1"/>
      <c r="U28" s="1"/>
    </row>
    <row r="29" spans="1:21" ht="20.25" customHeight="1" x14ac:dyDescent="0.2">
      <c r="A29" s="60" t="s">
        <v>21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1"/>
      <c r="Q29" s="1"/>
      <c r="R29" s="1"/>
      <c r="S29" s="1"/>
      <c r="T29" s="1"/>
      <c r="U29" s="1"/>
    </row>
    <row r="30" spans="1:21" ht="21" customHeight="1" x14ac:dyDescent="0.2">
      <c r="A30" s="60" t="s">
        <v>131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1"/>
      <c r="Q30" s="1"/>
      <c r="R30" s="1"/>
      <c r="S30" s="1"/>
      <c r="T30" s="1"/>
      <c r="U30" s="1"/>
    </row>
    <row r="31" spans="1:21" ht="25.5" customHeight="1" x14ac:dyDescent="0.2">
      <c r="A31" s="60" t="s">
        <v>132</v>
      </c>
      <c r="B31" s="61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1"/>
      <c r="Q31" s="1"/>
      <c r="R31" s="1"/>
      <c r="S31" s="1"/>
      <c r="T31" s="1"/>
      <c r="U31" s="1"/>
    </row>
    <row r="32" spans="1:21" x14ac:dyDescent="0.2">
      <c r="A32" s="43" t="s">
        <v>57</v>
      </c>
      <c r="B32" s="58" t="s">
        <v>11</v>
      </c>
      <c r="C32" s="14">
        <v>124</v>
      </c>
      <c r="D32" s="14" t="s">
        <v>53</v>
      </c>
      <c r="E32" s="14">
        <v>1</v>
      </c>
      <c r="F32" s="14">
        <v>11</v>
      </c>
      <c r="G32" s="36">
        <f>'[1]ГП Образование'!$H$17</f>
        <v>75368.3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46" t="s">
        <v>155</v>
      </c>
      <c r="O32" s="52" t="s">
        <v>68</v>
      </c>
    </row>
    <row r="33" spans="1:15" x14ac:dyDescent="0.2">
      <c r="A33" s="45"/>
      <c r="B33" s="58"/>
      <c r="C33" s="14">
        <v>136</v>
      </c>
      <c r="D33" s="14" t="s">
        <v>53</v>
      </c>
      <c r="E33" s="14">
        <v>1</v>
      </c>
      <c r="F33" s="14">
        <v>11</v>
      </c>
      <c r="G33" s="36">
        <f>'[1]ГП Образование'!$H$19+'[1]ГП Образование'!$H$20+'[1]ГП Образование'!$H$21</f>
        <v>360331.8</v>
      </c>
      <c r="H33" s="36">
        <f>275600+50000</f>
        <v>325600</v>
      </c>
      <c r="I33" s="36">
        <f>275600+50000</f>
        <v>325600</v>
      </c>
      <c r="J33" s="36">
        <v>0</v>
      </c>
      <c r="K33" s="36">
        <v>0</v>
      </c>
      <c r="L33" s="36">
        <v>0</v>
      </c>
      <c r="M33" s="36">
        <v>0</v>
      </c>
      <c r="N33" s="46"/>
      <c r="O33" s="52"/>
    </row>
    <row r="34" spans="1:15" x14ac:dyDescent="0.2">
      <c r="A34" s="45"/>
      <c r="B34" s="30" t="s">
        <v>4</v>
      </c>
      <c r="C34" s="14"/>
      <c r="D34" s="14"/>
      <c r="E34" s="14"/>
      <c r="F34" s="14"/>
      <c r="G34" s="36"/>
      <c r="H34" s="36"/>
      <c r="I34" s="36"/>
      <c r="J34" s="36"/>
      <c r="K34" s="36"/>
      <c r="L34" s="36"/>
      <c r="M34" s="36"/>
      <c r="N34" s="46"/>
      <c r="O34" s="52"/>
    </row>
    <row r="35" spans="1:15" x14ac:dyDescent="0.2">
      <c r="A35" s="45"/>
      <c r="B35" s="43" t="s">
        <v>5</v>
      </c>
      <c r="C35" s="14">
        <v>124</v>
      </c>
      <c r="D35" s="14" t="s">
        <v>50</v>
      </c>
      <c r="E35" s="14" t="s">
        <v>50</v>
      </c>
      <c r="F35" s="14" t="s">
        <v>50</v>
      </c>
      <c r="G35" s="36">
        <f>'[1]ГП Образование'!$H$23</f>
        <v>0</v>
      </c>
      <c r="H35" s="36">
        <f>'[1]ГП Образование'!$R$23</f>
        <v>0</v>
      </c>
      <c r="I35" s="36">
        <f>'[1]ГП Образование'!$S$23</f>
        <v>0</v>
      </c>
      <c r="J35" s="36">
        <v>0</v>
      </c>
      <c r="K35" s="36">
        <v>0</v>
      </c>
      <c r="L35" s="36">
        <v>0</v>
      </c>
      <c r="M35" s="36">
        <v>0</v>
      </c>
      <c r="N35" s="46"/>
      <c r="O35" s="52"/>
    </row>
    <row r="36" spans="1:15" x14ac:dyDescent="0.2">
      <c r="A36" s="45"/>
      <c r="B36" s="44"/>
      <c r="C36" s="14">
        <v>136</v>
      </c>
      <c r="D36" s="14" t="s">
        <v>50</v>
      </c>
      <c r="E36" s="14" t="s">
        <v>50</v>
      </c>
      <c r="F36" s="14" t="s">
        <v>50</v>
      </c>
      <c r="G36" s="36">
        <f>'[1]ГП Образование'!$H$24</f>
        <v>12461.8</v>
      </c>
      <c r="H36" s="36">
        <v>13780</v>
      </c>
      <c r="I36" s="36">
        <v>13780</v>
      </c>
      <c r="J36" s="36">
        <v>0</v>
      </c>
      <c r="K36" s="36">
        <v>0</v>
      </c>
      <c r="L36" s="36">
        <v>0</v>
      </c>
      <c r="M36" s="36">
        <v>0</v>
      </c>
      <c r="N36" s="46"/>
      <c r="O36" s="52"/>
    </row>
    <row r="37" spans="1:15" ht="49.5" customHeight="1" x14ac:dyDescent="0.2">
      <c r="A37" s="44"/>
      <c r="B37" s="22" t="s">
        <v>6</v>
      </c>
      <c r="C37" s="14" t="s">
        <v>50</v>
      </c>
      <c r="D37" s="15" t="s">
        <v>50</v>
      </c>
      <c r="E37" s="15" t="s">
        <v>50</v>
      </c>
      <c r="F37" s="15" t="s">
        <v>50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46"/>
      <c r="O37" s="53"/>
    </row>
    <row r="38" spans="1:15" x14ac:dyDescent="0.2">
      <c r="A38" s="58" t="s">
        <v>115</v>
      </c>
      <c r="B38" s="43" t="s">
        <v>3</v>
      </c>
      <c r="C38" s="14">
        <v>124</v>
      </c>
      <c r="D38" s="14" t="s">
        <v>53</v>
      </c>
      <c r="E38" s="14">
        <v>1</v>
      </c>
      <c r="F38" s="14" t="s">
        <v>97</v>
      </c>
      <c r="G38" s="36">
        <v>1701378.9</v>
      </c>
      <c r="H38" s="36">
        <f>'[1]ГП Образование'!$R$50+'[1]ГП Образование'!$R$51+'[1]ГП Образование'!$R$52+'[1]ГП Образование'!$R$53+'[1]ГП Образование'!$R$54+'[1]ГП Образование'!$R$57</f>
        <v>1097909.8</v>
      </c>
      <c r="I38" s="36">
        <f>'[1]ГП Образование'!$S$50+'[1]ГП Образование'!$S$51+'[1]ГП Образование'!$S$52+'[1]ГП Образование'!$S$53+'[1]ГП Образование'!$S$54+'[1]ГП Образование'!$S$57</f>
        <v>343531.4</v>
      </c>
      <c r="J38" s="36">
        <v>0</v>
      </c>
      <c r="K38" s="36">
        <v>0</v>
      </c>
      <c r="L38" s="36">
        <v>0</v>
      </c>
      <c r="M38" s="36">
        <v>0</v>
      </c>
      <c r="N38" s="48" t="s">
        <v>155</v>
      </c>
      <c r="O38" s="59" t="s">
        <v>124</v>
      </c>
    </row>
    <row r="39" spans="1:15" x14ac:dyDescent="0.2">
      <c r="A39" s="58"/>
      <c r="B39" s="44"/>
      <c r="C39" s="14">
        <v>136</v>
      </c>
      <c r="D39" s="14" t="s">
        <v>53</v>
      </c>
      <c r="E39" s="14">
        <v>1</v>
      </c>
      <c r="F39" s="14" t="s">
        <v>97</v>
      </c>
      <c r="G39" s="36">
        <f>'[1]ГП Образование'!$H$55+'[1]ГП Образование'!$H$56</f>
        <v>65292.700000000004</v>
      </c>
      <c r="H39" s="36">
        <f>'[1]ГП Образование'!$R$54+'[1]ГП Образование'!$R$55</f>
        <v>0</v>
      </c>
      <c r="I39" s="36">
        <f>'[1]ГП Образование'!$R$54+'[1]ГП Образование'!$R$55</f>
        <v>0</v>
      </c>
      <c r="J39" s="36">
        <v>0</v>
      </c>
      <c r="K39" s="36">
        <v>0</v>
      </c>
      <c r="L39" s="36">
        <v>0</v>
      </c>
      <c r="M39" s="36">
        <v>0</v>
      </c>
      <c r="N39" s="49"/>
      <c r="O39" s="52"/>
    </row>
    <row r="40" spans="1:15" x14ac:dyDescent="0.2">
      <c r="A40" s="58"/>
      <c r="B40" s="45" t="s">
        <v>9</v>
      </c>
      <c r="C40" s="14">
        <v>124</v>
      </c>
      <c r="D40" s="14" t="s">
        <v>53</v>
      </c>
      <c r="E40" s="14">
        <v>1</v>
      </c>
      <c r="F40" s="14" t="s">
        <v>97</v>
      </c>
      <c r="G40" s="36">
        <f>'[1]ГП Образование'!$H$58+'[1]ГП Образование'!$H$59+'[1]ГП Образование'!$H$60+'[1]ГП Образование'!$H$61</f>
        <v>2080574</v>
      </c>
      <c r="H40" s="36">
        <f>'[1]ГП Образование'!$R$58+'[1]ГП Образование'!$R$59+'[1]ГП Образование'!$R$60+'[1]ГП Образование'!$R$61</f>
        <v>1072191.3999999999</v>
      </c>
      <c r="I40" s="36">
        <f>'[1]ГП Образование'!$S$58+'[1]ГП Образование'!$S$59+'[1]ГП Образование'!$S$60+'[1]ГП Образование'!$S$61</f>
        <v>663941.69999999995</v>
      </c>
      <c r="J40" s="36">
        <v>0</v>
      </c>
      <c r="K40" s="36">
        <v>0</v>
      </c>
      <c r="L40" s="36">
        <v>0</v>
      </c>
      <c r="M40" s="36">
        <v>0</v>
      </c>
      <c r="N40" s="49"/>
      <c r="O40" s="52"/>
    </row>
    <row r="41" spans="1:15" x14ac:dyDescent="0.2">
      <c r="A41" s="58"/>
      <c r="B41" s="44"/>
      <c r="C41" s="14">
        <v>136</v>
      </c>
      <c r="D41" s="14" t="s">
        <v>53</v>
      </c>
      <c r="E41" s="14">
        <v>1</v>
      </c>
      <c r="F41" s="14" t="s">
        <v>97</v>
      </c>
      <c r="G41" s="36">
        <f>'[1]ГП Образование'!$H$62</f>
        <v>102150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49"/>
      <c r="O41" s="52"/>
    </row>
    <row r="42" spans="1:15" x14ac:dyDescent="0.2">
      <c r="A42" s="58"/>
      <c r="B42" s="25" t="s">
        <v>5</v>
      </c>
      <c r="C42" s="14" t="s">
        <v>50</v>
      </c>
      <c r="D42" s="14" t="s">
        <v>50</v>
      </c>
      <c r="E42" s="14" t="s">
        <v>50</v>
      </c>
      <c r="F42" s="14" t="s">
        <v>50</v>
      </c>
      <c r="G42" s="36">
        <f>'[1]ГП Образование'!$H$63+'[1]ГП Образование'!$H$64</f>
        <v>37413.300000000003</v>
      </c>
      <c r="H42" s="36">
        <f>'[1]ГП Образование'!$R$64</f>
        <v>15589.6</v>
      </c>
      <c r="I42" s="36">
        <f>'[1]ГП Образование'!$S$64</f>
        <v>3261.2</v>
      </c>
      <c r="J42" s="36">
        <v>0</v>
      </c>
      <c r="K42" s="36">
        <v>0</v>
      </c>
      <c r="L42" s="36">
        <v>0</v>
      </c>
      <c r="M42" s="36">
        <v>0</v>
      </c>
      <c r="N42" s="49"/>
      <c r="O42" s="52"/>
    </row>
    <row r="43" spans="1:15" ht="39.75" customHeight="1" x14ac:dyDescent="0.2">
      <c r="A43" s="58"/>
      <c r="B43" s="22" t="s">
        <v>6</v>
      </c>
      <c r="C43" s="14" t="s">
        <v>50</v>
      </c>
      <c r="D43" s="15" t="s">
        <v>50</v>
      </c>
      <c r="E43" s="15" t="s">
        <v>50</v>
      </c>
      <c r="F43" s="15" t="s">
        <v>50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50"/>
      <c r="O43" s="53"/>
    </row>
    <row r="44" spans="1:15" ht="24" customHeight="1" x14ac:dyDescent="0.2">
      <c r="A44" s="58" t="s">
        <v>116</v>
      </c>
      <c r="B44" s="30" t="s">
        <v>3</v>
      </c>
      <c r="C44" s="14">
        <v>124</v>
      </c>
      <c r="D44" s="14" t="s">
        <v>53</v>
      </c>
      <c r="E44" s="14">
        <v>1</v>
      </c>
      <c r="F44" s="14" t="s">
        <v>98</v>
      </c>
      <c r="G44" s="36">
        <f>'[1]ГП Образование'!$H$88+'[1]ГП Образование'!$H$89</f>
        <v>64740.399999999994</v>
      </c>
      <c r="H44" s="36">
        <v>30000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48" t="s">
        <v>155</v>
      </c>
      <c r="O44" s="59" t="s">
        <v>123</v>
      </c>
    </row>
    <row r="45" spans="1:15" ht="24" customHeight="1" x14ac:dyDescent="0.2">
      <c r="A45" s="58"/>
      <c r="B45" s="30" t="s">
        <v>9</v>
      </c>
      <c r="C45" s="14">
        <v>124</v>
      </c>
      <c r="D45" s="14" t="s">
        <v>53</v>
      </c>
      <c r="E45" s="14">
        <v>1</v>
      </c>
      <c r="F45" s="14" t="s">
        <v>98</v>
      </c>
      <c r="G45" s="36">
        <f>'[1]ГП Образование'!$H$90</f>
        <v>111717.7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49"/>
      <c r="O45" s="52"/>
    </row>
    <row r="46" spans="1:15" ht="24" customHeight="1" x14ac:dyDescent="0.2">
      <c r="A46" s="58"/>
      <c r="B46" s="30" t="s">
        <v>5</v>
      </c>
      <c r="C46" s="14" t="s">
        <v>50</v>
      </c>
      <c r="D46" s="15" t="s">
        <v>50</v>
      </c>
      <c r="E46" s="15" t="s">
        <v>50</v>
      </c>
      <c r="F46" s="15" t="s">
        <v>50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49"/>
      <c r="O46" s="52"/>
    </row>
    <row r="47" spans="1:15" ht="53.25" customHeight="1" x14ac:dyDescent="0.2">
      <c r="A47" s="58"/>
      <c r="B47" s="22" t="s">
        <v>6</v>
      </c>
      <c r="C47" s="14" t="s">
        <v>50</v>
      </c>
      <c r="D47" s="15" t="s">
        <v>50</v>
      </c>
      <c r="E47" s="15" t="s">
        <v>50</v>
      </c>
      <c r="F47" s="15" t="s">
        <v>50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50"/>
      <c r="O47" s="53"/>
    </row>
    <row r="48" spans="1:15" ht="32.25" customHeight="1" x14ac:dyDescent="0.2">
      <c r="A48" s="54" t="s">
        <v>133</v>
      </c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7"/>
    </row>
    <row r="49" spans="1:15" x14ac:dyDescent="0.2">
      <c r="A49" s="43" t="s">
        <v>117</v>
      </c>
      <c r="B49" s="43" t="s">
        <v>3</v>
      </c>
      <c r="C49" s="14">
        <v>124</v>
      </c>
      <c r="D49" s="14" t="s">
        <v>53</v>
      </c>
      <c r="E49" s="14">
        <v>1</v>
      </c>
      <c r="F49" s="15" t="s">
        <v>103</v>
      </c>
      <c r="G49" s="36">
        <v>2290858.9</v>
      </c>
      <c r="H49" s="36">
        <f>1052283.5+250679.4</f>
        <v>1302962.8999999999</v>
      </c>
      <c r="I49" s="36">
        <f>1308051.9+167780.3</f>
        <v>1475832.2</v>
      </c>
      <c r="J49" s="36">
        <f>1308051.9+2000000</f>
        <v>3308051.9</v>
      </c>
      <c r="K49" s="36">
        <f>1308051.9+2000000</f>
        <v>3308051.9</v>
      </c>
      <c r="L49" s="36">
        <f>1308051.9+2000000</f>
        <v>3308051.9</v>
      </c>
      <c r="M49" s="36">
        <f>1308051.9+2000000</f>
        <v>3308051.9</v>
      </c>
      <c r="N49" s="46" t="s">
        <v>155</v>
      </c>
      <c r="O49" s="49" t="s">
        <v>69</v>
      </c>
    </row>
    <row r="50" spans="1:15" x14ac:dyDescent="0.2">
      <c r="A50" s="45"/>
      <c r="B50" s="45"/>
      <c r="C50" s="27">
        <v>136</v>
      </c>
      <c r="D50" s="27" t="s">
        <v>53</v>
      </c>
      <c r="E50" s="27">
        <v>1</v>
      </c>
      <c r="F50" s="13" t="s">
        <v>103</v>
      </c>
      <c r="G50" s="36">
        <f>'[1]ГП Образование'!$H$118+'[1]ГП Образование'!$H$119+'[1]ГП Образование'!$H$120+'[1]ГП Образование'!$H$121</f>
        <v>1563551.8</v>
      </c>
      <c r="H50" s="36">
        <f>'[1]ГП Образование'!$R$118+'[1]ГП Образование'!$R$119+'[1]ГП Образование'!$R$120+'[1]ГП Образование'!$R$121</f>
        <v>1214150</v>
      </c>
      <c r="I50" s="36">
        <f>'[1]ГП Образование'!$S$118+'[1]ГП Образование'!$S$119+'[1]ГП Образование'!$S$120+'[1]ГП Образование'!$S$121</f>
        <v>1214150</v>
      </c>
      <c r="J50" s="36">
        <v>1214150</v>
      </c>
      <c r="K50" s="36">
        <v>1214150</v>
      </c>
      <c r="L50" s="36">
        <v>1214150</v>
      </c>
      <c r="M50" s="36">
        <v>1214150</v>
      </c>
      <c r="N50" s="46"/>
      <c r="O50" s="49"/>
    </row>
    <row r="51" spans="1:15" x14ac:dyDescent="0.2">
      <c r="A51" s="45"/>
      <c r="B51" s="25" t="s">
        <v>4</v>
      </c>
      <c r="C51" s="14">
        <v>136</v>
      </c>
      <c r="D51" s="14" t="s">
        <v>53</v>
      </c>
      <c r="E51" s="27">
        <v>1</v>
      </c>
      <c r="F51" s="15" t="s">
        <v>103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46"/>
      <c r="O51" s="49"/>
    </row>
    <row r="52" spans="1:15" x14ac:dyDescent="0.2">
      <c r="A52" s="45"/>
      <c r="B52" s="43" t="s">
        <v>5</v>
      </c>
      <c r="C52" s="14">
        <v>124</v>
      </c>
      <c r="D52" s="14" t="s">
        <v>53</v>
      </c>
      <c r="E52" s="14" t="s">
        <v>50</v>
      </c>
      <c r="F52" s="15" t="s">
        <v>50</v>
      </c>
      <c r="G52" s="36">
        <v>7432.3</v>
      </c>
      <c r="H52" s="36">
        <v>3382.8</v>
      </c>
      <c r="I52" s="36">
        <v>1694.8</v>
      </c>
      <c r="J52" s="36">
        <v>0</v>
      </c>
      <c r="K52" s="36">
        <v>0</v>
      </c>
      <c r="L52" s="36">
        <v>0</v>
      </c>
      <c r="M52" s="36">
        <v>0</v>
      </c>
      <c r="N52" s="46"/>
      <c r="O52" s="49"/>
    </row>
    <row r="53" spans="1:15" x14ac:dyDescent="0.2">
      <c r="A53" s="45"/>
      <c r="B53" s="45"/>
      <c r="C53" s="14" t="s">
        <v>18</v>
      </c>
      <c r="D53" s="14" t="s">
        <v>53</v>
      </c>
      <c r="E53" s="14" t="s">
        <v>50</v>
      </c>
      <c r="F53" s="15" t="s">
        <v>103</v>
      </c>
      <c r="G53" s="36">
        <f>'[1]ГП Образование'!$H$124+'[1]ГП Образование'!$H$125</f>
        <v>106207.40000000001</v>
      </c>
      <c r="H53" s="36">
        <f>'[1]ГП Образование'!$R$124+'[1]ГП Образование'!$R$125</f>
        <v>102693.9</v>
      </c>
      <c r="I53" s="36">
        <f>'[1]ГП Образование'!$S$124+'[1]ГП Образование'!$S$125</f>
        <v>102693.9</v>
      </c>
      <c r="J53" s="36">
        <v>56572</v>
      </c>
      <c r="K53" s="36">
        <v>56572</v>
      </c>
      <c r="L53" s="36">
        <v>56572</v>
      </c>
      <c r="M53" s="36">
        <v>56572</v>
      </c>
      <c r="N53" s="46"/>
      <c r="O53" s="49"/>
    </row>
    <row r="54" spans="1:15" ht="165.75" customHeight="1" x14ac:dyDescent="0.2">
      <c r="A54" s="44"/>
      <c r="B54" s="22" t="s">
        <v>6</v>
      </c>
      <c r="C54" s="14" t="s">
        <v>50</v>
      </c>
      <c r="D54" s="15" t="s">
        <v>50</v>
      </c>
      <c r="E54" s="15" t="s">
        <v>50</v>
      </c>
      <c r="F54" s="15" t="s">
        <v>50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46"/>
      <c r="O54" s="50"/>
    </row>
    <row r="55" spans="1:15" ht="22.5" customHeight="1" x14ac:dyDescent="0.2">
      <c r="A55" s="58" t="s">
        <v>118</v>
      </c>
      <c r="B55" s="30" t="s">
        <v>3</v>
      </c>
      <c r="C55" s="14">
        <v>124</v>
      </c>
      <c r="D55" s="14" t="s">
        <v>53</v>
      </c>
      <c r="E55" s="14">
        <v>1</v>
      </c>
      <c r="F55" s="14" t="s">
        <v>98</v>
      </c>
      <c r="G55" s="36">
        <v>564497.4</v>
      </c>
      <c r="H55" s="36">
        <v>705959</v>
      </c>
      <c r="I55" s="36">
        <v>0</v>
      </c>
      <c r="J55" s="36">
        <v>3217780.3</v>
      </c>
      <c r="K55" s="36">
        <v>3217780.3</v>
      </c>
      <c r="L55" s="36">
        <v>3217780.3</v>
      </c>
      <c r="M55" s="36">
        <v>3217780.3</v>
      </c>
      <c r="N55" s="48" t="s">
        <v>155</v>
      </c>
      <c r="O55" s="59" t="s">
        <v>126</v>
      </c>
    </row>
    <row r="56" spans="1:15" ht="22.5" customHeight="1" x14ac:dyDescent="0.2">
      <c r="A56" s="58"/>
      <c r="B56" s="30" t="s">
        <v>9</v>
      </c>
      <c r="C56" s="14">
        <v>124</v>
      </c>
      <c r="D56" s="14" t="s">
        <v>53</v>
      </c>
      <c r="E56" s="14">
        <v>1</v>
      </c>
      <c r="F56" s="14" t="s">
        <v>98</v>
      </c>
      <c r="G56" s="36">
        <f>'[1]ГП Образование'!$H$167+'[1]ГП Образование'!$H$168</f>
        <v>901593.7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49"/>
      <c r="O56" s="52"/>
    </row>
    <row r="57" spans="1:15" ht="22.5" customHeight="1" x14ac:dyDescent="0.2">
      <c r="A57" s="58"/>
      <c r="B57" s="30" t="s">
        <v>5</v>
      </c>
      <c r="C57" s="14">
        <v>124</v>
      </c>
      <c r="D57" s="14" t="s">
        <v>53</v>
      </c>
      <c r="E57" s="15" t="s">
        <v>50</v>
      </c>
      <c r="F57" s="15" t="s">
        <v>50</v>
      </c>
      <c r="G57" s="36">
        <v>53207.8</v>
      </c>
      <c r="H57" s="36">
        <v>505.1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49"/>
      <c r="O57" s="52"/>
    </row>
    <row r="58" spans="1:15" ht="54.75" customHeight="1" x14ac:dyDescent="0.2">
      <c r="A58" s="58"/>
      <c r="B58" s="22" t="s">
        <v>6</v>
      </c>
      <c r="C58" s="14" t="s">
        <v>50</v>
      </c>
      <c r="D58" s="15" t="s">
        <v>50</v>
      </c>
      <c r="E58" s="15" t="s">
        <v>50</v>
      </c>
      <c r="F58" s="15" t="s">
        <v>50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50"/>
      <c r="O58" s="53"/>
    </row>
    <row r="59" spans="1:15" ht="22.5" customHeight="1" x14ac:dyDescent="0.2">
      <c r="A59" s="43" t="s">
        <v>119</v>
      </c>
      <c r="B59" s="30" t="s">
        <v>3</v>
      </c>
      <c r="C59" s="14">
        <v>124</v>
      </c>
      <c r="D59" s="14" t="s">
        <v>53</v>
      </c>
      <c r="E59" s="14">
        <v>1</v>
      </c>
      <c r="F59" s="14" t="s">
        <v>99</v>
      </c>
      <c r="G59" s="36">
        <f>'[1]ГП Образование'!$H$185+'[1]ГП Образование'!$H$186</f>
        <v>108500</v>
      </c>
      <c r="H59" s="36">
        <v>97780.3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48" t="s">
        <v>155</v>
      </c>
      <c r="O59" s="59" t="s">
        <v>69</v>
      </c>
    </row>
    <row r="60" spans="1:15" ht="22.5" customHeight="1" x14ac:dyDescent="0.2">
      <c r="A60" s="45"/>
      <c r="B60" s="30" t="s">
        <v>9</v>
      </c>
      <c r="C60" s="14">
        <v>124</v>
      </c>
      <c r="D60" s="14" t="s">
        <v>53</v>
      </c>
      <c r="E60" s="14">
        <v>1</v>
      </c>
      <c r="F60" s="14" t="s">
        <v>99</v>
      </c>
      <c r="G60" s="36">
        <f>'[1]ГП Образование'!$H$187</f>
        <v>375285.1</v>
      </c>
      <c r="H60" s="36">
        <v>346675.7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49"/>
      <c r="O60" s="52"/>
    </row>
    <row r="61" spans="1:15" ht="22.5" customHeight="1" x14ac:dyDescent="0.2">
      <c r="A61" s="45"/>
      <c r="B61" s="30" t="s">
        <v>5</v>
      </c>
      <c r="C61" s="14">
        <v>124</v>
      </c>
      <c r="D61" s="14" t="s">
        <v>53</v>
      </c>
      <c r="E61" s="15" t="s">
        <v>50</v>
      </c>
      <c r="F61" s="15" t="s">
        <v>50</v>
      </c>
      <c r="G61" s="36">
        <f>'[1]ГП Образование'!$H$188</f>
        <v>5737.4000000000005</v>
      </c>
      <c r="H61" s="36">
        <v>4489.5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49"/>
      <c r="O61" s="52"/>
    </row>
    <row r="62" spans="1:15" ht="44.25" customHeight="1" x14ac:dyDescent="0.2">
      <c r="A62" s="44"/>
      <c r="B62" s="22" t="s">
        <v>6</v>
      </c>
      <c r="C62" s="14" t="s">
        <v>50</v>
      </c>
      <c r="D62" s="15" t="s">
        <v>50</v>
      </c>
      <c r="E62" s="15" t="s">
        <v>50</v>
      </c>
      <c r="F62" s="15" t="s">
        <v>50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50"/>
      <c r="O62" s="53"/>
    </row>
    <row r="63" spans="1:15" ht="12.75" customHeight="1" x14ac:dyDescent="0.2">
      <c r="A63" s="58" t="s">
        <v>120</v>
      </c>
      <c r="B63" s="30" t="s">
        <v>11</v>
      </c>
      <c r="C63" s="31" t="s">
        <v>18</v>
      </c>
      <c r="D63" s="31" t="s">
        <v>53</v>
      </c>
      <c r="E63" s="31">
        <v>1</v>
      </c>
      <c r="F63" s="15" t="s">
        <v>104</v>
      </c>
      <c r="G63" s="36">
        <v>13457.9</v>
      </c>
      <c r="H63" s="36">
        <f t="shared" ref="H63:M63" si="0">12000.9+1457+1740</f>
        <v>15197.9</v>
      </c>
      <c r="I63" s="36">
        <f t="shared" si="0"/>
        <v>15197.9</v>
      </c>
      <c r="J63" s="36">
        <f t="shared" si="0"/>
        <v>15197.9</v>
      </c>
      <c r="K63" s="36">
        <f t="shared" si="0"/>
        <v>15197.9</v>
      </c>
      <c r="L63" s="36">
        <f t="shared" si="0"/>
        <v>15197.9</v>
      </c>
      <c r="M63" s="36">
        <f t="shared" si="0"/>
        <v>15197.9</v>
      </c>
      <c r="N63" s="48" t="s">
        <v>156</v>
      </c>
      <c r="O63" s="46" t="s">
        <v>70</v>
      </c>
    </row>
    <row r="64" spans="1:15" x14ac:dyDescent="0.2">
      <c r="A64" s="58"/>
      <c r="B64" s="22" t="s">
        <v>9</v>
      </c>
      <c r="C64" s="14"/>
      <c r="D64" s="15"/>
      <c r="E64" s="15"/>
      <c r="F64" s="15"/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49"/>
      <c r="O64" s="46"/>
    </row>
    <row r="65" spans="1:15" x14ac:dyDescent="0.2">
      <c r="A65" s="58"/>
      <c r="B65" s="22" t="s">
        <v>10</v>
      </c>
      <c r="C65" s="14" t="s">
        <v>50</v>
      </c>
      <c r="D65" s="15" t="s">
        <v>50</v>
      </c>
      <c r="E65" s="15" t="s">
        <v>50</v>
      </c>
      <c r="F65" s="15" t="s">
        <v>50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49"/>
      <c r="O65" s="46"/>
    </row>
    <row r="66" spans="1:15" ht="132" customHeight="1" x14ac:dyDescent="0.2">
      <c r="A66" s="58"/>
      <c r="B66" s="22" t="s">
        <v>7</v>
      </c>
      <c r="C66" s="14" t="s">
        <v>50</v>
      </c>
      <c r="D66" s="15" t="s">
        <v>50</v>
      </c>
      <c r="E66" s="15" t="s">
        <v>50</v>
      </c>
      <c r="F66" s="15" t="s">
        <v>50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50"/>
      <c r="O66" s="46"/>
    </row>
    <row r="67" spans="1:15" ht="33.75" customHeight="1" x14ac:dyDescent="0.2">
      <c r="A67" s="54" t="s">
        <v>135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7"/>
    </row>
    <row r="68" spans="1:15" ht="13.15" hidden="1" x14ac:dyDescent="0.25">
      <c r="A68" s="43" t="s">
        <v>22</v>
      </c>
      <c r="B68" s="25" t="s">
        <v>8</v>
      </c>
      <c r="C68" s="31" t="s">
        <v>50</v>
      </c>
      <c r="D68" s="31" t="s">
        <v>50</v>
      </c>
      <c r="E68" s="31" t="s">
        <v>50</v>
      </c>
      <c r="F68" s="31" t="s">
        <v>50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46" t="s">
        <v>71</v>
      </c>
      <c r="O68" s="46" t="s">
        <v>72</v>
      </c>
    </row>
    <row r="69" spans="1:15" ht="13.15" hidden="1" x14ac:dyDescent="0.25">
      <c r="A69" s="45"/>
      <c r="B69" s="22" t="s">
        <v>9</v>
      </c>
      <c r="C69" s="31" t="s">
        <v>50</v>
      </c>
      <c r="D69" s="31" t="s">
        <v>50</v>
      </c>
      <c r="E69" s="31" t="s">
        <v>50</v>
      </c>
      <c r="F69" s="31" t="s">
        <v>50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46"/>
      <c r="O69" s="46"/>
    </row>
    <row r="70" spans="1:15" ht="13.15" hidden="1" x14ac:dyDescent="0.25">
      <c r="A70" s="45"/>
      <c r="B70" s="22" t="s">
        <v>10</v>
      </c>
      <c r="C70" s="31" t="s">
        <v>50</v>
      </c>
      <c r="D70" s="31" t="s">
        <v>50</v>
      </c>
      <c r="E70" s="31" t="s">
        <v>50</v>
      </c>
      <c r="F70" s="31" t="s">
        <v>50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46"/>
      <c r="O70" s="46"/>
    </row>
    <row r="71" spans="1:15" ht="102.75" hidden="1" customHeight="1" x14ac:dyDescent="0.25">
      <c r="A71" s="44"/>
      <c r="B71" s="22" t="s">
        <v>7</v>
      </c>
      <c r="C71" s="31" t="s">
        <v>50</v>
      </c>
      <c r="D71" s="31" t="s">
        <v>50</v>
      </c>
      <c r="E71" s="31" t="s">
        <v>50</v>
      </c>
      <c r="F71" s="31" t="s">
        <v>50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46"/>
      <c r="O71" s="46"/>
    </row>
    <row r="72" spans="1:15" ht="30.75" customHeight="1" x14ac:dyDescent="0.2">
      <c r="A72" s="54" t="s">
        <v>134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7"/>
    </row>
    <row r="73" spans="1:15" ht="35.25" customHeight="1" x14ac:dyDescent="0.2">
      <c r="A73" s="54" t="s">
        <v>136</v>
      </c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7"/>
    </row>
    <row r="74" spans="1:15" ht="26.25" customHeight="1" x14ac:dyDescent="0.2">
      <c r="A74" s="45" t="s">
        <v>23</v>
      </c>
      <c r="B74" s="25" t="s">
        <v>11</v>
      </c>
      <c r="C74" s="31" t="s">
        <v>50</v>
      </c>
      <c r="D74" s="31" t="s">
        <v>50</v>
      </c>
      <c r="E74" s="31" t="s">
        <v>50</v>
      </c>
      <c r="F74" s="31" t="s">
        <v>50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46" t="s">
        <v>157</v>
      </c>
      <c r="O74" s="46" t="s">
        <v>73</v>
      </c>
    </row>
    <row r="75" spans="1:15" ht="26.25" customHeight="1" x14ac:dyDescent="0.2">
      <c r="A75" s="45"/>
      <c r="B75" s="22" t="s">
        <v>9</v>
      </c>
      <c r="C75" s="31" t="s">
        <v>50</v>
      </c>
      <c r="D75" s="31" t="s">
        <v>50</v>
      </c>
      <c r="E75" s="31" t="s">
        <v>50</v>
      </c>
      <c r="F75" s="31" t="s">
        <v>50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46"/>
      <c r="O75" s="46"/>
    </row>
    <row r="76" spans="1:15" ht="26.25" customHeight="1" x14ac:dyDescent="0.2">
      <c r="A76" s="45"/>
      <c r="B76" s="22" t="s">
        <v>10</v>
      </c>
      <c r="C76" s="31" t="s">
        <v>50</v>
      </c>
      <c r="D76" s="31" t="s">
        <v>50</v>
      </c>
      <c r="E76" s="31" t="s">
        <v>50</v>
      </c>
      <c r="F76" s="31" t="s">
        <v>50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46"/>
      <c r="O76" s="46"/>
    </row>
    <row r="77" spans="1:15" ht="119.25" customHeight="1" x14ac:dyDescent="0.2">
      <c r="A77" s="44"/>
      <c r="B77" s="22" t="s">
        <v>7</v>
      </c>
      <c r="C77" s="31" t="s">
        <v>50</v>
      </c>
      <c r="D77" s="31" t="s">
        <v>50</v>
      </c>
      <c r="E77" s="31" t="s">
        <v>50</v>
      </c>
      <c r="F77" s="31" t="s">
        <v>50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46"/>
      <c r="O77" s="46"/>
    </row>
    <row r="78" spans="1:15" x14ac:dyDescent="0.2">
      <c r="A78" s="45" t="s">
        <v>39</v>
      </c>
      <c r="B78" s="25" t="s">
        <v>11</v>
      </c>
      <c r="C78" s="14" t="s">
        <v>50</v>
      </c>
      <c r="D78" s="14" t="s">
        <v>50</v>
      </c>
      <c r="E78" s="14" t="s">
        <v>50</v>
      </c>
      <c r="F78" s="14" t="s">
        <v>50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46" t="s">
        <v>158</v>
      </c>
      <c r="O78" s="46" t="s">
        <v>73</v>
      </c>
    </row>
    <row r="79" spans="1:15" x14ac:dyDescent="0.2">
      <c r="A79" s="45"/>
      <c r="B79" s="22" t="s">
        <v>9</v>
      </c>
      <c r="C79" s="14" t="s">
        <v>50</v>
      </c>
      <c r="D79" s="14" t="s">
        <v>50</v>
      </c>
      <c r="E79" s="14" t="s">
        <v>50</v>
      </c>
      <c r="F79" s="14" t="s">
        <v>50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46"/>
      <c r="O79" s="46"/>
    </row>
    <row r="80" spans="1:15" x14ac:dyDescent="0.2">
      <c r="A80" s="45"/>
      <c r="B80" s="22" t="s">
        <v>10</v>
      </c>
      <c r="C80" s="31" t="s">
        <v>50</v>
      </c>
      <c r="D80" s="31" t="s">
        <v>50</v>
      </c>
      <c r="E80" s="31" t="s">
        <v>50</v>
      </c>
      <c r="F80" s="31" t="s">
        <v>50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46"/>
      <c r="O80" s="46"/>
    </row>
    <row r="81" spans="1:15" ht="136.5" customHeight="1" x14ac:dyDescent="0.2">
      <c r="A81" s="44"/>
      <c r="B81" s="22" t="s">
        <v>7</v>
      </c>
      <c r="C81" s="31" t="s">
        <v>50</v>
      </c>
      <c r="D81" s="31" t="s">
        <v>50</v>
      </c>
      <c r="E81" s="31" t="s">
        <v>50</v>
      </c>
      <c r="F81" s="31" t="s">
        <v>50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46"/>
      <c r="O81" s="46"/>
    </row>
    <row r="82" spans="1:15" ht="26.25" customHeight="1" x14ac:dyDescent="0.2">
      <c r="A82" s="67" t="s">
        <v>48</v>
      </c>
      <c r="B82" s="25" t="s">
        <v>11</v>
      </c>
      <c r="C82" s="27" t="s">
        <v>18</v>
      </c>
      <c r="D82" s="27" t="s">
        <v>53</v>
      </c>
      <c r="E82" s="27">
        <v>1</v>
      </c>
      <c r="F82" s="13" t="s">
        <v>105</v>
      </c>
      <c r="G82" s="36">
        <v>501</v>
      </c>
      <c r="H82" s="36">
        <v>501</v>
      </c>
      <c r="I82" s="36">
        <v>501</v>
      </c>
      <c r="J82" s="36">
        <v>501</v>
      </c>
      <c r="K82" s="36">
        <v>501</v>
      </c>
      <c r="L82" s="36">
        <v>501</v>
      </c>
      <c r="M82" s="36">
        <v>501</v>
      </c>
      <c r="N82" s="46" t="s">
        <v>159</v>
      </c>
      <c r="O82" s="46" t="s">
        <v>74</v>
      </c>
    </row>
    <row r="83" spans="1:15" x14ac:dyDescent="0.2">
      <c r="A83" s="67"/>
      <c r="B83" s="25" t="s">
        <v>9</v>
      </c>
      <c r="C83" s="14" t="s">
        <v>50</v>
      </c>
      <c r="D83" s="14" t="s">
        <v>50</v>
      </c>
      <c r="E83" s="14" t="s">
        <v>50</v>
      </c>
      <c r="F83" s="14" t="s">
        <v>50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  <c r="N83" s="46"/>
      <c r="O83" s="46"/>
    </row>
    <row r="84" spans="1:15" x14ac:dyDescent="0.2">
      <c r="A84" s="67"/>
      <c r="B84" s="22" t="s">
        <v>10</v>
      </c>
      <c r="C84" s="14" t="s">
        <v>50</v>
      </c>
      <c r="D84" s="15" t="s">
        <v>50</v>
      </c>
      <c r="E84" s="15" t="s">
        <v>50</v>
      </c>
      <c r="F84" s="15" t="s">
        <v>50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46"/>
      <c r="O84" s="46"/>
    </row>
    <row r="85" spans="1:15" ht="100.5" customHeight="1" x14ac:dyDescent="0.2">
      <c r="A85" s="68"/>
      <c r="B85" s="22" t="s">
        <v>7</v>
      </c>
      <c r="C85" s="14" t="s">
        <v>50</v>
      </c>
      <c r="D85" s="15" t="s">
        <v>50</v>
      </c>
      <c r="E85" s="15" t="s">
        <v>50</v>
      </c>
      <c r="F85" s="15" t="s">
        <v>50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46"/>
      <c r="O85" s="46"/>
    </row>
    <row r="86" spans="1:15" ht="15" customHeight="1" x14ac:dyDescent="0.2">
      <c r="A86" s="45" t="s">
        <v>24</v>
      </c>
      <c r="B86" s="22" t="s">
        <v>11</v>
      </c>
      <c r="C86" s="14" t="s">
        <v>50</v>
      </c>
      <c r="D86" s="14" t="s">
        <v>50</v>
      </c>
      <c r="E86" s="14" t="s">
        <v>50</v>
      </c>
      <c r="F86" s="14" t="s">
        <v>50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46" t="s">
        <v>160</v>
      </c>
      <c r="O86" s="46" t="s">
        <v>75</v>
      </c>
    </row>
    <row r="87" spans="1:15" x14ac:dyDescent="0.2">
      <c r="A87" s="45"/>
      <c r="B87" s="22" t="s">
        <v>9</v>
      </c>
      <c r="C87" s="14" t="s">
        <v>50</v>
      </c>
      <c r="D87" s="14" t="s">
        <v>50</v>
      </c>
      <c r="E87" s="14" t="s">
        <v>50</v>
      </c>
      <c r="F87" s="14" t="s">
        <v>50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46"/>
      <c r="O87" s="46"/>
    </row>
    <row r="88" spans="1:15" x14ac:dyDescent="0.2">
      <c r="A88" s="45"/>
      <c r="B88" s="22" t="s">
        <v>10</v>
      </c>
      <c r="C88" s="14" t="s">
        <v>50</v>
      </c>
      <c r="D88" s="15" t="s">
        <v>50</v>
      </c>
      <c r="E88" s="15" t="s">
        <v>50</v>
      </c>
      <c r="F88" s="15" t="s">
        <v>50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46"/>
      <c r="O88" s="46"/>
    </row>
    <row r="89" spans="1:15" ht="165.75" customHeight="1" x14ac:dyDescent="0.2">
      <c r="A89" s="44"/>
      <c r="B89" s="22" t="s">
        <v>7</v>
      </c>
      <c r="C89" s="14" t="s">
        <v>50</v>
      </c>
      <c r="D89" s="15" t="s">
        <v>50</v>
      </c>
      <c r="E89" s="15" t="s">
        <v>50</v>
      </c>
      <c r="F89" s="15" t="s">
        <v>50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46"/>
      <c r="O89" s="46"/>
    </row>
    <row r="90" spans="1:15" ht="15" customHeight="1" x14ac:dyDescent="0.2">
      <c r="A90" s="45" t="s">
        <v>25</v>
      </c>
      <c r="B90" s="22" t="s">
        <v>11</v>
      </c>
      <c r="C90" s="14" t="s">
        <v>50</v>
      </c>
      <c r="D90" s="15" t="s">
        <v>50</v>
      </c>
      <c r="E90" s="15" t="s">
        <v>50</v>
      </c>
      <c r="F90" s="15" t="s">
        <v>50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48" t="s">
        <v>161</v>
      </c>
      <c r="O90" s="48" t="s">
        <v>75</v>
      </c>
    </row>
    <row r="91" spans="1:15" x14ac:dyDescent="0.2">
      <c r="A91" s="45"/>
      <c r="B91" s="22" t="s">
        <v>9</v>
      </c>
      <c r="C91" s="14" t="s">
        <v>50</v>
      </c>
      <c r="D91" s="15" t="s">
        <v>50</v>
      </c>
      <c r="E91" s="15" t="s">
        <v>50</v>
      </c>
      <c r="F91" s="15" t="s">
        <v>50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49"/>
      <c r="O91" s="49"/>
    </row>
    <row r="92" spans="1:15" x14ac:dyDescent="0.2">
      <c r="A92" s="45"/>
      <c r="B92" s="22" t="s">
        <v>10</v>
      </c>
      <c r="C92" s="14" t="s">
        <v>50</v>
      </c>
      <c r="D92" s="15" t="s">
        <v>50</v>
      </c>
      <c r="E92" s="15" t="s">
        <v>50</v>
      </c>
      <c r="F92" s="15" t="s">
        <v>50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6">
        <v>0</v>
      </c>
      <c r="M92" s="36">
        <v>0</v>
      </c>
      <c r="N92" s="49"/>
      <c r="O92" s="49"/>
    </row>
    <row r="93" spans="1:15" ht="135" customHeight="1" x14ac:dyDescent="0.2">
      <c r="A93" s="44"/>
      <c r="B93" s="22" t="s">
        <v>7</v>
      </c>
      <c r="C93" s="14" t="s">
        <v>50</v>
      </c>
      <c r="D93" s="15" t="s">
        <v>50</v>
      </c>
      <c r="E93" s="15" t="s">
        <v>50</v>
      </c>
      <c r="F93" s="15" t="s">
        <v>50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6">
        <v>0</v>
      </c>
      <c r="M93" s="36">
        <v>0</v>
      </c>
      <c r="N93" s="50"/>
      <c r="O93" s="50"/>
    </row>
    <row r="94" spans="1:15" ht="21" customHeight="1" x14ac:dyDescent="0.2">
      <c r="A94" s="54" t="s">
        <v>137</v>
      </c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7"/>
    </row>
    <row r="95" spans="1:15" ht="13.15" customHeight="1" x14ac:dyDescent="0.2">
      <c r="A95" s="45" t="s">
        <v>125</v>
      </c>
      <c r="B95" s="25" t="s">
        <v>11</v>
      </c>
      <c r="C95" s="14">
        <v>136</v>
      </c>
      <c r="D95" s="14" t="s">
        <v>53</v>
      </c>
      <c r="E95" s="14">
        <v>1</v>
      </c>
      <c r="F95" s="15" t="s">
        <v>106</v>
      </c>
      <c r="G95" s="38">
        <v>27862974.399999999</v>
      </c>
      <c r="H95" s="38">
        <v>29287904.399999999</v>
      </c>
      <c r="I95" s="38">
        <v>30797352.099999998</v>
      </c>
      <c r="J95" s="38">
        <v>25736002.300000004</v>
      </c>
      <c r="K95" s="38">
        <v>25736002.300000004</v>
      </c>
      <c r="L95" s="38">
        <v>25736002.300000004</v>
      </c>
      <c r="M95" s="38">
        <v>25736002.300000004</v>
      </c>
      <c r="N95" s="46" t="s">
        <v>162</v>
      </c>
      <c r="O95" s="46" t="s">
        <v>76</v>
      </c>
    </row>
    <row r="96" spans="1:15" ht="13.15" customHeight="1" x14ac:dyDescent="0.2">
      <c r="A96" s="45"/>
      <c r="B96" s="22" t="s">
        <v>9</v>
      </c>
      <c r="C96" s="14" t="s">
        <v>50</v>
      </c>
      <c r="D96" s="15" t="s">
        <v>50</v>
      </c>
      <c r="E96" s="15" t="s">
        <v>50</v>
      </c>
      <c r="F96" s="15" t="s">
        <v>50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46"/>
      <c r="O96" s="46"/>
    </row>
    <row r="97" spans="1:15" ht="13.15" customHeight="1" x14ac:dyDescent="0.2">
      <c r="A97" s="45"/>
      <c r="B97" s="22" t="s">
        <v>10</v>
      </c>
      <c r="C97" s="14" t="s">
        <v>50</v>
      </c>
      <c r="D97" s="15" t="s">
        <v>50</v>
      </c>
      <c r="E97" s="15" t="s">
        <v>50</v>
      </c>
      <c r="F97" s="15" t="s">
        <v>50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6">
        <v>0</v>
      </c>
      <c r="N97" s="46"/>
      <c r="O97" s="46"/>
    </row>
    <row r="98" spans="1:15" ht="143.25" customHeight="1" x14ac:dyDescent="0.2">
      <c r="A98" s="44"/>
      <c r="B98" s="22" t="s">
        <v>7</v>
      </c>
      <c r="C98" s="14" t="s">
        <v>50</v>
      </c>
      <c r="D98" s="15" t="s">
        <v>50</v>
      </c>
      <c r="E98" s="15" t="s">
        <v>50</v>
      </c>
      <c r="F98" s="15" t="s">
        <v>50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46"/>
      <c r="O98" s="46"/>
    </row>
    <row r="99" spans="1:15" ht="13.15" customHeight="1" x14ac:dyDescent="0.2">
      <c r="A99" s="43" t="s">
        <v>56</v>
      </c>
      <c r="B99" s="25" t="s">
        <v>11</v>
      </c>
      <c r="C99" s="14">
        <v>136</v>
      </c>
      <c r="D99" s="14" t="s">
        <v>53</v>
      </c>
      <c r="E99" s="14">
        <v>1</v>
      </c>
      <c r="F99" s="15" t="s">
        <v>107</v>
      </c>
      <c r="G99" s="39">
        <v>225997.6</v>
      </c>
      <c r="H99" s="39">
        <v>245734.5</v>
      </c>
      <c r="I99" s="39">
        <v>266613</v>
      </c>
      <c r="J99" s="39">
        <v>266613</v>
      </c>
      <c r="K99" s="39">
        <v>266613</v>
      </c>
      <c r="L99" s="39">
        <v>266613</v>
      </c>
      <c r="M99" s="39">
        <v>266613</v>
      </c>
      <c r="N99" s="46" t="s">
        <v>163</v>
      </c>
      <c r="O99" s="46" t="s">
        <v>77</v>
      </c>
    </row>
    <row r="100" spans="1:15" ht="13.15" customHeight="1" x14ac:dyDescent="0.2">
      <c r="A100" s="45"/>
      <c r="B100" s="22" t="s">
        <v>9</v>
      </c>
      <c r="C100" s="14" t="s">
        <v>50</v>
      </c>
      <c r="D100" s="15" t="s">
        <v>50</v>
      </c>
      <c r="E100" s="15" t="s">
        <v>50</v>
      </c>
      <c r="F100" s="15" t="s">
        <v>50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46"/>
      <c r="O100" s="46"/>
    </row>
    <row r="101" spans="1:15" x14ac:dyDescent="0.2">
      <c r="A101" s="45"/>
      <c r="B101" s="22" t="s">
        <v>10</v>
      </c>
      <c r="C101" s="14" t="s">
        <v>50</v>
      </c>
      <c r="D101" s="15" t="s">
        <v>50</v>
      </c>
      <c r="E101" s="15" t="s">
        <v>50</v>
      </c>
      <c r="F101" s="15" t="s">
        <v>50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46"/>
      <c r="O101" s="46"/>
    </row>
    <row r="102" spans="1:15" ht="75.75" customHeight="1" x14ac:dyDescent="0.2">
      <c r="A102" s="44"/>
      <c r="B102" s="23" t="s">
        <v>7</v>
      </c>
      <c r="C102" s="14" t="s">
        <v>50</v>
      </c>
      <c r="D102" s="15" t="s">
        <v>50</v>
      </c>
      <c r="E102" s="15" t="s">
        <v>50</v>
      </c>
      <c r="F102" s="15" t="s">
        <v>50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46"/>
      <c r="O102" s="46"/>
    </row>
    <row r="103" spans="1:15" x14ac:dyDescent="0.2">
      <c r="A103" s="43" t="s">
        <v>26</v>
      </c>
      <c r="B103" s="25" t="s">
        <v>3</v>
      </c>
      <c r="C103" s="27" t="s">
        <v>18</v>
      </c>
      <c r="D103" s="27" t="s">
        <v>53</v>
      </c>
      <c r="E103" s="27">
        <v>1</v>
      </c>
      <c r="F103" s="15" t="s">
        <v>108</v>
      </c>
      <c r="G103" s="38">
        <v>108500.7</v>
      </c>
      <c r="H103" s="38">
        <v>108500.7</v>
      </c>
      <c r="I103" s="38">
        <v>108500.7</v>
      </c>
      <c r="J103" s="38">
        <v>108500.7</v>
      </c>
      <c r="K103" s="38">
        <v>108500.7</v>
      </c>
      <c r="L103" s="38">
        <v>108500.7</v>
      </c>
      <c r="M103" s="38">
        <v>108500.7</v>
      </c>
      <c r="N103" s="46" t="s">
        <v>164</v>
      </c>
      <c r="O103" s="46" t="s">
        <v>78</v>
      </c>
    </row>
    <row r="104" spans="1:15" x14ac:dyDescent="0.2">
      <c r="A104" s="45"/>
      <c r="B104" s="22" t="s">
        <v>4</v>
      </c>
      <c r="C104" s="14" t="s">
        <v>50</v>
      </c>
      <c r="D104" s="15" t="s">
        <v>50</v>
      </c>
      <c r="E104" s="15" t="s">
        <v>50</v>
      </c>
      <c r="F104" s="15" t="s">
        <v>50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46"/>
      <c r="O104" s="46"/>
    </row>
    <row r="105" spans="1:15" x14ac:dyDescent="0.2">
      <c r="A105" s="45"/>
      <c r="B105" s="22" t="s">
        <v>5</v>
      </c>
      <c r="C105" s="14" t="s">
        <v>50</v>
      </c>
      <c r="D105" s="15" t="s">
        <v>50</v>
      </c>
      <c r="E105" s="15" t="s">
        <v>50</v>
      </c>
      <c r="F105" s="15" t="s">
        <v>50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46"/>
      <c r="O105" s="46"/>
    </row>
    <row r="106" spans="1:15" ht="93.75" customHeight="1" x14ac:dyDescent="0.2">
      <c r="A106" s="44"/>
      <c r="B106" s="22" t="s">
        <v>6</v>
      </c>
      <c r="C106" s="14" t="s">
        <v>50</v>
      </c>
      <c r="D106" s="15" t="s">
        <v>50</v>
      </c>
      <c r="E106" s="15" t="s">
        <v>50</v>
      </c>
      <c r="F106" s="15" t="s">
        <v>50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46"/>
      <c r="O106" s="46"/>
    </row>
    <row r="107" spans="1:15" ht="13.15" customHeight="1" x14ac:dyDescent="0.2">
      <c r="A107" s="43" t="s">
        <v>27</v>
      </c>
      <c r="B107" s="43" t="s">
        <v>3</v>
      </c>
      <c r="C107" s="14">
        <v>136</v>
      </c>
      <c r="D107" s="14" t="s">
        <v>53</v>
      </c>
      <c r="E107" s="14">
        <v>1</v>
      </c>
      <c r="F107" s="15" t="s">
        <v>53</v>
      </c>
      <c r="G107" s="36">
        <v>6886.1795000000002</v>
      </c>
      <c r="H107" s="36">
        <v>5200</v>
      </c>
      <c r="I107" s="36">
        <v>5200</v>
      </c>
      <c r="J107" s="36">
        <v>5200</v>
      </c>
      <c r="K107" s="36">
        <v>5200</v>
      </c>
      <c r="L107" s="36">
        <v>5200</v>
      </c>
      <c r="M107" s="36">
        <v>5200</v>
      </c>
      <c r="N107" s="46" t="s">
        <v>165</v>
      </c>
      <c r="O107" s="46" t="s">
        <v>79</v>
      </c>
    </row>
    <row r="108" spans="1:15" ht="13.15" customHeight="1" x14ac:dyDescent="0.2">
      <c r="A108" s="45"/>
      <c r="B108" s="45"/>
      <c r="C108" s="14">
        <v>136</v>
      </c>
      <c r="D108" s="15" t="s">
        <v>53</v>
      </c>
      <c r="E108" s="14">
        <v>1</v>
      </c>
      <c r="F108" s="15" t="s">
        <v>53</v>
      </c>
      <c r="G108" s="36">
        <v>0</v>
      </c>
      <c r="H108" s="36">
        <v>0</v>
      </c>
      <c r="I108" s="36">
        <v>0</v>
      </c>
      <c r="J108" s="36">
        <v>2373.3000000000002</v>
      </c>
      <c r="K108" s="36">
        <v>2373.3000000000002</v>
      </c>
      <c r="L108" s="36">
        <v>2373.3000000000002</v>
      </c>
      <c r="M108" s="36">
        <v>2373.3000000000002</v>
      </c>
      <c r="N108" s="46"/>
      <c r="O108" s="46"/>
    </row>
    <row r="109" spans="1:15" ht="13.15" customHeight="1" x14ac:dyDescent="0.2">
      <c r="A109" s="45"/>
      <c r="B109" s="25" t="s">
        <v>4</v>
      </c>
      <c r="C109" s="14">
        <v>136</v>
      </c>
      <c r="D109" s="14" t="s">
        <v>53</v>
      </c>
      <c r="E109" s="14">
        <v>1</v>
      </c>
      <c r="F109" s="15" t="s">
        <v>53</v>
      </c>
      <c r="G109" s="36">
        <v>7751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46"/>
      <c r="O109" s="46"/>
    </row>
    <row r="110" spans="1:15" x14ac:dyDescent="0.2">
      <c r="A110" s="45"/>
      <c r="B110" s="22" t="s">
        <v>5</v>
      </c>
      <c r="C110" s="14" t="s">
        <v>50</v>
      </c>
      <c r="D110" s="15" t="s">
        <v>50</v>
      </c>
      <c r="E110" s="15" t="s">
        <v>50</v>
      </c>
      <c r="F110" s="15" t="s">
        <v>50</v>
      </c>
      <c r="G110" s="36">
        <v>523.6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46"/>
      <c r="O110" s="46"/>
    </row>
    <row r="111" spans="1:15" ht="80.25" customHeight="1" x14ac:dyDescent="0.2">
      <c r="A111" s="44"/>
      <c r="B111" s="22" t="s">
        <v>6</v>
      </c>
      <c r="C111" s="14" t="s">
        <v>50</v>
      </c>
      <c r="D111" s="15" t="s">
        <v>50</v>
      </c>
      <c r="E111" s="15" t="s">
        <v>50</v>
      </c>
      <c r="F111" s="15" t="s">
        <v>50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46"/>
      <c r="O111" s="46"/>
    </row>
    <row r="112" spans="1:15" x14ac:dyDescent="0.2">
      <c r="A112" s="43" t="s">
        <v>41</v>
      </c>
      <c r="B112" s="25" t="s">
        <v>11</v>
      </c>
      <c r="C112" s="15" t="s">
        <v>50</v>
      </c>
      <c r="D112" s="15" t="s">
        <v>50</v>
      </c>
      <c r="E112" s="15" t="s">
        <v>50</v>
      </c>
      <c r="F112" s="15" t="s">
        <v>50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46" t="s">
        <v>166</v>
      </c>
      <c r="O112" s="46" t="s">
        <v>80</v>
      </c>
    </row>
    <row r="113" spans="1:15" ht="27" customHeight="1" x14ac:dyDescent="0.2">
      <c r="A113" s="45"/>
      <c r="B113" s="22" t="s">
        <v>9</v>
      </c>
      <c r="C113" s="15" t="s">
        <v>50</v>
      </c>
      <c r="D113" s="15" t="s">
        <v>50</v>
      </c>
      <c r="E113" s="15" t="s">
        <v>50</v>
      </c>
      <c r="F113" s="15" t="s">
        <v>50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46"/>
      <c r="O113" s="46"/>
    </row>
    <row r="114" spans="1:15" ht="30" customHeight="1" x14ac:dyDescent="0.2">
      <c r="A114" s="45"/>
      <c r="B114" s="22" t="s">
        <v>10</v>
      </c>
      <c r="C114" s="14" t="s">
        <v>50</v>
      </c>
      <c r="D114" s="15" t="s">
        <v>50</v>
      </c>
      <c r="E114" s="15" t="s">
        <v>50</v>
      </c>
      <c r="F114" s="15" t="s">
        <v>50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46"/>
      <c r="O114" s="46"/>
    </row>
    <row r="115" spans="1:15" ht="132.75" customHeight="1" x14ac:dyDescent="0.2">
      <c r="A115" s="44"/>
      <c r="B115" s="22" t="s">
        <v>7</v>
      </c>
      <c r="C115" s="14" t="s">
        <v>50</v>
      </c>
      <c r="D115" s="15" t="s">
        <v>50</v>
      </c>
      <c r="E115" s="15" t="s">
        <v>50</v>
      </c>
      <c r="F115" s="15" t="s">
        <v>50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46"/>
      <c r="O115" s="46"/>
    </row>
    <row r="116" spans="1:15" ht="20.100000000000001" customHeight="1" x14ac:dyDescent="0.2">
      <c r="A116" s="43" t="s">
        <v>128</v>
      </c>
      <c r="B116" s="25" t="s">
        <v>11</v>
      </c>
      <c r="C116" s="14">
        <v>136</v>
      </c>
      <c r="D116" s="14" t="s">
        <v>53</v>
      </c>
      <c r="E116" s="14">
        <v>1</v>
      </c>
      <c r="F116" s="15" t="s">
        <v>55</v>
      </c>
      <c r="G116" s="36">
        <v>3059.7205200000003</v>
      </c>
      <c r="H116" s="36">
        <v>0</v>
      </c>
      <c r="I116" s="36">
        <v>0</v>
      </c>
      <c r="J116" s="36">
        <v>1130.0999999999999</v>
      </c>
      <c r="K116" s="36">
        <v>1130.0999999999999</v>
      </c>
      <c r="L116" s="36">
        <v>1130.0999999999999</v>
      </c>
      <c r="M116" s="36">
        <v>1130.0999999999999</v>
      </c>
      <c r="N116" s="46" t="s">
        <v>167</v>
      </c>
      <c r="O116" s="46" t="s">
        <v>110</v>
      </c>
    </row>
    <row r="117" spans="1:15" ht="20.100000000000001" customHeight="1" x14ac:dyDescent="0.2">
      <c r="A117" s="45"/>
      <c r="B117" s="25" t="s">
        <v>9</v>
      </c>
      <c r="C117" s="14">
        <v>136</v>
      </c>
      <c r="D117" s="14" t="s">
        <v>53</v>
      </c>
      <c r="E117" s="14">
        <v>1</v>
      </c>
      <c r="F117" s="15" t="s">
        <v>55</v>
      </c>
      <c r="G117" s="36">
        <v>10848.1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46"/>
      <c r="O117" s="46"/>
    </row>
    <row r="118" spans="1:15" ht="20.100000000000001" customHeight="1" x14ac:dyDescent="0.2">
      <c r="A118" s="45"/>
      <c r="B118" s="22" t="s">
        <v>10</v>
      </c>
      <c r="C118" s="14" t="s">
        <v>50</v>
      </c>
      <c r="D118" s="15" t="s">
        <v>50</v>
      </c>
      <c r="E118" s="15" t="s">
        <v>50</v>
      </c>
      <c r="F118" s="15" t="s">
        <v>50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46"/>
      <c r="O118" s="46"/>
    </row>
    <row r="119" spans="1:15" ht="120.75" customHeight="1" x14ac:dyDescent="0.2">
      <c r="A119" s="44"/>
      <c r="B119" s="22" t="s">
        <v>7</v>
      </c>
      <c r="C119" s="14" t="s">
        <v>50</v>
      </c>
      <c r="D119" s="15" t="s">
        <v>50</v>
      </c>
      <c r="E119" s="15" t="s">
        <v>50</v>
      </c>
      <c r="F119" s="15" t="s">
        <v>50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46"/>
      <c r="O119" s="46"/>
    </row>
    <row r="120" spans="1:15" ht="13.15" customHeight="1" x14ac:dyDescent="0.2">
      <c r="A120" s="43" t="s">
        <v>64</v>
      </c>
      <c r="B120" s="30" t="s">
        <v>11</v>
      </c>
      <c r="C120" s="14">
        <v>136</v>
      </c>
      <c r="D120" s="14" t="s">
        <v>53</v>
      </c>
      <c r="E120" s="14">
        <v>1</v>
      </c>
      <c r="F120" s="15" t="s">
        <v>54</v>
      </c>
      <c r="G120" s="36">
        <v>5650.1</v>
      </c>
      <c r="H120" s="36">
        <v>0</v>
      </c>
      <c r="I120" s="36">
        <v>0</v>
      </c>
      <c r="J120" s="36">
        <v>2891</v>
      </c>
      <c r="K120" s="36">
        <v>2891</v>
      </c>
      <c r="L120" s="36">
        <v>2891</v>
      </c>
      <c r="M120" s="36">
        <v>2891</v>
      </c>
      <c r="N120" s="46" t="s">
        <v>168</v>
      </c>
      <c r="O120" s="46" t="s">
        <v>81</v>
      </c>
    </row>
    <row r="121" spans="1:15" ht="13.15" customHeight="1" x14ac:dyDescent="0.2">
      <c r="A121" s="45"/>
      <c r="B121" s="30" t="s">
        <v>9</v>
      </c>
      <c r="C121" s="14">
        <v>136</v>
      </c>
      <c r="D121" s="15" t="s">
        <v>53</v>
      </c>
      <c r="E121" s="14">
        <v>1</v>
      </c>
      <c r="F121" s="15" t="s">
        <v>54</v>
      </c>
      <c r="G121" s="36">
        <v>20032.199999999997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46"/>
      <c r="O121" s="46"/>
    </row>
    <row r="122" spans="1:15" x14ac:dyDescent="0.2">
      <c r="A122" s="45"/>
      <c r="B122" s="22" t="s">
        <v>10</v>
      </c>
      <c r="C122" s="14" t="s">
        <v>50</v>
      </c>
      <c r="D122" s="15" t="s">
        <v>50</v>
      </c>
      <c r="E122" s="15" t="s">
        <v>50</v>
      </c>
      <c r="F122" s="15" t="s">
        <v>50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46"/>
      <c r="O122" s="46"/>
    </row>
    <row r="123" spans="1:15" ht="106.5" customHeight="1" x14ac:dyDescent="0.2">
      <c r="A123" s="44"/>
      <c r="B123" s="22" t="s">
        <v>7</v>
      </c>
      <c r="C123" s="14" t="s">
        <v>50</v>
      </c>
      <c r="D123" s="15" t="s">
        <v>50</v>
      </c>
      <c r="E123" s="15" t="s">
        <v>50</v>
      </c>
      <c r="F123" s="15" t="s">
        <v>50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46"/>
      <c r="O123" s="46"/>
    </row>
    <row r="124" spans="1:15" ht="28.15" customHeight="1" x14ac:dyDescent="0.2">
      <c r="A124" s="54" t="s">
        <v>113</v>
      </c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7"/>
    </row>
    <row r="125" spans="1:15" ht="27.75" customHeight="1" x14ac:dyDescent="0.2">
      <c r="A125" s="54" t="s">
        <v>138</v>
      </c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7"/>
    </row>
    <row r="126" spans="1:15" ht="36" customHeight="1" x14ac:dyDescent="0.2">
      <c r="A126" s="43" t="s">
        <v>28</v>
      </c>
      <c r="B126" s="22" t="s">
        <v>11</v>
      </c>
      <c r="C126" s="14" t="s">
        <v>50</v>
      </c>
      <c r="D126" s="15" t="s">
        <v>50</v>
      </c>
      <c r="E126" s="15" t="s">
        <v>50</v>
      </c>
      <c r="F126" s="15" t="s">
        <v>50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49" t="s">
        <v>169</v>
      </c>
      <c r="O126" s="46" t="s">
        <v>75</v>
      </c>
    </row>
    <row r="127" spans="1:15" ht="13.15" customHeight="1" x14ac:dyDescent="0.2">
      <c r="A127" s="45"/>
      <c r="B127" s="22" t="s">
        <v>9</v>
      </c>
      <c r="C127" s="14" t="s">
        <v>50</v>
      </c>
      <c r="D127" s="15" t="s">
        <v>50</v>
      </c>
      <c r="E127" s="15" t="s">
        <v>50</v>
      </c>
      <c r="F127" s="15" t="s">
        <v>50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49"/>
      <c r="O127" s="46"/>
    </row>
    <row r="128" spans="1:15" ht="30.75" customHeight="1" x14ac:dyDescent="0.2">
      <c r="A128" s="45"/>
      <c r="B128" s="22" t="s">
        <v>10</v>
      </c>
      <c r="C128" s="14" t="s">
        <v>50</v>
      </c>
      <c r="D128" s="15" t="s">
        <v>50</v>
      </c>
      <c r="E128" s="15" t="s">
        <v>50</v>
      </c>
      <c r="F128" s="15" t="s">
        <v>50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49"/>
      <c r="O128" s="46"/>
    </row>
    <row r="129" spans="1:18" ht="111.75" customHeight="1" x14ac:dyDescent="0.2">
      <c r="A129" s="44"/>
      <c r="B129" s="22" t="s">
        <v>7</v>
      </c>
      <c r="C129" s="14" t="s">
        <v>50</v>
      </c>
      <c r="D129" s="15" t="s">
        <v>50</v>
      </c>
      <c r="E129" s="15" t="s">
        <v>50</v>
      </c>
      <c r="F129" s="15" t="s">
        <v>50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6">
        <v>0</v>
      </c>
      <c r="M129" s="36">
        <v>0</v>
      </c>
      <c r="N129" s="50"/>
      <c r="O129" s="46"/>
    </row>
    <row r="130" spans="1:18" ht="13.15" customHeight="1" x14ac:dyDescent="0.2">
      <c r="A130" s="43" t="s">
        <v>29</v>
      </c>
      <c r="B130" s="25" t="s">
        <v>11</v>
      </c>
      <c r="C130" s="27" t="s">
        <v>18</v>
      </c>
      <c r="D130" s="15" t="s">
        <v>53</v>
      </c>
      <c r="E130" s="13" t="s">
        <v>63</v>
      </c>
      <c r="F130" s="14">
        <v>10</v>
      </c>
      <c r="G130" s="36">
        <v>1518</v>
      </c>
      <c r="H130" s="36">
        <v>1518</v>
      </c>
      <c r="I130" s="36">
        <v>1518</v>
      </c>
      <c r="J130" s="36">
        <v>1518</v>
      </c>
      <c r="K130" s="36">
        <v>1518</v>
      </c>
      <c r="L130" s="36">
        <v>1518</v>
      </c>
      <c r="M130" s="36">
        <v>1518</v>
      </c>
      <c r="N130" s="49" t="s">
        <v>170</v>
      </c>
      <c r="O130" s="46" t="s">
        <v>82</v>
      </c>
    </row>
    <row r="131" spans="1:18" ht="13.15" customHeight="1" x14ac:dyDescent="0.2">
      <c r="A131" s="45"/>
      <c r="B131" s="22" t="s">
        <v>9</v>
      </c>
      <c r="C131" s="14" t="s">
        <v>50</v>
      </c>
      <c r="D131" s="15" t="s">
        <v>50</v>
      </c>
      <c r="E131" s="15" t="s">
        <v>50</v>
      </c>
      <c r="F131" s="15" t="s">
        <v>50</v>
      </c>
      <c r="G131" s="36">
        <v>0</v>
      </c>
      <c r="H131" s="36">
        <v>0</v>
      </c>
      <c r="I131" s="36">
        <v>0</v>
      </c>
      <c r="J131" s="36">
        <v>0</v>
      </c>
      <c r="K131" s="36">
        <v>0</v>
      </c>
      <c r="L131" s="36">
        <v>0</v>
      </c>
      <c r="M131" s="36">
        <v>0</v>
      </c>
      <c r="N131" s="49"/>
      <c r="O131" s="46"/>
    </row>
    <row r="132" spans="1:18" ht="13.15" customHeight="1" x14ac:dyDescent="0.2">
      <c r="A132" s="45"/>
      <c r="B132" s="22" t="s">
        <v>10</v>
      </c>
      <c r="C132" s="14" t="s">
        <v>50</v>
      </c>
      <c r="D132" s="15" t="s">
        <v>50</v>
      </c>
      <c r="E132" s="15" t="s">
        <v>50</v>
      </c>
      <c r="F132" s="15" t="s">
        <v>50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49"/>
      <c r="O132" s="46"/>
    </row>
    <row r="133" spans="1:18" ht="85.5" customHeight="1" x14ac:dyDescent="0.2">
      <c r="A133" s="44"/>
      <c r="B133" s="22" t="s">
        <v>7</v>
      </c>
      <c r="C133" s="14" t="s">
        <v>50</v>
      </c>
      <c r="D133" s="15" t="s">
        <v>50</v>
      </c>
      <c r="E133" s="15" t="s">
        <v>50</v>
      </c>
      <c r="F133" s="15" t="s">
        <v>50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50"/>
      <c r="O133" s="46"/>
    </row>
    <row r="134" spans="1:18" ht="13.15" customHeight="1" x14ac:dyDescent="0.2">
      <c r="A134" s="45" t="s">
        <v>30</v>
      </c>
      <c r="B134" s="22" t="s">
        <v>11</v>
      </c>
      <c r="C134" s="14" t="s">
        <v>50</v>
      </c>
      <c r="D134" s="15" t="s">
        <v>50</v>
      </c>
      <c r="E134" s="15" t="s">
        <v>50</v>
      </c>
      <c r="F134" s="15" t="s">
        <v>50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46" t="s">
        <v>171</v>
      </c>
      <c r="O134" s="46" t="s">
        <v>75</v>
      </c>
    </row>
    <row r="135" spans="1:18" ht="13.15" customHeight="1" x14ac:dyDescent="0.2">
      <c r="A135" s="45"/>
      <c r="B135" s="22" t="s">
        <v>9</v>
      </c>
      <c r="C135" s="14" t="s">
        <v>50</v>
      </c>
      <c r="D135" s="15" t="s">
        <v>50</v>
      </c>
      <c r="E135" s="15" t="s">
        <v>50</v>
      </c>
      <c r="F135" s="15" t="s">
        <v>50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46"/>
      <c r="O135" s="46"/>
    </row>
    <row r="136" spans="1:18" ht="13.15" customHeight="1" x14ac:dyDescent="0.2">
      <c r="A136" s="45"/>
      <c r="B136" s="22" t="s">
        <v>10</v>
      </c>
      <c r="C136" s="14" t="s">
        <v>50</v>
      </c>
      <c r="D136" s="15" t="s">
        <v>50</v>
      </c>
      <c r="E136" s="15" t="s">
        <v>50</v>
      </c>
      <c r="F136" s="15" t="s">
        <v>50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46"/>
      <c r="O136" s="46"/>
    </row>
    <row r="137" spans="1:18" ht="141" customHeight="1" x14ac:dyDescent="0.2">
      <c r="A137" s="44"/>
      <c r="B137" s="22" t="s">
        <v>7</v>
      </c>
      <c r="C137" s="14" t="s">
        <v>50</v>
      </c>
      <c r="D137" s="15" t="s">
        <v>50</v>
      </c>
      <c r="E137" s="15" t="s">
        <v>50</v>
      </c>
      <c r="F137" s="15" t="s">
        <v>50</v>
      </c>
      <c r="G137" s="36">
        <v>0</v>
      </c>
      <c r="H137" s="36">
        <v>0</v>
      </c>
      <c r="I137" s="36">
        <v>0</v>
      </c>
      <c r="J137" s="36">
        <v>0</v>
      </c>
      <c r="K137" s="36">
        <v>0</v>
      </c>
      <c r="L137" s="36">
        <v>0</v>
      </c>
      <c r="M137" s="36">
        <v>0</v>
      </c>
      <c r="N137" s="46"/>
      <c r="O137" s="46"/>
    </row>
    <row r="138" spans="1:18" ht="15" customHeight="1" x14ac:dyDescent="0.2">
      <c r="A138" s="45" t="s">
        <v>49</v>
      </c>
      <c r="B138" s="22" t="s">
        <v>11</v>
      </c>
      <c r="C138" s="14" t="s">
        <v>50</v>
      </c>
      <c r="D138" s="14" t="s">
        <v>50</v>
      </c>
      <c r="E138" s="14" t="s">
        <v>50</v>
      </c>
      <c r="F138" s="14" t="s">
        <v>50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49" t="s">
        <v>172</v>
      </c>
      <c r="O138" s="49" t="s">
        <v>73</v>
      </c>
    </row>
    <row r="139" spans="1:18" x14ac:dyDescent="0.2">
      <c r="A139" s="45"/>
      <c r="B139" s="22" t="s">
        <v>9</v>
      </c>
      <c r="C139" s="14" t="s">
        <v>50</v>
      </c>
      <c r="D139" s="14" t="s">
        <v>50</v>
      </c>
      <c r="E139" s="14" t="s">
        <v>50</v>
      </c>
      <c r="F139" s="14" t="s">
        <v>50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6">
        <v>0</v>
      </c>
      <c r="M139" s="36">
        <v>0</v>
      </c>
      <c r="N139" s="49"/>
      <c r="O139" s="49"/>
    </row>
    <row r="140" spans="1:18" x14ac:dyDescent="0.2">
      <c r="A140" s="45"/>
      <c r="B140" s="22" t="s">
        <v>10</v>
      </c>
      <c r="C140" s="14" t="s">
        <v>50</v>
      </c>
      <c r="D140" s="15" t="s">
        <v>50</v>
      </c>
      <c r="E140" s="15" t="s">
        <v>50</v>
      </c>
      <c r="F140" s="15" t="s">
        <v>50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49"/>
      <c r="O140" s="49"/>
    </row>
    <row r="141" spans="1:18" ht="147.75" customHeight="1" x14ac:dyDescent="0.2">
      <c r="A141" s="44"/>
      <c r="B141" s="22" t="s">
        <v>7</v>
      </c>
      <c r="C141" s="14" t="s">
        <v>50</v>
      </c>
      <c r="D141" s="15" t="s">
        <v>50</v>
      </c>
      <c r="E141" s="15" t="s">
        <v>50</v>
      </c>
      <c r="F141" s="15" t="s">
        <v>50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6">
        <v>0</v>
      </c>
      <c r="M141" s="36">
        <v>0</v>
      </c>
      <c r="N141" s="50"/>
      <c r="O141" s="50"/>
    </row>
    <row r="142" spans="1:18" ht="25.5" customHeight="1" x14ac:dyDescent="0.2">
      <c r="A142" s="43" t="s">
        <v>12</v>
      </c>
      <c r="B142" s="22" t="s">
        <v>8</v>
      </c>
      <c r="C142" s="14" t="s">
        <v>50</v>
      </c>
      <c r="D142" s="15" t="s">
        <v>50</v>
      </c>
      <c r="E142" s="15" t="s">
        <v>50</v>
      </c>
      <c r="F142" s="15" t="s">
        <v>50</v>
      </c>
      <c r="G142" s="39">
        <f>G32+G33+G49+G50+G63+G68+G74+G78+G82+G86+G90+G95+G99+G103+G107+G108+G112+G116+G120+G126+G130+G134+G138+G38+G39+G44+G55+G59</f>
        <v>35023065.800020002</v>
      </c>
      <c r="H142" s="36">
        <f t="shared" ref="H142:M142" si="1">H32+H33+H49+H50+H63+H68+H74+H78+H82+H86+H90+H95+H99+H103+H107+H108+H112+H116+H120+H126+H130+H134+H138+H38+H39+H44+H55+H59</f>
        <v>34438918.499999993</v>
      </c>
      <c r="I142" s="36">
        <f t="shared" si="1"/>
        <v>34553996.299999997</v>
      </c>
      <c r="J142" s="36">
        <f t="shared" si="1"/>
        <v>33879909.500000007</v>
      </c>
      <c r="K142" s="36">
        <f t="shared" si="1"/>
        <v>33879909.500000007</v>
      </c>
      <c r="L142" s="36">
        <f t="shared" si="1"/>
        <v>33879909.500000007</v>
      </c>
      <c r="M142" s="36">
        <f t="shared" si="1"/>
        <v>33879909.500000007</v>
      </c>
      <c r="N142" s="32"/>
      <c r="O142" s="24"/>
      <c r="R142" s="18"/>
    </row>
    <row r="143" spans="1:18" x14ac:dyDescent="0.2">
      <c r="A143" s="45"/>
      <c r="B143" s="22" t="s">
        <v>9</v>
      </c>
      <c r="C143" s="14" t="s">
        <v>50</v>
      </c>
      <c r="D143" s="15" t="s">
        <v>50</v>
      </c>
      <c r="E143" s="15" t="s">
        <v>50</v>
      </c>
      <c r="F143" s="15" t="s">
        <v>50</v>
      </c>
      <c r="G143" s="39">
        <f>G34+G51+G64+G69+G75+G79+G83+G87+G91+G96+G100+G104+G109+G113+G117+G121+G127+G131+G135+G139+G40+G41+G45+G56+G60</f>
        <v>3609951.8000000003</v>
      </c>
      <c r="H143" s="36">
        <f t="shared" ref="H143:M143" si="2">H34+H51+H64+H69+H75+H79+H83+H87+H91+H96+H100+H104+H109+H113+H117+H121+H127+H131+H135+H139+H40+H41+H45+H56+H60</f>
        <v>1418867.0999999999</v>
      </c>
      <c r="I143" s="36">
        <f t="shared" si="2"/>
        <v>663941.69999999995</v>
      </c>
      <c r="J143" s="36">
        <f t="shared" si="2"/>
        <v>0</v>
      </c>
      <c r="K143" s="36">
        <f t="shared" si="2"/>
        <v>0</v>
      </c>
      <c r="L143" s="36">
        <f t="shared" si="2"/>
        <v>0</v>
      </c>
      <c r="M143" s="36">
        <f t="shared" si="2"/>
        <v>0</v>
      </c>
      <c r="N143" s="32"/>
      <c r="O143" s="24"/>
      <c r="R143" s="18"/>
    </row>
    <row r="144" spans="1:18" x14ac:dyDescent="0.2">
      <c r="A144" s="45"/>
      <c r="B144" s="22" t="s">
        <v>10</v>
      </c>
      <c r="C144" s="14" t="s">
        <v>50</v>
      </c>
      <c r="D144" s="15" t="s">
        <v>50</v>
      </c>
      <c r="E144" s="15" t="s">
        <v>50</v>
      </c>
      <c r="F144" s="15" t="s">
        <v>50</v>
      </c>
      <c r="G144" s="39">
        <f>G35+G36+G52+G53+G65+G70+G76+G80+G84+G88+G92+G97+G101+G105+G110+G114+G118+G122+G132+G136+G140+G42+G46+G57+G61</f>
        <v>222983.6</v>
      </c>
      <c r="H144" s="36">
        <f t="shared" ref="H144:M144" si="3">H35+H36+H52+H53+H65+H70+H76+H80+H84+H88+H92+H97+H101+H105+H110+H114+H118+H122+H132+H136+H140+H42+H46+H57+H61</f>
        <v>140440.9</v>
      </c>
      <c r="I144" s="36">
        <f t="shared" si="3"/>
        <v>121429.9</v>
      </c>
      <c r="J144" s="36">
        <f t="shared" si="3"/>
        <v>56572</v>
      </c>
      <c r="K144" s="36">
        <f t="shared" si="3"/>
        <v>56572</v>
      </c>
      <c r="L144" s="36">
        <f t="shared" si="3"/>
        <v>56572</v>
      </c>
      <c r="M144" s="36">
        <f t="shared" si="3"/>
        <v>56572</v>
      </c>
      <c r="N144" s="32"/>
      <c r="O144" s="24"/>
      <c r="R144" s="18"/>
    </row>
    <row r="145" spans="1:18" x14ac:dyDescent="0.2">
      <c r="A145" s="44"/>
      <c r="B145" s="22" t="s">
        <v>7</v>
      </c>
      <c r="C145" s="14" t="s">
        <v>50</v>
      </c>
      <c r="D145" s="15" t="s">
        <v>50</v>
      </c>
      <c r="E145" s="15" t="s">
        <v>50</v>
      </c>
      <c r="F145" s="15" t="s">
        <v>50</v>
      </c>
      <c r="G145" s="36">
        <f t="shared" ref="G145:M145" si="4">G141+G137+G133+G129+G123+G119+G115+G111+G106+G102+G98+G93+G89+G85+G81+G71+G66+G54+G37+G77</f>
        <v>0</v>
      </c>
      <c r="H145" s="36">
        <f t="shared" si="4"/>
        <v>0</v>
      </c>
      <c r="I145" s="36">
        <f t="shared" si="4"/>
        <v>0</v>
      </c>
      <c r="J145" s="36">
        <f t="shared" si="4"/>
        <v>0</v>
      </c>
      <c r="K145" s="36">
        <f t="shared" si="4"/>
        <v>0</v>
      </c>
      <c r="L145" s="36">
        <f t="shared" si="4"/>
        <v>0</v>
      </c>
      <c r="M145" s="36">
        <f t="shared" si="4"/>
        <v>0</v>
      </c>
      <c r="N145" s="32"/>
      <c r="O145" s="24"/>
      <c r="R145" s="18"/>
    </row>
    <row r="146" spans="1:18" ht="27" customHeight="1" x14ac:dyDescent="0.2">
      <c r="A146" s="54" t="s">
        <v>139</v>
      </c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7"/>
    </row>
    <row r="147" spans="1:18" ht="27.75" customHeight="1" x14ac:dyDescent="0.2">
      <c r="A147" s="54" t="s">
        <v>140</v>
      </c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7"/>
    </row>
    <row r="148" spans="1:18" ht="27" customHeight="1" x14ac:dyDescent="0.2">
      <c r="A148" s="54" t="s">
        <v>141</v>
      </c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7"/>
    </row>
    <row r="149" spans="1:18" ht="32.25" customHeight="1" x14ac:dyDescent="0.2">
      <c r="A149" s="54" t="s">
        <v>142</v>
      </c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7"/>
    </row>
    <row r="150" spans="1:18" ht="13.15" customHeight="1" x14ac:dyDescent="0.2">
      <c r="A150" s="43" t="s">
        <v>31</v>
      </c>
      <c r="B150" s="25" t="s">
        <v>11</v>
      </c>
      <c r="C150" s="14">
        <v>136</v>
      </c>
      <c r="D150" s="14" t="s">
        <v>53</v>
      </c>
      <c r="E150" s="14">
        <v>2</v>
      </c>
      <c r="F150" s="15" t="s">
        <v>103</v>
      </c>
      <c r="G150" s="36">
        <v>65322.400000000001</v>
      </c>
      <c r="H150" s="36">
        <v>66853.600000000006</v>
      </c>
      <c r="I150" s="36">
        <v>68443.899999999994</v>
      </c>
      <c r="J150" s="36">
        <f>352589.9-250860-4993.8-29659</f>
        <v>67077.10000000002</v>
      </c>
      <c r="K150" s="36">
        <f>352589.9-250860-4993.8-29659</f>
        <v>67077.10000000002</v>
      </c>
      <c r="L150" s="36">
        <f>352589.9-250860-4993.8-29659</f>
        <v>67077.10000000002</v>
      </c>
      <c r="M150" s="36">
        <f>352589.9-250860-4993.8-29659</f>
        <v>67077.10000000002</v>
      </c>
      <c r="N150" s="46" t="s">
        <v>173</v>
      </c>
      <c r="O150" s="46" t="s">
        <v>83</v>
      </c>
    </row>
    <row r="151" spans="1:18" ht="13.15" customHeight="1" x14ac:dyDescent="0.2">
      <c r="A151" s="45"/>
      <c r="B151" s="22" t="s">
        <v>9</v>
      </c>
      <c r="C151" s="14"/>
      <c r="D151" s="15"/>
      <c r="E151" s="15"/>
      <c r="F151" s="15"/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6">
        <v>0</v>
      </c>
      <c r="M151" s="36">
        <v>0</v>
      </c>
      <c r="N151" s="46"/>
      <c r="O151" s="46"/>
    </row>
    <row r="152" spans="1:18" ht="13.15" customHeight="1" x14ac:dyDescent="0.2">
      <c r="A152" s="45"/>
      <c r="B152" s="22" t="s">
        <v>10</v>
      </c>
      <c r="C152" s="14" t="s">
        <v>50</v>
      </c>
      <c r="D152" s="15" t="s">
        <v>50</v>
      </c>
      <c r="E152" s="15" t="s">
        <v>50</v>
      </c>
      <c r="F152" s="15" t="s">
        <v>50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6">
        <v>0</v>
      </c>
      <c r="M152" s="36">
        <v>0</v>
      </c>
      <c r="N152" s="46"/>
      <c r="O152" s="46"/>
    </row>
    <row r="153" spans="1:18" ht="122.25" customHeight="1" x14ac:dyDescent="0.2">
      <c r="A153" s="44"/>
      <c r="B153" s="22" t="s">
        <v>7</v>
      </c>
      <c r="C153" s="14" t="s">
        <v>50</v>
      </c>
      <c r="D153" s="15" t="s">
        <v>50</v>
      </c>
      <c r="E153" s="15" t="s">
        <v>50</v>
      </c>
      <c r="F153" s="15" t="s">
        <v>50</v>
      </c>
      <c r="G153" s="36">
        <v>0</v>
      </c>
      <c r="H153" s="36">
        <v>0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46"/>
      <c r="O153" s="46"/>
    </row>
    <row r="154" spans="1:18" ht="15" customHeight="1" x14ac:dyDescent="0.2">
      <c r="A154" s="45" t="s">
        <v>32</v>
      </c>
      <c r="B154" s="22" t="s">
        <v>11</v>
      </c>
      <c r="C154" s="14" t="s">
        <v>50</v>
      </c>
      <c r="D154" s="14" t="s">
        <v>50</v>
      </c>
      <c r="E154" s="14" t="s">
        <v>50</v>
      </c>
      <c r="F154" s="14" t="s">
        <v>50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6">
        <v>0</v>
      </c>
      <c r="M154" s="36">
        <v>0</v>
      </c>
      <c r="N154" s="46" t="s">
        <v>174</v>
      </c>
      <c r="O154" s="46" t="s">
        <v>154</v>
      </c>
    </row>
    <row r="155" spans="1:18" x14ac:dyDescent="0.2">
      <c r="A155" s="45"/>
      <c r="B155" s="22" t="s">
        <v>9</v>
      </c>
      <c r="C155" s="14" t="s">
        <v>50</v>
      </c>
      <c r="D155" s="15" t="s">
        <v>50</v>
      </c>
      <c r="E155" s="15" t="s">
        <v>50</v>
      </c>
      <c r="F155" s="15" t="s">
        <v>50</v>
      </c>
      <c r="G155" s="36">
        <v>0</v>
      </c>
      <c r="H155" s="36">
        <v>0</v>
      </c>
      <c r="I155" s="36">
        <v>0</v>
      </c>
      <c r="J155" s="36">
        <v>0</v>
      </c>
      <c r="K155" s="36">
        <v>0</v>
      </c>
      <c r="L155" s="36">
        <v>0</v>
      </c>
      <c r="M155" s="36">
        <v>0</v>
      </c>
      <c r="N155" s="46"/>
      <c r="O155" s="46"/>
    </row>
    <row r="156" spans="1:18" x14ac:dyDescent="0.2">
      <c r="A156" s="45"/>
      <c r="B156" s="22" t="s">
        <v>10</v>
      </c>
      <c r="C156" s="14" t="s">
        <v>50</v>
      </c>
      <c r="D156" s="15" t="s">
        <v>50</v>
      </c>
      <c r="E156" s="15" t="s">
        <v>50</v>
      </c>
      <c r="F156" s="15" t="s">
        <v>50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0</v>
      </c>
      <c r="M156" s="36">
        <v>0</v>
      </c>
      <c r="N156" s="46"/>
      <c r="O156" s="46"/>
    </row>
    <row r="157" spans="1:18" ht="150" customHeight="1" x14ac:dyDescent="0.2">
      <c r="A157" s="44"/>
      <c r="B157" s="22" t="s">
        <v>7</v>
      </c>
      <c r="C157" s="14" t="s">
        <v>50</v>
      </c>
      <c r="D157" s="15" t="s">
        <v>50</v>
      </c>
      <c r="E157" s="15" t="s">
        <v>50</v>
      </c>
      <c r="F157" s="15" t="s">
        <v>50</v>
      </c>
      <c r="G157" s="36">
        <v>0</v>
      </c>
      <c r="H157" s="36">
        <v>0</v>
      </c>
      <c r="I157" s="36">
        <v>0</v>
      </c>
      <c r="J157" s="36">
        <v>0</v>
      </c>
      <c r="K157" s="36">
        <v>0</v>
      </c>
      <c r="L157" s="36">
        <v>0</v>
      </c>
      <c r="M157" s="36">
        <v>0</v>
      </c>
      <c r="N157" s="46"/>
      <c r="O157" s="46"/>
    </row>
    <row r="158" spans="1:18" ht="24.75" customHeight="1" x14ac:dyDescent="0.2">
      <c r="A158" s="54" t="s">
        <v>143</v>
      </c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7"/>
    </row>
    <row r="159" spans="1:18" ht="15" customHeight="1" x14ac:dyDescent="0.2">
      <c r="A159" s="45" t="s">
        <v>65</v>
      </c>
      <c r="B159" s="25" t="s">
        <v>11</v>
      </c>
      <c r="C159" s="14">
        <v>136</v>
      </c>
      <c r="D159" s="15" t="s">
        <v>53</v>
      </c>
      <c r="E159" s="14">
        <v>2</v>
      </c>
      <c r="F159" s="15" t="s">
        <v>104</v>
      </c>
      <c r="G159" s="36">
        <v>62390</v>
      </c>
      <c r="H159" s="36">
        <v>62390</v>
      </c>
      <c r="I159" s="36">
        <v>62390</v>
      </c>
      <c r="J159" s="36">
        <v>62000</v>
      </c>
      <c r="K159" s="36">
        <v>62000</v>
      </c>
      <c r="L159" s="36">
        <v>62000</v>
      </c>
      <c r="M159" s="36">
        <v>62000</v>
      </c>
      <c r="N159" s="46" t="s">
        <v>175</v>
      </c>
      <c r="O159" s="47" t="s">
        <v>84</v>
      </c>
    </row>
    <row r="160" spans="1:18" x14ac:dyDescent="0.2">
      <c r="A160" s="45"/>
      <c r="B160" s="22" t="s">
        <v>9</v>
      </c>
      <c r="C160" s="14" t="s">
        <v>50</v>
      </c>
      <c r="D160" s="15" t="s">
        <v>50</v>
      </c>
      <c r="E160" s="15" t="s">
        <v>50</v>
      </c>
      <c r="F160" s="15" t="s">
        <v>50</v>
      </c>
      <c r="G160" s="36">
        <v>0</v>
      </c>
      <c r="H160" s="36">
        <v>0</v>
      </c>
      <c r="I160" s="36">
        <v>0</v>
      </c>
      <c r="J160" s="36">
        <v>0</v>
      </c>
      <c r="K160" s="36">
        <v>0</v>
      </c>
      <c r="L160" s="36">
        <v>0</v>
      </c>
      <c r="M160" s="36">
        <v>0</v>
      </c>
      <c r="N160" s="46"/>
      <c r="O160" s="47"/>
    </row>
    <row r="161" spans="1:15" ht="30.75" customHeight="1" x14ac:dyDescent="0.2">
      <c r="A161" s="45"/>
      <c r="B161" s="22" t="s">
        <v>10</v>
      </c>
      <c r="C161" s="14" t="s">
        <v>50</v>
      </c>
      <c r="D161" s="15" t="s">
        <v>50</v>
      </c>
      <c r="E161" s="15" t="s">
        <v>50</v>
      </c>
      <c r="F161" s="15" t="s">
        <v>50</v>
      </c>
      <c r="G161" s="36">
        <v>0</v>
      </c>
      <c r="H161" s="36">
        <v>0</v>
      </c>
      <c r="I161" s="36">
        <v>0</v>
      </c>
      <c r="J161" s="36">
        <v>0</v>
      </c>
      <c r="K161" s="36">
        <v>0</v>
      </c>
      <c r="L161" s="36">
        <v>0</v>
      </c>
      <c r="M161" s="36">
        <v>0</v>
      </c>
      <c r="N161" s="46"/>
      <c r="O161" s="47"/>
    </row>
    <row r="162" spans="1:15" ht="101.25" customHeight="1" x14ac:dyDescent="0.2">
      <c r="A162" s="44"/>
      <c r="B162" s="22" t="s">
        <v>7</v>
      </c>
      <c r="C162" s="14" t="s">
        <v>50</v>
      </c>
      <c r="D162" s="15" t="s">
        <v>50</v>
      </c>
      <c r="E162" s="15" t="s">
        <v>50</v>
      </c>
      <c r="F162" s="15" t="s">
        <v>50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6">
        <v>0</v>
      </c>
      <c r="M162" s="36">
        <v>0</v>
      </c>
      <c r="N162" s="46"/>
      <c r="O162" s="47"/>
    </row>
    <row r="163" spans="1:15" x14ac:dyDescent="0.2">
      <c r="A163" s="43" t="s">
        <v>91</v>
      </c>
      <c r="B163" s="25" t="s">
        <v>11</v>
      </c>
      <c r="C163" s="14">
        <v>136</v>
      </c>
      <c r="D163" s="14" t="s">
        <v>53</v>
      </c>
      <c r="E163" s="14">
        <v>3</v>
      </c>
      <c r="F163" s="15" t="s">
        <v>53</v>
      </c>
      <c r="G163" s="36">
        <v>3930</v>
      </c>
      <c r="H163" s="36">
        <v>3930</v>
      </c>
      <c r="I163" s="36">
        <v>3930</v>
      </c>
      <c r="J163" s="36">
        <v>4320</v>
      </c>
      <c r="K163" s="36">
        <v>4320</v>
      </c>
      <c r="L163" s="36">
        <v>4320</v>
      </c>
      <c r="M163" s="36">
        <v>4320</v>
      </c>
      <c r="N163" s="49" t="s">
        <v>176</v>
      </c>
      <c r="O163" s="69" t="s">
        <v>85</v>
      </c>
    </row>
    <row r="164" spans="1:15" x14ac:dyDescent="0.2">
      <c r="A164" s="45"/>
      <c r="B164" s="22" t="s">
        <v>9</v>
      </c>
      <c r="C164" s="14" t="s">
        <v>50</v>
      </c>
      <c r="D164" s="14" t="s">
        <v>50</v>
      </c>
      <c r="E164" s="14" t="s">
        <v>50</v>
      </c>
      <c r="F164" s="14" t="s">
        <v>50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6">
        <v>0</v>
      </c>
      <c r="M164" s="36">
        <v>0</v>
      </c>
      <c r="N164" s="49"/>
      <c r="O164" s="69"/>
    </row>
    <row r="165" spans="1:15" ht="13.15" customHeight="1" x14ac:dyDescent="0.2">
      <c r="A165" s="45"/>
      <c r="B165" s="22" t="s">
        <v>10</v>
      </c>
      <c r="C165" s="14" t="s">
        <v>50</v>
      </c>
      <c r="D165" s="15" t="s">
        <v>50</v>
      </c>
      <c r="E165" s="15" t="s">
        <v>50</v>
      </c>
      <c r="F165" s="15" t="s">
        <v>50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6">
        <v>0</v>
      </c>
      <c r="M165" s="36">
        <v>0</v>
      </c>
      <c r="N165" s="49"/>
      <c r="O165" s="69"/>
    </row>
    <row r="166" spans="1:15" ht="98.25" customHeight="1" x14ac:dyDescent="0.2">
      <c r="A166" s="44"/>
      <c r="B166" s="22" t="s">
        <v>7</v>
      </c>
      <c r="C166" s="14" t="s">
        <v>50</v>
      </c>
      <c r="D166" s="15" t="s">
        <v>50</v>
      </c>
      <c r="E166" s="15" t="s">
        <v>50</v>
      </c>
      <c r="F166" s="15" t="s">
        <v>50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6">
        <v>0</v>
      </c>
      <c r="M166" s="36">
        <v>0</v>
      </c>
      <c r="N166" s="50"/>
      <c r="O166" s="70"/>
    </row>
    <row r="167" spans="1:15" ht="25.5" customHeight="1" x14ac:dyDescent="0.2">
      <c r="A167" s="43" t="s">
        <v>121</v>
      </c>
      <c r="B167" s="22" t="s">
        <v>11</v>
      </c>
      <c r="C167" s="14">
        <v>136</v>
      </c>
      <c r="D167" s="14" t="s">
        <v>53</v>
      </c>
      <c r="E167" s="14">
        <v>2</v>
      </c>
      <c r="F167" s="14" t="s">
        <v>100</v>
      </c>
      <c r="G167" s="36">
        <v>1700</v>
      </c>
      <c r="H167" s="37">
        <v>1700</v>
      </c>
      <c r="I167" s="37">
        <v>1700</v>
      </c>
      <c r="J167" s="36">
        <v>1700</v>
      </c>
      <c r="K167" s="36">
        <v>1700</v>
      </c>
      <c r="L167" s="36">
        <v>1700</v>
      </c>
      <c r="M167" s="36">
        <v>1700</v>
      </c>
      <c r="N167" s="46" t="s">
        <v>177</v>
      </c>
      <c r="O167" s="47" t="s">
        <v>95</v>
      </c>
    </row>
    <row r="168" spans="1:15" x14ac:dyDescent="0.2">
      <c r="A168" s="45"/>
      <c r="B168" s="22" t="s">
        <v>9</v>
      </c>
      <c r="C168" s="14" t="s">
        <v>50</v>
      </c>
      <c r="D168" s="14" t="s">
        <v>50</v>
      </c>
      <c r="E168" s="14" t="s">
        <v>50</v>
      </c>
      <c r="F168" s="14" t="s">
        <v>50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6">
        <v>0</v>
      </c>
      <c r="M168" s="36">
        <v>0</v>
      </c>
      <c r="N168" s="46"/>
      <c r="O168" s="47"/>
    </row>
    <row r="169" spans="1:15" x14ac:dyDescent="0.2">
      <c r="A169" s="45"/>
      <c r="B169" s="22" t="s">
        <v>10</v>
      </c>
      <c r="C169" s="14" t="s">
        <v>50</v>
      </c>
      <c r="D169" s="14" t="s">
        <v>50</v>
      </c>
      <c r="E169" s="14" t="s">
        <v>50</v>
      </c>
      <c r="F169" s="14" t="s">
        <v>50</v>
      </c>
      <c r="G169" s="36">
        <v>0</v>
      </c>
      <c r="H169" s="36">
        <v>0</v>
      </c>
      <c r="I169" s="36">
        <v>0</v>
      </c>
      <c r="J169" s="36">
        <v>0</v>
      </c>
      <c r="K169" s="36">
        <v>0</v>
      </c>
      <c r="L169" s="36">
        <v>0</v>
      </c>
      <c r="M169" s="36">
        <v>0</v>
      </c>
      <c r="N169" s="46"/>
      <c r="O169" s="47"/>
    </row>
    <row r="170" spans="1:15" ht="97.5" customHeight="1" x14ac:dyDescent="0.2">
      <c r="A170" s="45"/>
      <c r="B170" s="22" t="s">
        <v>7</v>
      </c>
      <c r="C170" s="14" t="s">
        <v>50</v>
      </c>
      <c r="D170" s="14" t="s">
        <v>50</v>
      </c>
      <c r="E170" s="14" t="s">
        <v>50</v>
      </c>
      <c r="F170" s="14" t="s">
        <v>50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46"/>
      <c r="O170" s="47"/>
    </row>
    <row r="171" spans="1:15" ht="12.75" customHeight="1" x14ac:dyDescent="0.2">
      <c r="A171" s="43" t="s">
        <v>13</v>
      </c>
      <c r="B171" s="22" t="s">
        <v>8</v>
      </c>
      <c r="C171" s="14"/>
      <c r="D171" s="15"/>
      <c r="E171" s="15"/>
      <c r="F171" s="15"/>
      <c r="G171" s="39">
        <f>G150+G154+G159+G163+G167</f>
        <v>133342.39999999999</v>
      </c>
      <c r="H171" s="38">
        <f t="shared" ref="H171:M171" si="5">H150+H154+H159+H163+H167</f>
        <v>134873.60000000001</v>
      </c>
      <c r="I171" s="38">
        <f t="shared" si="5"/>
        <v>136463.9</v>
      </c>
      <c r="J171" s="38">
        <f t="shared" si="5"/>
        <v>135097.10000000003</v>
      </c>
      <c r="K171" s="38">
        <f t="shared" si="5"/>
        <v>135097.10000000003</v>
      </c>
      <c r="L171" s="38">
        <f t="shared" si="5"/>
        <v>135097.10000000003</v>
      </c>
      <c r="M171" s="38">
        <f t="shared" si="5"/>
        <v>135097.10000000003</v>
      </c>
      <c r="N171" s="32"/>
      <c r="O171" s="24"/>
    </row>
    <row r="172" spans="1:15" x14ac:dyDescent="0.2">
      <c r="A172" s="45"/>
      <c r="B172" s="22" t="s">
        <v>9</v>
      </c>
      <c r="C172" s="14"/>
      <c r="D172" s="15"/>
      <c r="E172" s="15"/>
      <c r="F172" s="15"/>
      <c r="G172" s="38">
        <f>G151+G155+G160+G164+G168</f>
        <v>0</v>
      </c>
      <c r="H172" s="38">
        <f t="shared" ref="H172:M172" si="6">H151+H155+H160+H164+H168</f>
        <v>0</v>
      </c>
      <c r="I172" s="38">
        <f t="shared" si="6"/>
        <v>0</v>
      </c>
      <c r="J172" s="38">
        <f t="shared" si="6"/>
        <v>0</v>
      </c>
      <c r="K172" s="38">
        <f t="shared" si="6"/>
        <v>0</v>
      </c>
      <c r="L172" s="38">
        <f t="shared" si="6"/>
        <v>0</v>
      </c>
      <c r="M172" s="38">
        <f t="shared" si="6"/>
        <v>0</v>
      </c>
      <c r="N172" s="32"/>
      <c r="O172" s="24"/>
    </row>
    <row r="173" spans="1:15" x14ac:dyDescent="0.2">
      <c r="A173" s="45"/>
      <c r="B173" s="22" t="s">
        <v>10</v>
      </c>
      <c r="C173" s="14"/>
      <c r="D173" s="15"/>
      <c r="E173" s="15"/>
      <c r="F173" s="15"/>
      <c r="G173" s="38">
        <f>G152+G156+G161+G165+G169</f>
        <v>0</v>
      </c>
      <c r="H173" s="38">
        <f t="shared" ref="H173:M173" si="7">H152+H156+H161+H165+H169</f>
        <v>0</v>
      </c>
      <c r="I173" s="38">
        <f t="shared" si="7"/>
        <v>0</v>
      </c>
      <c r="J173" s="38">
        <f t="shared" si="7"/>
        <v>0</v>
      </c>
      <c r="K173" s="38">
        <f t="shared" si="7"/>
        <v>0</v>
      </c>
      <c r="L173" s="38">
        <f t="shared" si="7"/>
        <v>0</v>
      </c>
      <c r="M173" s="38">
        <f t="shared" si="7"/>
        <v>0</v>
      </c>
      <c r="N173" s="32"/>
      <c r="O173" s="24"/>
    </row>
    <row r="174" spans="1:15" x14ac:dyDescent="0.2">
      <c r="A174" s="44"/>
      <c r="B174" s="22" t="s">
        <v>7</v>
      </c>
      <c r="C174" s="14"/>
      <c r="D174" s="15"/>
      <c r="E174" s="15"/>
      <c r="F174" s="15"/>
      <c r="G174" s="38">
        <f>G153+G157+G162+G166+G170</f>
        <v>0</v>
      </c>
      <c r="H174" s="38">
        <f t="shared" ref="H174:M174" si="8">H153+H157+H162+H166+H170</f>
        <v>0</v>
      </c>
      <c r="I174" s="38">
        <f t="shared" si="8"/>
        <v>0</v>
      </c>
      <c r="J174" s="38">
        <f t="shared" si="8"/>
        <v>0</v>
      </c>
      <c r="K174" s="38">
        <f t="shared" si="8"/>
        <v>0</v>
      </c>
      <c r="L174" s="38">
        <f t="shared" si="8"/>
        <v>0</v>
      </c>
      <c r="M174" s="38">
        <f t="shared" si="8"/>
        <v>0</v>
      </c>
      <c r="N174" s="32"/>
      <c r="O174" s="24"/>
    </row>
    <row r="175" spans="1:15" ht="27.75" customHeight="1" x14ac:dyDescent="0.2">
      <c r="A175" s="54" t="s">
        <v>144</v>
      </c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7"/>
    </row>
    <row r="176" spans="1:15" ht="27.75" customHeight="1" x14ac:dyDescent="0.2">
      <c r="A176" s="54" t="s">
        <v>47</v>
      </c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7"/>
    </row>
    <row r="177" spans="1:15" ht="27" customHeight="1" x14ac:dyDescent="0.2">
      <c r="A177" s="54" t="s">
        <v>145</v>
      </c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7"/>
    </row>
    <row r="178" spans="1:15" ht="30.75" customHeight="1" x14ac:dyDescent="0.2">
      <c r="A178" s="54" t="s">
        <v>146</v>
      </c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7"/>
    </row>
    <row r="179" spans="1:15" ht="13.15" customHeight="1" x14ac:dyDescent="0.2">
      <c r="A179" s="45" t="s">
        <v>90</v>
      </c>
      <c r="B179" s="43" t="s">
        <v>11</v>
      </c>
      <c r="C179" s="27" t="s">
        <v>18</v>
      </c>
      <c r="D179" s="27" t="s">
        <v>53</v>
      </c>
      <c r="E179" s="27">
        <v>3</v>
      </c>
      <c r="F179" s="15" t="s">
        <v>103</v>
      </c>
      <c r="G179" s="36">
        <f>33860.6-500</f>
        <v>33360.6</v>
      </c>
      <c r="H179" s="36">
        <f t="shared" ref="H179:M179" si="9">33860.6-500</f>
        <v>33360.6</v>
      </c>
      <c r="I179" s="36">
        <f t="shared" si="9"/>
        <v>33360.6</v>
      </c>
      <c r="J179" s="36">
        <f t="shared" si="9"/>
        <v>33360.6</v>
      </c>
      <c r="K179" s="36">
        <f t="shared" si="9"/>
        <v>33360.6</v>
      </c>
      <c r="L179" s="36">
        <f t="shared" si="9"/>
        <v>33360.6</v>
      </c>
      <c r="M179" s="36">
        <f t="shared" si="9"/>
        <v>33360.6</v>
      </c>
      <c r="N179" s="46" t="s">
        <v>178</v>
      </c>
      <c r="O179" s="46" t="s">
        <v>42</v>
      </c>
    </row>
    <row r="180" spans="1:15" ht="13.15" customHeight="1" x14ac:dyDescent="0.2">
      <c r="A180" s="45"/>
      <c r="B180" s="44"/>
      <c r="C180" s="27">
        <v>131</v>
      </c>
      <c r="D180" s="13" t="s">
        <v>53</v>
      </c>
      <c r="E180" s="27">
        <v>3</v>
      </c>
      <c r="F180" s="15" t="s">
        <v>103</v>
      </c>
      <c r="G180" s="36">
        <v>500</v>
      </c>
      <c r="H180" s="36">
        <v>500</v>
      </c>
      <c r="I180" s="36">
        <v>500</v>
      </c>
      <c r="J180" s="36">
        <v>1500</v>
      </c>
      <c r="K180" s="36">
        <v>1500</v>
      </c>
      <c r="L180" s="36">
        <v>1500</v>
      </c>
      <c r="M180" s="36">
        <v>1500</v>
      </c>
      <c r="N180" s="46"/>
      <c r="O180" s="46"/>
    </row>
    <row r="181" spans="1:15" x14ac:dyDescent="0.2">
      <c r="A181" s="45"/>
      <c r="B181" s="22" t="s">
        <v>9</v>
      </c>
      <c r="C181" s="14" t="s">
        <v>50</v>
      </c>
      <c r="D181" s="14" t="s">
        <v>50</v>
      </c>
      <c r="E181" s="14" t="s">
        <v>50</v>
      </c>
      <c r="F181" s="14" t="s">
        <v>50</v>
      </c>
      <c r="G181" s="36">
        <v>0</v>
      </c>
      <c r="H181" s="36">
        <v>0</v>
      </c>
      <c r="I181" s="36">
        <v>0</v>
      </c>
      <c r="J181" s="36">
        <v>0</v>
      </c>
      <c r="K181" s="36">
        <v>0</v>
      </c>
      <c r="L181" s="36">
        <v>0</v>
      </c>
      <c r="M181" s="36">
        <v>0</v>
      </c>
      <c r="N181" s="46"/>
      <c r="O181" s="46"/>
    </row>
    <row r="182" spans="1:15" x14ac:dyDescent="0.2">
      <c r="A182" s="45"/>
      <c r="B182" s="22" t="s">
        <v>10</v>
      </c>
      <c r="C182" s="14" t="s">
        <v>50</v>
      </c>
      <c r="D182" s="15" t="s">
        <v>50</v>
      </c>
      <c r="E182" s="15" t="s">
        <v>50</v>
      </c>
      <c r="F182" s="15" t="s">
        <v>50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6">
        <v>0</v>
      </c>
      <c r="M182" s="36">
        <v>0</v>
      </c>
      <c r="N182" s="46"/>
      <c r="O182" s="46"/>
    </row>
    <row r="183" spans="1:15" ht="207.75" customHeight="1" x14ac:dyDescent="0.2">
      <c r="A183" s="44"/>
      <c r="B183" s="22" t="s">
        <v>7</v>
      </c>
      <c r="C183" s="14" t="s">
        <v>50</v>
      </c>
      <c r="D183" s="15" t="s">
        <v>50</v>
      </c>
      <c r="E183" s="15" t="s">
        <v>50</v>
      </c>
      <c r="F183" s="15" t="s">
        <v>50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6">
        <v>0</v>
      </c>
      <c r="M183" s="36">
        <v>0</v>
      </c>
      <c r="N183" s="46"/>
      <c r="O183" s="46"/>
    </row>
    <row r="184" spans="1:15" ht="15" customHeight="1" x14ac:dyDescent="0.2">
      <c r="A184" s="45" t="s">
        <v>33</v>
      </c>
      <c r="B184" s="25" t="s">
        <v>11</v>
      </c>
      <c r="C184" s="27" t="s">
        <v>18</v>
      </c>
      <c r="D184" s="27" t="s">
        <v>53</v>
      </c>
      <c r="E184" s="27">
        <v>3</v>
      </c>
      <c r="F184" s="15" t="s">
        <v>104</v>
      </c>
      <c r="G184" s="36">
        <f>5000+300</f>
        <v>5300</v>
      </c>
      <c r="H184" s="36">
        <f>2000+300</f>
        <v>2300</v>
      </c>
      <c r="I184" s="36">
        <f>300</f>
        <v>300</v>
      </c>
      <c r="J184" s="36">
        <f>5000+300</f>
        <v>5300</v>
      </c>
      <c r="K184" s="36">
        <f>5000+300</f>
        <v>5300</v>
      </c>
      <c r="L184" s="36">
        <f>5000+300</f>
        <v>5300</v>
      </c>
      <c r="M184" s="36">
        <f>5000+300</f>
        <v>5300</v>
      </c>
      <c r="N184" s="46" t="s">
        <v>179</v>
      </c>
      <c r="O184" s="46" t="s">
        <v>43</v>
      </c>
    </row>
    <row r="185" spans="1:15" ht="13.15" customHeight="1" x14ac:dyDescent="0.2">
      <c r="A185" s="45"/>
      <c r="B185" s="22" t="s">
        <v>9</v>
      </c>
      <c r="C185" s="14" t="s">
        <v>50</v>
      </c>
      <c r="D185" s="15" t="s">
        <v>50</v>
      </c>
      <c r="E185" s="15" t="s">
        <v>50</v>
      </c>
      <c r="F185" s="15" t="s">
        <v>50</v>
      </c>
      <c r="G185" s="36">
        <v>0</v>
      </c>
      <c r="H185" s="36">
        <v>0</v>
      </c>
      <c r="I185" s="36">
        <v>0</v>
      </c>
      <c r="J185" s="36">
        <v>0</v>
      </c>
      <c r="K185" s="36">
        <v>0</v>
      </c>
      <c r="L185" s="36">
        <v>0</v>
      </c>
      <c r="M185" s="36">
        <v>0</v>
      </c>
      <c r="N185" s="46"/>
      <c r="O185" s="46"/>
    </row>
    <row r="186" spans="1:15" ht="191.25" customHeight="1" x14ac:dyDescent="0.2">
      <c r="A186" s="44"/>
      <c r="B186" s="22" t="s">
        <v>10</v>
      </c>
      <c r="C186" s="31">
        <v>136</v>
      </c>
      <c r="D186" s="15" t="s">
        <v>50</v>
      </c>
      <c r="E186" s="15" t="s">
        <v>50</v>
      </c>
      <c r="F186" s="15" t="s">
        <v>50</v>
      </c>
      <c r="G186" s="36">
        <v>250</v>
      </c>
      <c r="H186" s="36">
        <v>100</v>
      </c>
      <c r="I186" s="36">
        <v>0</v>
      </c>
      <c r="J186" s="36">
        <v>250</v>
      </c>
      <c r="K186" s="36">
        <v>250</v>
      </c>
      <c r="L186" s="36">
        <v>250</v>
      </c>
      <c r="M186" s="36">
        <v>250</v>
      </c>
      <c r="N186" s="46"/>
      <c r="O186" s="46"/>
    </row>
    <row r="187" spans="1:15" ht="33" customHeight="1" x14ac:dyDescent="0.2">
      <c r="A187" s="54" t="s">
        <v>147</v>
      </c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7"/>
    </row>
    <row r="188" spans="1:15" ht="13.15" customHeight="1" x14ac:dyDescent="0.2">
      <c r="A188" s="45" t="s">
        <v>34</v>
      </c>
      <c r="B188" s="58" t="s">
        <v>11</v>
      </c>
      <c r="C188" s="27" t="s">
        <v>18</v>
      </c>
      <c r="D188" s="27" t="s">
        <v>53</v>
      </c>
      <c r="E188" s="27">
        <v>3</v>
      </c>
      <c r="F188" s="15" t="s">
        <v>105</v>
      </c>
      <c r="G188" s="36">
        <v>30009.1</v>
      </c>
      <c r="H188" s="36">
        <f>1200+13085</f>
        <v>14285</v>
      </c>
      <c r="I188" s="36">
        <f>1200+13085</f>
        <v>14285</v>
      </c>
      <c r="J188" s="36">
        <v>0</v>
      </c>
      <c r="K188" s="36">
        <v>0</v>
      </c>
      <c r="L188" s="36">
        <v>0</v>
      </c>
      <c r="M188" s="36">
        <v>0</v>
      </c>
      <c r="N188" s="46" t="s">
        <v>180</v>
      </c>
      <c r="O188" s="46" t="s">
        <v>44</v>
      </c>
    </row>
    <row r="189" spans="1:15" x14ac:dyDescent="0.2">
      <c r="A189" s="45"/>
      <c r="B189" s="58"/>
      <c r="C189" s="27" t="s">
        <v>19</v>
      </c>
      <c r="D189" s="27" t="s">
        <v>53</v>
      </c>
      <c r="E189" s="27">
        <v>3</v>
      </c>
      <c r="F189" s="15" t="s">
        <v>105</v>
      </c>
      <c r="G189" s="36">
        <v>770</v>
      </c>
      <c r="H189" s="36">
        <v>770</v>
      </c>
      <c r="I189" s="36">
        <v>770</v>
      </c>
      <c r="J189" s="36">
        <v>770</v>
      </c>
      <c r="K189" s="36">
        <v>770</v>
      </c>
      <c r="L189" s="36">
        <v>770</v>
      </c>
      <c r="M189" s="36">
        <v>770</v>
      </c>
      <c r="N189" s="46"/>
      <c r="O189" s="46"/>
    </row>
    <row r="190" spans="1:15" ht="13.15" customHeight="1" x14ac:dyDescent="0.2">
      <c r="A190" s="45"/>
      <c r="B190" s="22" t="s">
        <v>9</v>
      </c>
      <c r="C190" s="14" t="s">
        <v>50</v>
      </c>
      <c r="D190" s="14" t="s">
        <v>50</v>
      </c>
      <c r="E190" s="14" t="s">
        <v>50</v>
      </c>
      <c r="F190" s="14" t="s">
        <v>50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6">
        <v>0</v>
      </c>
      <c r="M190" s="36">
        <v>0</v>
      </c>
      <c r="N190" s="46"/>
      <c r="O190" s="46"/>
    </row>
    <row r="191" spans="1:15" x14ac:dyDescent="0.2">
      <c r="A191" s="45"/>
      <c r="B191" s="22" t="s">
        <v>10</v>
      </c>
      <c r="C191" s="14" t="s">
        <v>50</v>
      </c>
      <c r="D191" s="14" t="s">
        <v>50</v>
      </c>
      <c r="E191" s="14" t="s">
        <v>50</v>
      </c>
      <c r="F191" s="15" t="s">
        <v>50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6">
        <v>0</v>
      </c>
      <c r="M191" s="36">
        <v>0</v>
      </c>
      <c r="N191" s="46"/>
      <c r="O191" s="46"/>
    </row>
    <row r="192" spans="1:15" ht="126.75" customHeight="1" x14ac:dyDescent="0.2">
      <c r="A192" s="44"/>
      <c r="B192" s="22" t="s">
        <v>7</v>
      </c>
      <c r="C192" s="14" t="s">
        <v>50</v>
      </c>
      <c r="D192" s="15" t="s">
        <v>50</v>
      </c>
      <c r="E192" s="15" t="s">
        <v>50</v>
      </c>
      <c r="F192" s="15" t="s">
        <v>50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6">
        <v>0</v>
      </c>
      <c r="N192" s="46"/>
      <c r="O192" s="46"/>
    </row>
    <row r="193" spans="1:15" ht="13.15" customHeight="1" x14ac:dyDescent="0.2">
      <c r="A193" s="45" t="s">
        <v>89</v>
      </c>
      <c r="B193" s="43" t="s">
        <v>11</v>
      </c>
      <c r="C193" s="27" t="s">
        <v>18</v>
      </c>
      <c r="D193" s="27" t="s">
        <v>53</v>
      </c>
      <c r="E193" s="27">
        <v>3</v>
      </c>
      <c r="F193" s="15" t="s">
        <v>106</v>
      </c>
      <c r="G193" s="36">
        <f>30262.3+1594</f>
        <v>31856.3</v>
      </c>
      <c r="H193" s="36">
        <f>33262.3+1594</f>
        <v>34856.300000000003</v>
      </c>
      <c r="I193" s="36">
        <f>35262.3+1594</f>
        <v>36856.300000000003</v>
      </c>
      <c r="J193" s="36">
        <f>5764.5+1130</f>
        <v>6894.5</v>
      </c>
      <c r="K193" s="36">
        <f>5764.5+1130</f>
        <v>6894.5</v>
      </c>
      <c r="L193" s="36">
        <f>5764.5+1130</f>
        <v>6894.5</v>
      </c>
      <c r="M193" s="36">
        <f>5764.5+1130</f>
        <v>6894.5</v>
      </c>
      <c r="N193" s="46" t="s">
        <v>181</v>
      </c>
      <c r="O193" s="71" t="s">
        <v>109</v>
      </c>
    </row>
    <row r="194" spans="1:15" x14ac:dyDescent="0.2">
      <c r="A194" s="45"/>
      <c r="B194" s="45"/>
      <c r="C194" s="27" t="s">
        <v>19</v>
      </c>
      <c r="D194" s="13" t="s">
        <v>53</v>
      </c>
      <c r="E194" s="27">
        <v>3</v>
      </c>
      <c r="F194" s="15" t="s">
        <v>106</v>
      </c>
      <c r="G194" s="36">
        <v>630</v>
      </c>
      <c r="H194" s="36">
        <v>630</v>
      </c>
      <c r="I194" s="36">
        <v>630</v>
      </c>
      <c r="J194" s="36">
        <v>0</v>
      </c>
      <c r="K194" s="36">
        <v>0</v>
      </c>
      <c r="L194" s="36">
        <v>0</v>
      </c>
      <c r="M194" s="36">
        <v>0</v>
      </c>
      <c r="N194" s="46"/>
      <c r="O194" s="71"/>
    </row>
    <row r="195" spans="1:15" x14ac:dyDescent="0.2">
      <c r="A195" s="45"/>
      <c r="B195" s="29" t="s">
        <v>9</v>
      </c>
      <c r="C195" s="14" t="s">
        <v>50</v>
      </c>
      <c r="D195" s="14" t="s">
        <v>50</v>
      </c>
      <c r="E195" s="14" t="s">
        <v>50</v>
      </c>
      <c r="F195" s="14" t="s">
        <v>50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6">
        <v>0</v>
      </c>
      <c r="N195" s="46"/>
      <c r="O195" s="71"/>
    </row>
    <row r="196" spans="1:15" ht="13.15" customHeight="1" x14ac:dyDescent="0.2">
      <c r="A196" s="45"/>
      <c r="B196" s="29" t="s">
        <v>10</v>
      </c>
      <c r="C196" s="14" t="s">
        <v>50</v>
      </c>
      <c r="D196" s="15" t="s">
        <v>50</v>
      </c>
      <c r="E196" s="15" t="s">
        <v>50</v>
      </c>
      <c r="F196" s="15" t="s">
        <v>50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6">
        <v>0</v>
      </c>
      <c r="M196" s="36">
        <v>0</v>
      </c>
      <c r="N196" s="46"/>
      <c r="O196" s="71"/>
    </row>
    <row r="197" spans="1:15" ht="141" customHeight="1" x14ac:dyDescent="0.2">
      <c r="A197" s="44"/>
      <c r="B197" s="29" t="s">
        <v>7</v>
      </c>
      <c r="C197" s="14" t="s">
        <v>50</v>
      </c>
      <c r="D197" s="15" t="s">
        <v>50</v>
      </c>
      <c r="E197" s="15" t="s">
        <v>50</v>
      </c>
      <c r="F197" s="15" t="s">
        <v>50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46"/>
      <c r="O197" s="71"/>
    </row>
    <row r="198" spans="1:15" x14ac:dyDescent="0.2">
      <c r="A198" s="43" t="s">
        <v>122</v>
      </c>
      <c r="B198" s="28" t="s">
        <v>11</v>
      </c>
      <c r="C198" s="14">
        <v>136</v>
      </c>
      <c r="D198" s="15" t="s">
        <v>53</v>
      </c>
      <c r="E198" s="15" t="s">
        <v>66</v>
      </c>
      <c r="F198" s="15" t="s">
        <v>101</v>
      </c>
      <c r="G198" s="36">
        <v>18275.900000000001</v>
      </c>
      <c r="H198" s="36">
        <f t="shared" ref="H198:I198" si="10">32200+4500</f>
        <v>36700</v>
      </c>
      <c r="I198" s="36">
        <f t="shared" si="10"/>
        <v>36700</v>
      </c>
      <c r="J198" s="36">
        <f>25000+4500</f>
        <v>29500</v>
      </c>
      <c r="K198" s="36">
        <f t="shared" ref="K198:M198" si="11">25000+4500</f>
        <v>29500</v>
      </c>
      <c r="L198" s="36">
        <f t="shared" si="11"/>
        <v>29500</v>
      </c>
      <c r="M198" s="36">
        <f t="shared" si="11"/>
        <v>29500</v>
      </c>
      <c r="N198" s="48" t="s">
        <v>182</v>
      </c>
      <c r="O198" s="48" t="s">
        <v>127</v>
      </c>
    </row>
    <row r="199" spans="1:15" x14ac:dyDescent="0.2">
      <c r="A199" s="45"/>
      <c r="B199" s="29" t="s">
        <v>9</v>
      </c>
      <c r="C199" s="14" t="s">
        <v>50</v>
      </c>
      <c r="D199" s="15" t="s">
        <v>50</v>
      </c>
      <c r="E199" s="15" t="s">
        <v>50</v>
      </c>
      <c r="F199" s="15" t="s">
        <v>50</v>
      </c>
      <c r="G199" s="36">
        <v>0</v>
      </c>
      <c r="H199" s="36">
        <v>0</v>
      </c>
      <c r="I199" s="36">
        <v>0</v>
      </c>
      <c r="J199" s="36">
        <v>0</v>
      </c>
      <c r="K199" s="36">
        <v>0</v>
      </c>
      <c r="L199" s="36">
        <v>0</v>
      </c>
      <c r="M199" s="36">
        <v>0</v>
      </c>
      <c r="N199" s="49"/>
      <c r="O199" s="49"/>
    </row>
    <row r="200" spans="1:15" x14ac:dyDescent="0.2">
      <c r="A200" s="45"/>
      <c r="B200" s="29" t="s">
        <v>10</v>
      </c>
      <c r="C200" s="14" t="s">
        <v>50</v>
      </c>
      <c r="D200" s="15" t="s">
        <v>50</v>
      </c>
      <c r="E200" s="15" t="s">
        <v>50</v>
      </c>
      <c r="F200" s="15" t="s">
        <v>50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6">
        <v>0</v>
      </c>
      <c r="N200" s="49"/>
      <c r="O200" s="49"/>
    </row>
    <row r="201" spans="1:15" ht="154.5" customHeight="1" x14ac:dyDescent="0.2">
      <c r="A201" s="44"/>
      <c r="B201" s="29" t="s">
        <v>7</v>
      </c>
      <c r="C201" s="14" t="s">
        <v>50</v>
      </c>
      <c r="D201" s="15" t="s">
        <v>50</v>
      </c>
      <c r="E201" s="15" t="s">
        <v>50</v>
      </c>
      <c r="F201" s="15" t="s">
        <v>50</v>
      </c>
      <c r="G201" s="36">
        <v>0</v>
      </c>
      <c r="H201" s="36">
        <v>0</v>
      </c>
      <c r="I201" s="36">
        <v>0</v>
      </c>
      <c r="J201" s="36">
        <v>0</v>
      </c>
      <c r="K201" s="36">
        <v>0</v>
      </c>
      <c r="L201" s="36">
        <v>0</v>
      </c>
      <c r="M201" s="36">
        <v>0</v>
      </c>
      <c r="N201" s="50"/>
      <c r="O201" s="50"/>
    </row>
    <row r="202" spans="1:15" ht="51" customHeight="1" x14ac:dyDescent="0.2">
      <c r="A202" s="54" t="s">
        <v>148</v>
      </c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7"/>
    </row>
    <row r="203" spans="1:15" ht="13.15" customHeight="1" x14ac:dyDescent="0.2">
      <c r="A203" s="43" t="s">
        <v>87</v>
      </c>
      <c r="B203" s="25" t="s">
        <v>11</v>
      </c>
      <c r="C203" s="27" t="s">
        <v>18</v>
      </c>
      <c r="D203" s="27" t="s">
        <v>53</v>
      </c>
      <c r="E203" s="27">
        <v>3</v>
      </c>
      <c r="F203" s="15" t="s">
        <v>107</v>
      </c>
      <c r="G203" s="36">
        <f>3000+330+350</f>
        <v>3680</v>
      </c>
      <c r="H203" s="36">
        <f t="shared" ref="H203:M203" si="12">3000+330+350</f>
        <v>3680</v>
      </c>
      <c r="I203" s="36">
        <f t="shared" si="12"/>
        <v>3680</v>
      </c>
      <c r="J203" s="36">
        <f t="shared" si="12"/>
        <v>3680</v>
      </c>
      <c r="K203" s="36">
        <f t="shared" si="12"/>
        <v>3680</v>
      </c>
      <c r="L203" s="36">
        <f t="shared" si="12"/>
        <v>3680</v>
      </c>
      <c r="M203" s="36">
        <f t="shared" si="12"/>
        <v>3680</v>
      </c>
      <c r="N203" s="49" t="s">
        <v>183</v>
      </c>
      <c r="O203" s="49" t="s">
        <v>45</v>
      </c>
    </row>
    <row r="204" spans="1:15" ht="13.15" customHeight="1" x14ac:dyDescent="0.2">
      <c r="A204" s="45"/>
      <c r="B204" s="22" t="s">
        <v>9</v>
      </c>
      <c r="C204" s="14" t="s">
        <v>50</v>
      </c>
      <c r="D204" s="15" t="s">
        <v>50</v>
      </c>
      <c r="E204" s="15" t="s">
        <v>50</v>
      </c>
      <c r="F204" s="15" t="s">
        <v>50</v>
      </c>
      <c r="G204" s="36">
        <v>0</v>
      </c>
      <c r="H204" s="36">
        <v>0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49"/>
      <c r="O204" s="49"/>
    </row>
    <row r="205" spans="1:15" ht="13.15" customHeight="1" x14ac:dyDescent="0.2">
      <c r="A205" s="45"/>
      <c r="B205" s="22" t="s">
        <v>10</v>
      </c>
      <c r="C205" s="14" t="s">
        <v>50</v>
      </c>
      <c r="D205" s="15" t="s">
        <v>50</v>
      </c>
      <c r="E205" s="15" t="s">
        <v>50</v>
      </c>
      <c r="F205" s="15" t="s">
        <v>50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6">
        <v>0</v>
      </c>
      <c r="M205" s="36">
        <v>0</v>
      </c>
      <c r="N205" s="49"/>
      <c r="O205" s="49"/>
    </row>
    <row r="206" spans="1:15" ht="97.5" customHeight="1" x14ac:dyDescent="0.2">
      <c r="A206" s="44"/>
      <c r="B206" s="22" t="s">
        <v>7</v>
      </c>
      <c r="C206" s="14" t="s">
        <v>50</v>
      </c>
      <c r="D206" s="15" t="s">
        <v>50</v>
      </c>
      <c r="E206" s="15" t="s">
        <v>50</v>
      </c>
      <c r="F206" s="15" t="s">
        <v>50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50"/>
      <c r="O206" s="50"/>
    </row>
    <row r="207" spans="1:15" ht="13.15" customHeight="1" x14ac:dyDescent="0.2">
      <c r="A207" s="45" t="s">
        <v>88</v>
      </c>
      <c r="B207" s="43" t="s">
        <v>11</v>
      </c>
      <c r="C207" s="15" t="s">
        <v>19</v>
      </c>
      <c r="D207" s="31" t="s">
        <v>55</v>
      </c>
      <c r="E207" s="15" t="s">
        <v>66</v>
      </c>
      <c r="F207" s="15" t="s">
        <v>108</v>
      </c>
      <c r="G207" s="36">
        <v>100</v>
      </c>
      <c r="H207" s="36">
        <v>100</v>
      </c>
      <c r="I207" s="36">
        <v>100</v>
      </c>
      <c r="J207" s="36">
        <v>100</v>
      </c>
      <c r="K207" s="36">
        <v>100</v>
      </c>
      <c r="L207" s="36">
        <v>100</v>
      </c>
      <c r="M207" s="36">
        <v>100</v>
      </c>
      <c r="N207" s="46" t="s">
        <v>184</v>
      </c>
      <c r="O207" s="46" t="s">
        <v>46</v>
      </c>
    </row>
    <row r="208" spans="1:15" ht="13.15" customHeight="1" x14ac:dyDescent="0.2">
      <c r="A208" s="45"/>
      <c r="B208" s="45"/>
      <c r="C208" s="15" t="s">
        <v>18</v>
      </c>
      <c r="D208" s="31" t="s">
        <v>53</v>
      </c>
      <c r="E208" s="15" t="s">
        <v>66</v>
      </c>
      <c r="F208" s="15" t="s">
        <v>108</v>
      </c>
      <c r="G208" s="36">
        <v>5070</v>
      </c>
      <c r="H208" s="36">
        <f t="shared" ref="H208:M208" si="13">300+2070</f>
        <v>2370</v>
      </c>
      <c r="I208" s="36">
        <f t="shared" si="13"/>
        <v>2370</v>
      </c>
      <c r="J208" s="36">
        <f t="shared" si="13"/>
        <v>2370</v>
      </c>
      <c r="K208" s="36">
        <f t="shared" si="13"/>
        <v>2370</v>
      </c>
      <c r="L208" s="36">
        <f t="shared" si="13"/>
        <v>2370</v>
      </c>
      <c r="M208" s="36">
        <f t="shared" si="13"/>
        <v>2370</v>
      </c>
      <c r="N208" s="46"/>
      <c r="O208" s="46"/>
    </row>
    <row r="209" spans="1:15" ht="13.15" customHeight="1" outlineLevel="1" x14ac:dyDescent="0.2">
      <c r="A209" s="45"/>
      <c r="B209" s="45"/>
      <c r="C209" s="15" t="s">
        <v>18</v>
      </c>
      <c r="D209" s="31" t="s">
        <v>53</v>
      </c>
      <c r="E209" s="15"/>
      <c r="F209" s="15" t="s">
        <v>86</v>
      </c>
      <c r="G209" s="36">
        <f>4500</f>
        <v>4500</v>
      </c>
      <c r="H209" s="36">
        <f>4500</f>
        <v>4500</v>
      </c>
      <c r="I209" s="36">
        <f>4500</f>
        <v>4500</v>
      </c>
      <c r="J209" s="36">
        <f>4500</f>
        <v>4500</v>
      </c>
      <c r="K209" s="36">
        <f>4500</f>
        <v>4500</v>
      </c>
      <c r="L209" s="36">
        <f>4500</f>
        <v>4500</v>
      </c>
      <c r="M209" s="36">
        <f>4500</f>
        <v>4500</v>
      </c>
      <c r="N209" s="46"/>
      <c r="O209" s="46"/>
    </row>
    <row r="210" spans="1:15" x14ac:dyDescent="0.2">
      <c r="A210" s="45"/>
      <c r="B210" s="22" t="s">
        <v>9</v>
      </c>
      <c r="C210" s="15" t="s">
        <v>50</v>
      </c>
      <c r="D210" s="15" t="s">
        <v>50</v>
      </c>
      <c r="E210" s="15" t="s">
        <v>50</v>
      </c>
      <c r="F210" s="15" t="s">
        <v>50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6">
        <v>0</v>
      </c>
      <c r="M210" s="36">
        <v>0</v>
      </c>
      <c r="N210" s="46"/>
      <c r="O210" s="46"/>
    </row>
    <row r="211" spans="1:15" ht="13.15" customHeight="1" x14ac:dyDescent="0.2">
      <c r="A211" s="45"/>
      <c r="B211" s="22" t="s">
        <v>10</v>
      </c>
      <c r="C211" s="15" t="s">
        <v>50</v>
      </c>
      <c r="D211" s="15" t="s">
        <v>50</v>
      </c>
      <c r="E211" s="15" t="s">
        <v>50</v>
      </c>
      <c r="F211" s="15" t="s">
        <v>50</v>
      </c>
      <c r="G211" s="36">
        <v>0</v>
      </c>
      <c r="H211" s="36">
        <v>0</v>
      </c>
      <c r="I211" s="36">
        <v>0</v>
      </c>
      <c r="J211" s="36">
        <v>0</v>
      </c>
      <c r="K211" s="36">
        <v>0</v>
      </c>
      <c r="L211" s="36">
        <v>0</v>
      </c>
      <c r="M211" s="36">
        <v>0</v>
      </c>
      <c r="N211" s="46"/>
      <c r="O211" s="46"/>
    </row>
    <row r="212" spans="1:15" ht="90" customHeight="1" x14ac:dyDescent="0.2">
      <c r="A212" s="44"/>
      <c r="B212" s="22" t="s">
        <v>7</v>
      </c>
      <c r="C212" s="15" t="s">
        <v>50</v>
      </c>
      <c r="D212" s="15" t="s">
        <v>50</v>
      </c>
      <c r="E212" s="15" t="s">
        <v>50</v>
      </c>
      <c r="F212" s="15" t="s">
        <v>50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6">
        <v>0</v>
      </c>
      <c r="M212" s="36">
        <v>0</v>
      </c>
      <c r="N212" s="46"/>
      <c r="O212" s="46"/>
    </row>
    <row r="213" spans="1:15" x14ac:dyDescent="0.2">
      <c r="A213" s="43" t="s">
        <v>14</v>
      </c>
      <c r="B213" s="22" t="s">
        <v>8</v>
      </c>
      <c r="C213" s="14"/>
      <c r="D213" s="15"/>
      <c r="E213" s="15"/>
      <c r="F213" s="15"/>
      <c r="G213" s="40">
        <f>G179+G188+G189+G203+G207+G208+G193+G194+G184+G198+G180</f>
        <v>129551.9</v>
      </c>
      <c r="H213" s="41">
        <f t="shared" ref="H213:M213" si="14">H179+H188+H189+H203+H207+H208+H193+H194+H184+H198+H180</f>
        <v>129551.9</v>
      </c>
      <c r="I213" s="41">
        <f t="shared" si="14"/>
        <v>129551.9</v>
      </c>
      <c r="J213" s="41">
        <f>J179+J188+J189+J203+J207+J208+J193+J194+J184+J198+J180</f>
        <v>83475.100000000006</v>
      </c>
      <c r="K213" s="41">
        <f t="shared" si="14"/>
        <v>83475.100000000006</v>
      </c>
      <c r="L213" s="41">
        <f t="shared" si="14"/>
        <v>83475.100000000006</v>
      </c>
      <c r="M213" s="41">
        <f t="shared" si="14"/>
        <v>83475.100000000006</v>
      </c>
      <c r="N213" s="81"/>
      <c r="O213" s="46"/>
    </row>
    <row r="214" spans="1:15" x14ac:dyDescent="0.2">
      <c r="A214" s="45"/>
      <c r="B214" s="22" t="s">
        <v>9</v>
      </c>
      <c r="C214" s="14"/>
      <c r="D214" s="15"/>
      <c r="E214" s="15"/>
      <c r="F214" s="15"/>
      <c r="G214" s="41">
        <f t="shared" ref="G214:M216" si="15">G181+G185+G190+G195+G204+G210+G199</f>
        <v>0</v>
      </c>
      <c r="H214" s="41">
        <f t="shared" si="15"/>
        <v>0</v>
      </c>
      <c r="I214" s="41">
        <f t="shared" si="15"/>
        <v>0</v>
      </c>
      <c r="J214" s="41">
        <f t="shared" si="15"/>
        <v>0</v>
      </c>
      <c r="K214" s="41">
        <f t="shared" si="15"/>
        <v>0</v>
      </c>
      <c r="L214" s="41">
        <f t="shared" si="15"/>
        <v>0</v>
      </c>
      <c r="M214" s="41">
        <f t="shared" si="15"/>
        <v>0</v>
      </c>
      <c r="N214" s="75"/>
      <c r="O214" s="46"/>
    </row>
    <row r="215" spans="1:15" x14ac:dyDescent="0.2">
      <c r="A215" s="45"/>
      <c r="B215" s="22" t="s">
        <v>10</v>
      </c>
      <c r="C215" s="14"/>
      <c r="D215" s="15"/>
      <c r="E215" s="15"/>
      <c r="F215" s="15"/>
      <c r="G215" s="41">
        <f t="shared" si="15"/>
        <v>250</v>
      </c>
      <c r="H215" s="41">
        <f t="shared" si="15"/>
        <v>100</v>
      </c>
      <c r="I215" s="41">
        <f t="shared" si="15"/>
        <v>0</v>
      </c>
      <c r="J215" s="41">
        <f t="shared" si="15"/>
        <v>250</v>
      </c>
      <c r="K215" s="41">
        <f t="shared" si="15"/>
        <v>250</v>
      </c>
      <c r="L215" s="41">
        <f t="shared" si="15"/>
        <v>250</v>
      </c>
      <c r="M215" s="41">
        <f t="shared" si="15"/>
        <v>250</v>
      </c>
      <c r="N215" s="75"/>
      <c r="O215" s="46"/>
    </row>
    <row r="216" spans="1:15" ht="21" customHeight="1" x14ac:dyDescent="0.2">
      <c r="A216" s="44"/>
      <c r="B216" s="22" t="s">
        <v>7</v>
      </c>
      <c r="C216" s="14"/>
      <c r="D216" s="15"/>
      <c r="E216" s="15"/>
      <c r="F216" s="15"/>
      <c r="G216" s="41">
        <f t="shared" si="15"/>
        <v>0</v>
      </c>
      <c r="H216" s="41">
        <f t="shared" si="15"/>
        <v>0</v>
      </c>
      <c r="I216" s="41">
        <f t="shared" si="15"/>
        <v>0</v>
      </c>
      <c r="J216" s="41">
        <f t="shared" si="15"/>
        <v>0</v>
      </c>
      <c r="K216" s="41">
        <f t="shared" si="15"/>
        <v>0</v>
      </c>
      <c r="L216" s="41">
        <f t="shared" si="15"/>
        <v>0</v>
      </c>
      <c r="M216" s="41">
        <f t="shared" si="15"/>
        <v>0</v>
      </c>
      <c r="N216" s="76"/>
      <c r="O216" s="46"/>
    </row>
    <row r="217" spans="1:15" ht="27" customHeight="1" x14ac:dyDescent="0.2">
      <c r="A217" s="77" t="s">
        <v>149</v>
      </c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9"/>
    </row>
    <row r="218" spans="1:15" ht="30.75" customHeight="1" x14ac:dyDescent="0.2">
      <c r="A218" s="77" t="s">
        <v>35</v>
      </c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9"/>
    </row>
    <row r="219" spans="1:15" ht="35.25" customHeight="1" x14ac:dyDescent="0.2">
      <c r="A219" s="77" t="s">
        <v>150</v>
      </c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9"/>
    </row>
    <row r="220" spans="1:15" ht="36" customHeight="1" x14ac:dyDescent="0.2">
      <c r="A220" s="77" t="s">
        <v>151</v>
      </c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9"/>
    </row>
    <row r="221" spans="1:15" ht="20.25" customHeight="1" x14ac:dyDescent="0.2">
      <c r="A221" s="43" t="s">
        <v>36</v>
      </c>
      <c r="B221" s="25" t="s">
        <v>3</v>
      </c>
      <c r="C221" s="14">
        <v>136</v>
      </c>
      <c r="D221" s="14" t="s">
        <v>53</v>
      </c>
      <c r="E221" s="14">
        <v>4</v>
      </c>
      <c r="F221" s="15" t="s">
        <v>103</v>
      </c>
      <c r="G221" s="36">
        <v>296</v>
      </c>
      <c r="H221" s="36">
        <v>6000</v>
      </c>
      <c r="I221" s="36">
        <v>6000</v>
      </c>
      <c r="J221" s="36">
        <v>0</v>
      </c>
      <c r="K221" s="36">
        <v>0</v>
      </c>
      <c r="L221" s="36">
        <v>0</v>
      </c>
      <c r="M221" s="36">
        <v>0</v>
      </c>
      <c r="N221" s="49" t="s">
        <v>185</v>
      </c>
      <c r="O221" s="46" t="s">
        <v>111</v>
      </c>
    </row>
    <row r="222" spans="1:15" x14ac:dyDescent="0.2">
      <c r="A222" s="45"/>
      <c r="B222" s="22" t="s">
        <v>4</v>
      </c>
      <c r="C222" s="14" t="s">
        <v>50</v>
      </c>
      <c r="D222" s="14" t="s">
        <v>50</v>
      </c>
      <c r="E222" s="14" t="s">
        <v>50</v>
      </c>
      <c r="F222" s="14" t="s">
        <v>50</v>
      </c>
      <c r="G222" s="36">
        <v>0</v>
      </c>
      <c r="H222" s="36">
        <v>0</v>
      </c>
      <c r="I222" s="36">
        <v>0</v>
      </c>
      <c r="J222" s="36">
        <v>0</v>
      </c>
      <c r="K222" s="36">
        <v>0</v>
      </c>
      <c r="L222" s="36">
        <v>0</v>
      </c>
      <c r="M222" s="36">
        <v>0</v>
      </c>
      <c r="N222" s="49"/>
      <c r="O222" s="46"/>
    </row>
    <row r="223" spans="1:15" ht="15.75" customHeight="1" x14ac:dyDescent="0.2">
      <c r="A223" s="45"/>
      <c r="B223" s="22" t="s">
        <v>5</v>
      </c>
      <c r="C223" s="14" t="s">
        <v>50</v>
      </c>
      <c r="D223" s="15" t="s">
        <v>50</v>
      </c>
      <c r="E223" s="15" t="s">
        <v>50</v>
      </c>
      <c r="F223" s="15" t="s">
        <v>50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  <c r="L223" s="36">
        <v>0</v>
      </c>
      <c r="M223" s="36">
        <v>0</v>
      </c>
      <c r="N223" s="49"/>
      <c r="O223" s="46"/>
    </row>
    <row r="224" spans="1:15" ht="151.5" customHeight="1" x14ac:dyDescent="0.2">
      <c r="A224" s="44"/>
      <c r="B224" s="22" t="s">
        <v>6</v>
      </c>
      <c r="C224" s="14" t="s">
        <v>50</v>
      </c>
      <c r="D224" s="15" t="s">
        <v>50</v>
      </c>
      <c r="E224" s="15" t="s">
        <v>50</v>
      </c>
      <c r="F224" s="15" t="s">
        <v>50</v>
      </c>
      <c r="G224" s="36">
        <v>0</v>
      </c>
      <c r="H224" s="36">
        <v>0</v>
      </c>
      <c r="I224" s="36">
        <v>0</v>
      </c>
      <c r="J224" s="36">
        <v>0</v>
      </c>
      <c r="K224" s="36">
        <v>0</v>
      </c>
      <c r="L224" s="36">
        <v>0</v>
      </c>
      <c r="M224" s="36">
        <v>0</v>
      </c>
      <c r="N224" s="50"/>
      <c r="O224" s="46"/>
    </row>
    <row r="225" spans="1:21" ht="54.75" customHeight="1" x14ac:dyDescent="0.2">
      <c r="A225" s="54" t="s">
        <v>152</v>
      </c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7"/>
    </row>
    <row r="226" spans="1:21" x14ac:dyDescent="0.2">
      <c r="A226" s="43" t="s">
        <v>37</v>
      </c>
      <c r="B226" s="25" t="s">
        <v>3</v>
      </c>
      <c r="C226" s="31">
        <v>136</v>
      </c>
      <c r="D226" s="31" t="s">
        <v>53</v>
      </c>
      <c r="E226" s="14">
        <v>4</v>
      </c>
      <c r="F226" s="15" t="s">
        <v>104</v>
      </c>
      <c r="G226" s="36">
        <f>8208+2323+48200+6043.8</f>
        <v>64774.8</v>
      </c>
      <c r="H226" s="36">
        <f>8208+48200+6149</f>
        <v>62557</v>
      </c>
      <c r="I226" s="36">
        <f>8208+48200+6257.7</f>
        <v>62665.7</v>
      </c>
      <c r="J226" s="36">
        <v>31441</v>
      </c>
      <c r="K226" s="36">
        <v>31441</v>
      </c>
      <c r="L226" s="36">
        <v>31441</v>
      </c>
      <c r="M226" s="36">
        <v>31441</v>
      </c>
      <c r="N226" s="46" t="s">
        <v>186</v>
      </c>
      <c r="O226" s="49" t="s">
        <v>112</v>
      </c>
    </row>
    <row r="227" spans="1:21" x14ac:dyDescent="0.2">
      <c r="A227" s="45"/>
      <c r="B227" s="22" t="s">
        <v>4</v>
      </c>
      <c r="C227" s="14">
        <v>136</v>
      </c>
      <c r="D227" s="14" t="s">
        <v>53</v>
      </c>
      <c r="E227" s="14">
        <v>4</v>
      </c>
      <c r="F227" s="15" t="s">
        <v>104</v>
      </c>
      <c r="G227" s="36">
        <v>2727</v>
      </c>
      <c r="H227" s="36">
        <v>0</v>
      </c>
      <c r="I227" s="36">
        <v>0</v>
      </c>
      <c r="J227" s="36">
        <v>0</v>
      </c>
      <c r="K227" s="36">
        <v>0</v>
      </c>
      <c r="L227" s="36">
        <v>0</v>
      </c>
      <c r="M227" s="36">
        <v>0</v>
      </c>
      <c r="N227" s="46"/>
      <c r="O227" s="49"/>
    </row>
    <row r="228" spans="1:21" x14ac:dyDescent="0.2">
      <c r="A228" s="45"/>
      <c r="B228" s="22" t="s">
        <v>5</v>
      </c>
      <c r="C228" s="14" t="s">
        <v>50</v>
      </c>
      <c r="D228" s="15" t="s">
        <v>50</v>
      </c>
      <c r="E228" s="15" t="s">
        <v>50</v>
      </c>
      <c r="F228" s="15" t="s">
        <v>50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6">
        <v>0</v>
      </c>
      <c r="M228" s="36">
        <v>0</v>
      </c>
      <c r="N228" s="46"/>
      <c r="O228" s="49"/>
    </row>
    <row r="229" spans="1:21" ht="130.5" customHeight="1" x14ac:dyDescent="0.2">
      <c r="A229" s="44"/>
      <c r="B229" s="22" t="s">
        <v>6</v>
      </c>
      <c r="C229" s="14" t="s">
        <v>50</v>
      </c>
      <c r="D229" s="15" t="s">
        <v>50</v>
      </c>
      <c r="E229" s="15" t="s">
        <v>50</v>
      </c>
      <c r="F229" s="15" t="s">
        <v>50</v>
      </c>
      <c r="G229" s="36">
        <v>0</v>
      </c>
      <c r="H229" s="36">
        <v>0</v>
      </c>
      <c r="I229" s="36">
        <v>0</v>
      </c>
      <c r="J229" s="36">
        <v>0</v>
      </c>
      <c r="K229" s="36">
        <v>0</v>
      </c>
      <c r="L229" s="36">
        <v>0</v>
      </c>
      <c r="M229" s="36">
        <v>0</v>
      </c>
      <c r="N229" s="46"/>
      <c r="O229" s="50"/>
    </row>
    <row r="230" spans="1:21" ht="36.75" customHeight="1" x14ac:dyDescent="0.2">
      <c r="A230" s="54" t="s">
        <v>153</v>
      </c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7"/>
    </row>
    <row r="231" spans="1:21" x14ac:dyDescent="0.2">
      <c r="A231" s="43" t="s">
        <v>38</v>
      </c>
      <c r="B231" s="25" t="s">
        <v>11</v>
      </c>
      <c r="C231" s="14">
        <v>136</v>
      </c>
      <c r="D231" s="14" t="s">
        <v>53</v>
      </c>
      <c r="E231" s="14">
        <v>4</v>
      </c>
      <c r="F231" s="15" t="s">
        <v>105</v>
      </c>
      <c r="G231" s="36">
        <v>0</v>
      </c>
      <c r="H231" s="36">
        <v>0</v>
      </c>
      <c r="I231" s="36">
        <v>0</v>
      </c>
      <c r="J231" s="36">
        <v>0</v>
      </c>
      <c r="K231" s="36">
        <v>0</v>
      </c>
      <c r="L231" s="36">
        <v>0</v>
      </c>
      <c r="M231" s="36">
        <v>0</v>
      </c>
      <c r="N231" s="46" t="s">
        <v>187</v>
      </c>
      <c r="O231" s="46" t="s">
        <v>114</v>
      </c>
    </row>
    <row r="232" spans="1:21" x14ac:dyDescent="0.2">
      <c r="A232" s="45"/>
      <c r="B232" s="22" t="s">
        <v>9</v>
      </c>
      <c r="C232" s="14" t="s">
        <v>50</v>
      </c>
      <c r="D232" s="14" t="s">
        <v>50</v>
      </c>
      <c r="E232" s="14" t="s">
        <v>50</v>
      </c>
      <c r="F232" s="14" t="s">
        <v>50</v>
      </c>
      <c r="G232" s="36">
        <v>0</v>
      </c>
      <c r="H232" s="36">
        <v>0</v>
      </c>
      <c r="I232" s="36">
        <v>0</v>
      </c>
      <c r="J232" s="36">
        <v>0</v>
      </c>
      <c r="K232" s="36">
        <v>0</v>
      </c>
      <c r="L232" s="36">
        <v>0</v>
      </c>
      <c r="M232" s="36">
        <v>0</v>
      </c>
      <c r="N232" s="46"/>
      <c r="O232" s="46"/>
    </row>
    <row r="233" spans="1:21" x14ac:dyDescent="0.2">
      <c r="A233" s="45"/>
      <c r="B233" s="22" t="s">
        <v>10</v>
      </c>
      <c r="C233" s="14" t="s">
        <v>50</v>
      </c>
      <c r="D233" s="15" t="s">
        <v>50</v>
      </c>
      <c r="E233" s="15" t="s">
        <v>50</v>
      </c>
      <c r="F233" s="15" t="s">
        <v>50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46"/>
      <c r="O233" s="46"/>
    </row>
    <row r="234" spans="1:21" ht="62.25" customHeight="1" x14ac:dyDescent="0.2">
      <c r="A234" s="44"/>
      <c r="B234" s="22" t="s">
        <v>7</v>
      </c>
      <c r="C234" s="14" t="s">
        <v>50</v>
      </c>
      <c r="D234" s="15" t="s">
        <v>50</v>
      </c>
      <c r="E234" s="15" t="s">
        <v>50</v>
      </c>
      <c r="F234" s="15" t="s">
        <v>50</v>
      </c>
      <c r="G234" s="36">
        <v>0</v>
      </c>
      <c r="H234" s="36">
        <v>0</v>
      </c>
      <c r="I234" s="36">
        <v>0</v>
      </c>
      <c r="J234" s="36">
        <v>0</v>
      </c>
      <c r="K234" s="36">
        <v>0</v>
      </c>
      <c r="L234" s="36">
        <v>0</v>
      </c>
      <c r="M234" s="36">
        <v>0</v>
      </c>
      <c r="N234" s="46"/>
      <c r="O234" s="46"/>
    </row>
    <row r="235" spans="1:21" ht="13.15" customHeight="1" x14ac:dyDescent="0.2">
      <c r="A235" s="43" t="s">
        <v>15</v>
      </c>
      <c r="B235" s="22" t="s">
        <v>8</v>
      </c>
      <c r="C235" s="14"/>
      <c r="D235" s="15"/>
      <c r="E235" s="15"/>
      <c r="F235" s="15"/>
      <c r="G235" s="41">
        <f>G221+G226+G231</f>
        <v>65070.8</v>
      </c>
      <c r="H235" s="41">
        <f t="shared" ref="H235:M235" si="16">H221+H226+H231</f>
        <v>68557</v>
      </c>
      <c r="I235" s="41">
        <f t="shared" si="16"/>
        <v>68665.7</v>
      </c>
      <c r="J235" s="41">
        <f t="shared" si="16"/>
        <v>31441</v>
      </c>
      <c r="K235" s="41">
        <f t="shared" si="16"/>
        <v>31441</v>
      </c>
      <c r="L235" s="41">
        <f t="shared" si="16"/>
        <v>31441</v>
      </c>
      <c r="M235" s="41">
        <f t="shared" si="16"/>
        <v>31441</v>
      </c>
      <c r="N235" s="75"/>
      <c r="O235" s="49"/>
    </row>
    <row r="236" spans="1:21" ht="13.15" customHeight="1" x14ac:dyDescent="0.2">
      <c r="A236" s="45"/>
      <c r="B236" s="22" t="s">
        <v>9</v>
      </c>
      <c r="C236" s="14"/>
      <c r="D236" s="15"/>
      <c r="E236" s="15"/>
      <c r="F236" s="15"/>
      <c r="G236" s="41">
        <f>G222+G227+G232</f>
        <v>2727</v>
      </c>
      <c r="H236" s="41">
        <f t="shared" ref="H236:M238" si="17">H222+H227+H232</f>
        <v>0</v>
      </c>
      <c r="I236" s="41">
        <f t="shared" si="17"/>
        <v>0</v>
      </c>
      <c r="J236" s="41">
        <f t="shared" si="17"/>
        <v>0</v>
      </c>
      <c r="K236" s="41">
        <f t="shared" si="17"/>
        <v>0</v>
      </c>
      <c r="L236" s="41">
        <f t="shared" si="17"/>
        <v>0</v>
      </c>
      <c r="M236" s="41">
        <f t="shared" si="17"/>
        <v>0</v>
      </c>
      <c r="N236" s="75"/>
      <c r="O236" s="49"/>
    </row>
    <row r="237" spans="1:21" ht="13.15" customHeight="1" x14ac:dyDescent="0.2">
      <c r="A237" s="45"/>
      <c r="B237" s="22" t="s">
        <v>10</v>
      </c>
      <c r="C237" s="14"/>
      <c r="D237" s="15"/>
      <c r="E237" s="15"/>
      <c r="F237" s="15"/>
      <c r="G237" s="41">
        <f>G223+G228+G233</f>
        <v>0</v>
      </c>
      <c r="H237" s="41">
        <f t="shared" si="17"/>
        <v>0</v>
      </c>
      <c r="I237" s="41">
        <f t="shared" si="17"/>
        <v>0</v>
      </c>
      <c r="J237" s="41">
        <f t="shared" si="17"/>
        <v>0</v>
      </c>
      <c r="K237" s="41">
        <f t="shared" si="17"/>
        <v>0</v>
      </c>
      <c r="L237" s="41">
        <f t="shared" si="17"/>
        <v>0</v>
      </c>
      <c r="M237" s="41">
        <f t="shared" si="17"/>
        <v>0</v>
      </c>
      <c r="N237" s="75"/>
      <c r="O237" s="49"/>
    </row>
    <row r="238" spans="1:21" ht="13.15" customHeight="1" x14ac:dyDescent="0.2">
      <c r="A238" s="44"/>
      <c r="B238" s="22" t="s">
        <v>7</v>
      </c>
      <c r="C238" s="14"/>
      <c r="D238" s="15"/>
      <c r="E238" s="15"/>
      <c r="F238" s="15"/>
      <c r="G238" s="41">
        <f>G224+G229+G234</f>
        <v>0</v>
      </c>
      <c r="H238" s="41">
        <f t="shared" si="17"/>
        <v>0</v>
      </c>
      <c r="I238" s="41">
        <f t="shared" si="17"/>
        <v>0</v>
      </c>
      <c r="J238" s="41">
        <f t="shared" si="17"/>
        <v>0</v>
      </c>
      <c r="K238" s="41">
        <f t="shared" si="17"/>
        <v>0</v>
      </c>
      <c r="L238" s="41">
        <f t="shared" si="17"/>
        <v>0</v>
      </c>
      <c r="M238" s="41">
        <f t="shared" si="17"/>
        <v>0</v>
      </c>
      <c r="N238" s="76"/>
      <c r="O238" s="50"/>
    </row>
    <row r="239" spans="1:21" ht="13.15" customHeight="1" x14ac:dyDescent="0.2">
      <c r="A239" s="43" t="s">
        <v>17</v>
      </c>
      <c r="B239" s="22" t="s">
        <v>8</v>
      </c>
      <c r="C239" s="14"/>
      <c r="D239" s="15"/>
      <c r="E239" s="15"/>
      <c r="F239" s="15"/>
      <c r="G239" s="40">
        <f t="shared" ref="G239:M242" si="18">G235+G213+G171+G142</f>
        <v>35351030.900020003</v>
      </c>
      <c r="H239" s="41">
        <f t="shared" si="18"/>
        <v>34771900.999999993</v>
      </c>
      <c r="I239" s="41">
        <f t="shared" si="18"/>
        <v>34888677.799999997</v>
      </c>
      <c r="J239" s="41">
        <f t="shared" si="18"/>
        <v>34129922.70000001</v>
      </c>
      <c r="K239" s="41">
        <f t="shared" si="18"/>
        <v>34129922.70000001</v>
      </c>
      <c r="L239" s="41">
        <f t="shared" si="18"/>
        <v>34129922.70000001</v>
      </c>
      <c r="M239" s="41">
        <f t="shared" si="18"/>
        <v>34129922.70000001</v>
      </c>
      <c r="N239" s="80"/>
      <c r="O239" s="46"/>
      <c r="R239" s="18">
        <v>33355683.299999997</v>
      </c>
      <c r="S239" s="7">
        <v>34238129.099999994</v>
      </c>
      <c r="T239" s="18">
        <f t="shared" ref="T239:U241" si="19">R239-H239</f>
        <v>-1416217.6999999955</v>
      </c>
      <c r="U239" s="18">
        <f t="shared" si="19"/>
        <v>-650548.70000000298</v>
      </c>
    </row>
    <row r="240" spans="1:21" ht="13.15" customHeight="1" x14ac:dyDescent="0.2">
      <c r="A240" s="45"/>
      <c r="B240" s="22" t="s">
        <v>9</v>
      </c>
      <c r="C240" s="14"/>
      <c r="D240" s="15"/>
      <c r="E240" s="15"/>
      <c r="F240" s="15"/>
      <c r="G240" s="40">
        <f t="shared" si="18"/>
        <v>3612678.8000000003</v>
      </c>
      <c r="H240" s="41">
        <f t="shared" si="18"/>
        <v>1418867.0999999999</v>
      </c>
      <c r="I240" s="41">
        <f t="shared" si="18"/>
        <v>663941.69999999995</v>
      </c>
      <c r="J240" s="41">
        <f t="shared" si="18"/>
        <v>0</v>
      </c>
      <c r="K240" s="41">
        <f t="shared" si="18"/>
        <v>0</v>
      </c>
      <c r="L240" s="41">
        <f t="shared" si="18"/>
        <v>0</v>
      </c>
      <c r="M240" s="41">
        <f t="shared" si="18"/>
        <v>0</v>
      </c>
      <c r="N240" s="80"/>
      <c r="O240" s="46"/>
      <c r="R240" s="18">
        <v>1418867.0999999999</v>
      </c>
      <c r="S240" s="7">
        <v>663941.69999999995</v>
      </c>
      <c r="T240" s="18">
        <f t="shared" si="19"/>
        <v>0</v>
      </c>
      <c r="U240" s="18">
        <f t="shared" si="19"/>
        <v>0</v>
      </c>
    </row>
    <row r="241" spans="1:21" ht="15" customHeight="1" x14ac:dyDescent="0.2">
      <c r="A241" s="45"/>
      <c r="B241" s="22" t="s">
        <v>10</v>
      </c>
      <c r="C241" s="14"/>
      <c r="D241" s="15"/>
      <c r="E241" s="15"/>
      <c r="F241" s="15"/>
      <c r="G241" s="40">
        <f t="shared" si="18"/>
        <v>223233.6</v>
      </c>
      <c r="H241" s="41">
        <f t="shared" si="18"/>
        <v>140540.9</v>
      </c>
      <c r="I241" s="41">
        <f t="shared" si="18"/>
        <v>121429.9</v>
      </c>
      <c r="J241" s="41">
        <f t="shared" si="18"/>
        <v>56822</v>
      </c>
      <c r="K241" s="41">
        <f t="shared" si="18"/>
        <v>56822</v>
      </c>
      <c r="L241" s="41">
        <f t="shared" si="18"/>
        <v>56822</v>
      </c>
      <c r="M241" s="41">
        <f t="shared" si="18"/>
        <v>56822</v>
      </c>
      <c r="N241" s="80"/>
      <c r="O241" s="46"/>
      <c r="R241" s="18">
        <v>134004.37857522594</v>
      </c>
      <c r="S241" s="7">
        <v>120410.47171717173</v>
      </c>
      <c r="T241" s="18">
        <f t="shared" si="19"/>
        <v>-6536.5214247740514</v>
      </c>
      <c r="U241" s="18">
        <f t="shared" si="19"/>
        <v>-1019.4282828282594</v>
      </c>
    </row>
    <row r="242" spans="1:21" ht="12.75" customHeight="1" x14ac:dyDescent="0.2">
      <c r="A242" s="44"/>
      <c r="B242" s="22" t="s">
        <v>7</v>
      </c>
      <c r="C242" s="14"/>
      <c r="D242" s="15"/>
      <c r="E242" s="15"/>
      <c r="F242" s="15"/>
      <c r="G242" s="41">
        <f t="shared" si="18"/>
        <v>0</v>
      </c>
      <c r="H242" s="41">
        <f t="shared" si="18"/>
        <v>0</v>
      </c>
      <c r="I242" s="41">
        <f t="shared" si="18"/>
        <v>0</v>
      </c>
      <c r="J242" s="41">
        <f t="shared" si="18"/>
        <v>0</v>
      </c>
      <c r="K242" s="41">
        <f t="shared" si="18"/>
        <v>0</v>
      </c>
      <c r="L242" s="41">
        <f t="shared" si="18"/>
        <v>0</v>
      </c>
      <c r="M242" s="41">
        <f t="shared" si="18"/>
        <v>0</v>
      </c>
      <c r="N242" s="80"/>
      <c r="O242" s="46"/>
      <c r="P242" s="5"/>
      <c r="Q242" s="5"/>
      <c r="R242" s="18"/>
    </row>
    <row r="243" spans="1:21" x14ac:dyDescent="0.2">
      <c r="A243" s="73" t="s">
        <v>93</v>
      </c>
      <c r="B243" s="74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</row>
    <row r="244" spans="1:21" ht="12.75" customHeight="1" x14ac:dyDescent="0.2">
      <c r="A244" s="74"/>
      <c r="B244" s="74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</row>
    <row r="245" spans="1:21" ht="12.75" customHeight="1" x14ac:dyDescent="0.2">
      <c r="A245" s="74"/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</row>
    <row r="246" spans="1:21" ht="31.5" customHeight="1" x14ac:dyDescent="0.2">
      <c r="A246" s="74"/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</row>
    <row r="247" spans="1:21" x14ac:dyDescent="0.2">
      <c r="A247" s="74"/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</row>
    <row r="248" spans="1:21" x14ac:dyDescent="0.2">
      <c r="A248" s="74"/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</row>
    <row r="249" spans="1:21" x14ac:dyDescent="0.2">
      <c r="A249" s="74"/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</row>
    <row r="250" spans="1:21" x14ac:dyDescent="0.2">
      <c r="A250" s="74"/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</row>
    <row r="251" spans="1:21" x14ac:dyDescent="0.2">
      <c r="A251" s="74"/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</row>
    <row r="252" spans="1:21" x14ac:dyDescent="0.2">
      <c r="A252" s="74"/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</row>
    <row r="253" spans="1:21" x14ac:dyDescent="0.2">
      <c r="A253" s="74"/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</row>
    <row r="254" spans="1:21" x14ac:dyDescent="0.2">
      <c r="A254" s="74"/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</row>
    <row r="255" spans="1:21" ht="408.75" customHeight="1" x14ac:dyDescent="0.2">
      <c r="A255" s="74"/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</row>
    <row r="259" spans="1:15" ht="15.75" x14ac:dyDescent="0.2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</row>
  </sheetData>
  <sheetProtection formatCells="0" autoFilter="0"/>
  <autoFilter ref="A8:AE242"/>
  <customSheetViews>
    <customSheetView guid="{0E0215E5-F0B2-4B17-BE02-E752E00D9CAF}" scale="70" showPageBreaks="1" fitToPage="1" printArea="1" showAutoFilter="1" hiddenRows="1" hiddenColumns="1">
      <pane xSplit="2" ySplit="7" topLeftCell="C11" activePane="bottomRight" state="frozen"/>
      <selection pane="bottomRight" activeCell="J21" sqref="J21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1"/>
      <autoFilter ref="A8:AE1361"/>
    </customSheetView>
    <customSheetView guid="{3286A53C-0615-444B-B55A-DAE8F927C48A}" scale="70" showPageBreaks="1" fitToPage="1" printArea="1" showAutoFilter="1" hiddenRows="1" hiddenColumns="1">
      <pane xSplit="2" ySplit="7" topLeftCell="C379" activePane="bottomRight" state="frozen"/>
      <selection pane="bottomRight" activeCell="B401" sqref="B401:S403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2"/>
      <autoFilter ref="A8:AK1479"/>
    </customSheetView>
    <customSheetView guid="{A44072AE-9766-4B3A-BC71-00C511450946}" scale="70" showPageBreaks="1" fitToPage="1" printArea="1" showAutoFilter="1" hiddenColumns="1">
      <pane xSplit="2" ySplit="7" topLeftCell="C467" activePane="bottomRight" state="frozen"/>
      <selection pane="bottomRight" activeCell="H481" sqref="H481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3"/>
      <autoFilter ref="A8:AK1479"/>
    </customSheetView>
    <customSheetView guid="{BEB9E14A-E859-4B4A-9CE1-B3AD3F1D73D1}" scale="70" fitToPage="1" showAutoFilter="1" hiddenColumns="1">
      <pane xSplit="2" ySplit="7" topLeftCell="C326" activePane="bottomRight" state="frozen"/>
      <selection pane="bottomRight" activeCell="S348" sqref="S348"/>
      <pageMargins left="0.19685039370078741" right="0.19685039370078741" top="0.19685039370078741" bottom="0.19685039370078741" header="0" footer="0"/>
      <printOptions horizontalCentered="1"/>
      <pageSetup paperSize="9" scale="48" fitToHeight="0" orientation="landscape" r:id="rId4"/>
      <autoFilter ref="A8:AK1504"/>
    </customSheetView>
    <customSheetView guid="{775A62AC-AFCC-49E9-8344-B4555EA5A1F7}" scale="70" fitToPage="1" showAutoFilter="1" hiddenColumns="1">
      <pane xSplit="2" ySplit="7" topLeftCell="C869" activePane="bottomRight" state="frozen"/>
      <selection pane="bottomRight" activeCell="S375" sqref="S375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5"/>
      <autoFilter ref="A8:AK1503"/>
    </customSheetView>
  </customSheetViews>
  <mergeCells count="191">
    <mergeCell ref="N59:N62"/>
    <mergeCell ref="O59:O62"/>
    <mergeCell ref="A149:O149"/>
    <mergeCell ref="N86:N89"/>
    <mergeCell ref="O90:O93"/>
    <mergeCell ref="N82:N85"/>
    <mergeCell ref="N78:N81"/>
    <mergeCell ref="O78:O81"/>
    <mergeCell ref="O82:O85"/>
    <mergeCell ref="A74:A77"/>
    <mergeCell ref="N74:N77"/>
    <mergeCell ref="A94:O94"/>
    <mergeCell ref="N134:N137"/>
    <mergeCell ref="O107:O111"/>
    <mergeCell ref="N63:N66"/>
    <mergeCell ref="N150:N153"/>
    <mergeCell ref="O150:O153"/>
    <mergeCell ref="A134:A137"/>
    <mergeCell ref="A138:A141"/>
    <mergeCell ref="A142:A145"/>
    <mergeCell ref="O120:O123"/>
    <mergeCell ref="N107:N111"/>
    <mergeCell ref="O213:O216"/>
    <mergeCell ref="A202:O202"/>
    <mergeCell ref="A179:A183"/>
    <mergeCell ref="A184:A186"/>
    <mergeCell ref="A188:A192"/>
    <mergeCell ref="A193:A197"/>
    <mergeCell ref="N179:N183"/>
    <mergeCell ref="O179:O183"/>
    <mergeCell ref="A175:O175"/>
    <mergeCell ref="A176:O176"/>
    <mergeCell ref="A177:O177"/>
    <mergeCell ref="A213:A216"/>
    <mergeCell ref="A207:A212"/>
    <mergeCell ref="N213:N216"/>
    <mergeCell ref="B193:B194"/>
    <mergeCell ref="N184:N186"/>
    <mergeCell ref="O184:O186"/>
    <mergeCell ref="A259:O259"/>
    <mergeCell ref="A243:O255"/>
    <mergeCell ref="O239:O242"/>
    <mergeCell ref="N235:N238"/>
    <mergeCell ref="O235:O238"/>
    <mergeCell ref="A217:O217"/>
    <mergeCell ref="A219:O219"/>
    <mergeCell ref="A220:O220"/>
    <mergeCell ref="N221:N224"/>
    <mergeCell ref="O221:O224"/>
    <mergeCell ref="A218:O218"/>
    <mergeCell ref="A221:A224"/>
    <mergeCell ref="A231:A234"/>
    <mergeCell ref="A235:A238"/>
    <mergeCell ref="A239:A242"/>
    <mergeCell ref="A225:O225"/>
    <mergeCell ref="N226:N229"/>
    <mergeCell ref="O226:O229"/>
    <mergeCell ref="N231:N234"/>
    <mergeCell ref="O231:O234"/>
    <mergeCell ref="A230:O230"/>
    <mergeCell ref="N239:N242"/>
    <mergeCell ref="A226:A229"/>
    <mergeCell ref="A163:A166"/>
    <mergeCell ref="A158:O158"/>
    <mergeCell ref="N159:N162"/>
    <mergeCell ref="A95:A98"/>
    <mergeCell ref="O159:O162"/>
    <mergeCell ref="N154:N157"/>
    <mergeCell ref="O154:O157"/>
    <mergeCell ref="A150:A153"/>
    <mergeCell ref="A99:A102"/>
    <mergeCell ref="A103:A106"/>
    <mergeCell ref="A107:A111"/>
    <mergeCell ref="A112:A115"/>
    <mergeCell ref="A116:A119"/>
    <mergeCell ref="A120:A123"/>
    <mergeCell ref="A126:A129"/>
    <mergeCell ref="A130:A133"/>
    <mergeCell ref="A154:A157"/>
    <mergeCell ref="A159:A162"/>
    <mergeCell ref="A147:O147"/>
    <mergeCell ref="A148:O148"/>
    <mergeCell ref="N130:N133"/>
    <mergeCell ref="O130:O133"/>
    <mergeCell ref="N120:N123"/>
    <mergeCell ref="O134:O137"/>
    <mergeCell ref="A178:O178"/>
    <mergeCell ref="A171:A174"/>
    <mergeCell ref="N163:N166"/>
    <mergeCell ref="O163:O166"/>
    <mergeCell ref="N116:N119"/>
    <mergeCell ref="B207:B209"/>
    <mergeCell ref="N207:N212"/>
    <mergeCell ref="O207:O212"/>
    <mergeCell ref="N203:N206"/>
    <mergeCell ref="N193:N197"/>
    <mergeCell ref="O193:O197"/>
    <mergeCell ref="A187:O187"/>
    <mergeCell ref="N188:N192"/>
    <mergeCell ref="O188:O192"/>
    <mergeCell ref="B188:B189"/>
    <mergeCell ref="O203:O206"/>
    <mergeCell ref="A203:A206"/>
    <mergeCell ref="A124:O124"/>
    <mergeCell ref="A125:O125"/>
    <mergeCell ref="N126:N129"/>
    <mergeCell ref="O126:O129"/>
    <mergeCell ref="A146:O146"/>
    <mergeCell ref="N138:N141"/>
    <mergeCell ref="O138:O141"/>
    <mergeCell ref="P6:Q7"/>
    <mergeCell ref="N112:N115"/>
    <mergeCell ref="O112:O115"/>
    <mergeCell ref="O116:O119"/>
    <mergeCell ref="A10:A19"/>
    <mergeCell ref="B10:B13"/>
    <mergeCell ref="B14:B17"/>
    <mergeCell ref="A20:A23"/>
    <mergeCell ref="N20:N23"/>
    <mergeCell ref="O20:O23"/>
    <mergeCell ref="A24:A27"/>
    <mergeCell ref="N24:N27"/>
    <mergeCell ref="O24:O27"/>
    <mergeCell ref="O10:O19"/>
    <mergeCell ref="N10:N19"/>
    <mergeCell ref="B38:B39"/>
    <mergeCell ref="N38:N43"/>
    <mergeCell ref="B107:B108"/>
    <mergeCell ref="A82:A85"/>
    <mergeCell ref="A86:A89"/>
    <mergeCell ref="A90:A93"/>
    <mergeCell ref="A72:O72"/>
    <mergeCell ref="A73:O73"/>
    <mergeCell ref="O74:O77"/>
    <mergeCell ref="A2:O4"/>
    <mergeCell ref="A6:A7"/>
    <mergeCell ref="B6:B7"/>
    <mergeCell ref="C6:F6"/>
    <mergeCell ref="G6:M6"/>
    <mergeCell ref="N6:N7"/>
    <mergeCell ref="O6:O7"/>
    <mergeCell ref="G5:M5"/>
    <mergeCell ref="A9:O9"/>
    <mergeCell ref="O38:O43"/>
    <mergeCell ref="B40:B41"/>
    <mergeCell ref="A28:O28"/>
    <mergeCell ref="N99:N102"/>
    <mergeCell ref="A29:O29"/>
    <mergeCell ref="A30:O30"/>
    <mergeCell ref="A31:O31"/>
    <mergeCell ref="N32:N37"/>
    <mergeCell ref="O63:O66"/>
    <mergeCell ref="O68:O71"/>
    <mergeCell ref="A67:O67"/>
    <mergeCell ref="A49:A54"/>
    <mergeCell ref="A78:A81"/>
    <mergeCell ref="O99:O102"/>
    <mergeCell ref="O86:O89"/>
    <mergeCell ref="N95:N98"/>
    <mergeCell ref="N90:N93"/>
    <mergeCell ref="A44:A47"/>
    <mergeCell ref="A55:A58"/>
    <mergeCell ref="N44:N47"/>
    <mergeCell ref="O44:O47"/>
    <mergeCell ref="N55:N58"/>
    <mergeCell ref="O55:O58"/>
    <mergeCell ref="A59:A62"/>
    <mergeCell ref="B179:B180"/>
    <mergeCell ref="A167:A170"/>
    <mergeCell ref="N167:N170"/>
    <mergeCell ref="O167:O170"/>
    <mergeCell ref="A198:A201"/>
    <mergeCell ref="N198:N201"/>
    <mergeCell ref="O198:O201"/>
    <mergeCell ref="R1:S1"/>
    <mergeCell ref="N103:N106"/>
    <mergeCell ref="O103:O106"/>
    <mergeCell ref="O95:O98"/>
    <mergeCell ref="O32:O37"/>
    <mergeCell ref="A48:O48"/>
    <mergeCell ref="A32:A37"/>
    <mergeCell ref="B35:B36"/>
    <mergeCell ref="B52:B53"/>
    <mergeCell ref="B32:B33"/>
    <mergeCell ref="B49:B50"/>
    <mergeCell ref="A63:A66"/>
    <mergeCell ref="A68:A71"/>
    <mergeCell ref="N49:N54"/>
    <mergeCell ref="O49:O54"/>
    <mergeCell ref="N68:N71"/>
    <mergeCell ref="A38:A43"/>
  </mergeCells>
  <printOptions horizontalCentered="1"/>
  <pageMargins left="0.19685039370078741" right="0.19685039370078741" top="0.19685039370078741" bottom="0.19685039370078741" header="0" footer="0"/>
  <pageSetup paperSize="9" scale="44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Образование</vt:lpstr>
      <vt:lpstr>'ГП Образование'!Заголовки_для_печати</vt:lpstr>
      <vt:lpstr>'ГП Образование'!Область_печати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Анохина Н.В.</dc:creator>
  <cp:lastModifiedBy>Гавриленко Ольга Михайловна</cp:lastModifiedBy>
  <cp:lastPrinted>2019-05-22T07:56:00Z</cp:lastPrinted>
  <dcterms:created xsi:type="dcterms:W3CDTF">2015-04-09T06:00:42Z</dcterms:created>
  <dcterms:modified xsi:type="dcterms:W3CDTF">2019-05-29T08:26:24Z</dcterms:modified>
</cp:coreProperties>
</file>